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10"/>
  <workbookPr showInkAnnotation="0" autoCompressPictures="0"/>
  <mc:AlternateContent xmlns:mc="http://schemas.openxmlformats.org/markup-compatibility/2006">
    <mc:Choice Requires="x15">
      <x15ac:absPath xmlns:x15ac="http://schemas.microsoft.com/office/spreadsheetml/2010/11/ac" url="/Users/lluiscuatrecasas/Desktop/Documents/Docum-2 Llibres/DISEÑO DE PROCESOS Y PLANTAS DE P F/Llibre Disseny Processos Profit (3a ed)/3 - Soft disseny processos - Programes/Software editorial (Excel protegido [profit_llc])/"/>
    </mc:Choice>
  </mc:AlternateContent>
  <xr:revisionPtr revIDLastSave="0" documentId="13_ncr:1_{41B6B0AD-767A-7A4D-A595-60384C9449B3}" xr6:coauthVersionLast="45" xr6:coauthVersionMax="45" xr10:uidLastSave="{00000000-0000-0000-0000-000000000000}"/>
  <bookViews>
    <workbookView xWindow="0" yWindow="560" windowWidth="38400" windowHeight="20900" tabRatio="912" xr2:uid="{00000000-000D-0000-FFFF-FFFF00000000}"/>
  </bookViews>
  <sheets>
    <sheet name="Nivelado produccion" sheetId="9" r:id="rId1"/>
    <sheet name="Nivelado aprovisionamientos" sheetId="12" r:id="rId2"/>
    <sheet name="Graficos Nivelado aprovis" sheetId="11" r:id="rId3"/>
    <sheet name="Eleccion línea - Analisis P-Q" sheetId="13" r:id="rId4"/>
    <sheet name="Operaciones - Gama ficticia" sheetId="14" r:id="rId5"/>
    <sheet name="Diseño línea - Carga-Capacidad" sheetId="15" r:id="rId6"/>
    <sheet name="Tiempos operativa multiproducto" sheetId="16" r:id="rId7"/>
    <sheet name="Diseño puestos de la línea" sheetId="17" r:id="rId8"/>
  </sheets>
  <definedNames>
    <definedName name="_xlnm.Print_Area" localSheetId="1">'Nivelado aprovisionamientos'!$C$48:$M$65</definedName>
    <definedName name="_xlnm.Print_Area" localSheetId="0">'Nivelado produccion'!$D$39:$O$56</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T6" i="15" l="1"/>
  <c r="P6" i="15"/>
  <c r="AR40" i="17" l="1"/>
  <c r="AR39" i="17"/>
  <c r="AR38" i="17"/>
  <c r="AR37" i="17"/>
  <c r="AR36" i="17"/>
  <c r="AR35" i="17"/>
  <c r="AR34" i="17"/>
  <c r="AR33" i="17"/>
  <c r="AR32" i="17"/>
  <c r="AR31" i="17"/>
  <c r="AQ8" i="17"/>
  <c r="AN7" i="17" s="1"/>
  <c r="AI40" i="17"/>
  <c r="AI39" i="17"/>
  <c r="AI38" i="17"/>
  <c r="AI37" i="17"/>
  <c r="AI36" i="17"/>
  <c r="AI35" i="17"/>
  <c r="AI34" i="17"/>
  <c r="AI33" i="17"/>
  <c r="AI32" i="17"/>
  <c r="AH8" i="17"/>
  <c r="Z40" i="17"/>
  <c r="Z39" i="17"/>
  <c r="Z38" i="17"/>
  <c r="Z37" i="17"/>
  <c r="Z36" i="17"/>
  <c r="Z35" i="17"/>
  <c r="Z34" i="17"/>
  <c r="Z33" i="17"/>
  <c r="Z32" i="17"/>
  <c r="Z31" i="17"/>
  <c r="Z30" i="17"/>
  <c r="Y8" i="17"/>
  <c r="Q40" i="17"/>
  <c r="Q39" i="17"/>
  <c r="Q38" i="17"/>
  <c r="Q37" i="17"/>
  <c r="Q36" i="17"/>
  <c r="Q35" i="17"/>
  <c r="Q34" i="17"/>
  <c r="Q33" i="17"/>
  <c r="Q32" i="17"/>
  <c r="Q31" i="17"/>
  <c r="Q30" i="17"/>
  <c r="Q28" i="17"/>
  <c r="H40" i="17"/>
  <c r="H39" i="17"/>
  <c r="H38" i="17"/>
  <c r="H37" i="17"/>
  <c r="H36" i="17"/>
  <c r="H35" i="17"/>
  <c r="H34" i="17"/>
  <c r="H33" i="17"/>
  <c r="H32" i="17"/>
  <c r="H31" i="17"/>
  <c r="H30" i="17"/>
  <c r="V7" i="17" l="1"/>
  <c r="Y41" i="17"/>
  <c r="X41" i="17"/>
  <c r="V41" i="17"/>
  <c r="X7" i="17"/>
  <c r="AL7" i="17"/>
  <c r="AH41" i="17"/>
  <c r="AE41" i="17"/>
  <c r="AG41" i="17"/>
  <c r="AG7" i="17"/>
  <c r="AU7" i="17"/>
  <c r="AQ41" i="17"/>
  <c r="AP41" i="17"/>
  <c r="AN41" i="17"/>
  <c r="AP7" i="17"/>
  <c r="AE7" i="17"/>
  <c r="AC7" i="17"/>
  <c r="AU40" i="17" l="1"/>
  <c r="AU39" i="17"/>
  <c r="AU38" i="17"/>
  <c r="AU37" i="17"/>
  <c r="AU36" i="17"/>
  <c r="AU35" i="17"/>
  <c r="AU34" i="17"/>
  <c r="AU33" i="17"/>
  <c r="AU32" i="17"/>
  <c r="AU31" i="17"/>
  <c r="AU30" i="17"/>
  <c r="AU29" i="17"/>
  <c r="AU28" i="17"/>
  <c r="AU27" i="17"/>
  <c r="AU26" i="17"/>
  <c r="AU25" i="17"/>
  <c r="AU23" i="17"/>
  <c r="AU22" i="17"/>
  <c r="AU21" i="17"/>
  <c r="AU20" i="17"/>
  <c r="AU19" i="17"/>
  <c r="AU18" i="17"/>
  <c r="AU17" i="17"/>
  <c r="AU16" i="17"/>
  <c r="AU15" i="17"/>
  <c r="AU14" i="17"/>
  <c r="AU13" i="17"/>
  <c r="AU12" i="17"/>
  <c r="AL40" i="17"/>
  <c r="AL39" i="17"/>
  <c r="AL38" i="17"/>
  <c r="AL37" i="17"/>
  <c r="AL36" i="17"/>
  <c r="AL35" i="17"/>
  <c r="AL34" i="17"/>
  <c r="AL33" i="17"/>
  <c r="AL32" i="17"/>
  <c r="AL31" i="17"/>
  <c r="AL30" i="17"/>
  <c r="AL29" i="17"/>
  <c r="AL28" i="17"/>
  <c r="AL27" i="17"/>
  <c r="AL26" i="17"/>
  <c r="AL25" i="17"/>
  <c r="AL23" i="17"/>
  <c r="AL22" i="17"/>
  <c r="AL21" i="17"/>
  <c r="AL20" i="17"/>
  <c r="AL19" i="17"/>
  <c r="AL18" i="17"/>
  <c r="AL17" i="17"/>
  <c r="AL16" i="17"/>
  <c r="AL15" i="17"/>
  <c r="AL14" i="17"/>
  <c r="AL13" i="17"/>
  <c r="AL12" i="17"/>
  <c r="AC40" i="17"/>
  <c r="AC39" i="17"/>
  <c r="AC38" i="17"/>
  <c r="AC37" i="17"/>
  <c r="AC36" i="17"/>
  <c r="AC35" i="17"/>
  <c r="AC34" i="17"/>
  <c r="AC33" i="17"/>
  <c r="AC32" i="17"/>
  <c r="AC31" i="17"/>
  <c r="AC30" i="17"/>
  <c r="AC29" i="17"/>
  <c r="AC28" i="17"/>
  <c r="AC27" i="17"/>
  <c r="AC26" i="17"/>
  <c r="AC25" i="17"/>
  <c r="AC23" i="17"/>
  <c r="AC22" i="17"/>
  <c r="AC21" i="17"/>
  <c r="AC20" i="17"/>
  <c r="AC19" i="17"/>
  <c r="AC18" i="17"/>
  <c r="AC17" i="17"/>
  <c r="AC16" i="17"/>
  <c r="AC15" i="17"/>
  <c r="AC14" i="17"/>
  <c r="AC13" i="17"/>
  <c r="AC12" i="17"/>
  <c r="T40" i="17"/>
  <c r="T39" i="17"/>
  <c r="T38" i="17"/>
  <c r="T37" i="17"/>
  <c r="T36" i="17"/>
  <c r="T35" i="17"/>
  <c r="T34" i="17"/>
  <c r="T33" i="17"/>
  <c r="T32" i="17"/>
  <c r="T31" i="17"/>
  <c r="T30" i="17"/>
  <c r="T29" i="17"/>
  <c r="T28" i="17"/>
  <c r="T27" i="17"/>
  <c r="T26" i="17"/>
  <c r="T25" i="17"/>
  <c r="T23" i="17"/>
  <c r="T22" i="17"/>
  <c r="T21" i="17"/>
  <c r="T20" i="17"/>
  <c r="T19" i="17"/>
  <c r="T18" i="17"/>
  <c r="T17" i="17"/>
  <c r="T16" i="17"/>
  <c r="T15" i="17"/>
  <c r="T14" i="17"/>
  <c r="T13" i="17"/>
  <c r="T12" i="17"/>
  <c r="K40" i="17"/>
  <c r="K39" i="17"/>
  <c r="K38" i="17"/>
  <c r="K37" i="17"/>
  <c r="K36" i="17"/>
  <c r="K35" i="17"/>
  <c r="K34" i="17"/>
  <c r="K33" i="17"/>
  <c r="K32" i="17"/>
  <c r="K31" i="17"/>
  <c r="K30" i="17"/>
  <c r="K29" i="17"/>
  <c r="K28" i="17"/>
  <c r="K27" i="17"/>
  <c r="K26" i="17"/>
  <c r="K25" i="17"/>
  <c r="K23" i="17"/>
  <c r="K22" i="17"/>
  <c r="K21" i="17"/>
  <c r="K20" i="17"/>
  <c r="K19" i="17"/>
  <c r="K18" i="17"/>
  <c r="K17" i="17"/>
  <c r="K16" i="17"/>
  <c r="K15" i="17"/>
  <c r="K14" i="17"/>
  <c r="K13" i="17"/>
  <c r="K12" i="17"/>
  <c r="AQ7" i="14" l="1"/>
  <c r="AJ7" i="14"/>
  <c r="AC7" i="14"/>
  <c r="V7" i="14"/>
  <c r="AD39" i="14"/>
  <c r="AD38" i="14"/>
  <c r="AD37" i="14"/>
  <c r="AD36" i="14"/>
  <c r="AD35" i="14"/>
  <c r="AD34" i="14"/>
  <c r="AD33" i="14"/>
  <c r="AD32" i="14"/>
  <c r="AD31" i="14"/>
  <c r="AD30" i="14"/>
  <c r="AD29" i="14"/>
  <c r="AD28" i="14"/>
  <c r="Z29" i="17" s="1"/>
  <c r="AD27" i="14"/>
  <c r="Z28" i="17" s="1"/>
  <c r="AD26" i="14"/>
  <c r="Z27" i="17" s="1"/>
  <c r="AD25" i="14"/>
  <c r="Z26" i="17" s="1"/>
  <c r="AD24" i="14"/>
  <c r="Z25" i="17" s="1"/>
  <c r="AD23" i="14"/>
  <c r="Z24" i="17" s="1"/>
  <c r="AD22" i="14"/>
  <c r="Z23" i="17" s="1"/>
  <c r="AD21" i="14"/>
  <c r="Z22" i="17" s="1"/>
  <c r="AD20" i="14"/>
  <c r="Z21" i="17" s="1"/>
  <c r="AD19" i="14"/>
  <c r="Z20" i="17" s="1"/>
  <c r="AD18" i="14"/>
  <c r="Z19" i="17" s="1"/>
  <c r="AD17" i="14"/>
  <c r="Z18" i="17" s="1"/>
  <c r="AD16" i="14"/>
  <c r="Z17" i="17" s="1"/>
  <c r="AD15" i="14"/>
  <c r="Z16" i="17" s="1"/>
  <c r="AD14" i="14"/>
  <c r="Z15" i="17" s="1"/>
  <c r="AD13" i="14"/>
  <c r="Z14" i="17" s="1"/>
  <c r="AD12" i="14"/>
  <c r="Z13" i="17" s="1"/>
  <c r="AD11" i="14"/>
  <c r="Z12" i="17" s="1"/>
  <c r="AD10" i="14"/>
  <c r="Z11" i="17" s="1"/>
  <c r="AA39" i="14"/>
  <c r="AA38" i="14"/>
  <c r="AA37" i="14"/>
  <c r="AA36" i="14"/>
  <c r="AA35" i="14"/>
  <c r="AA34" i="14"/>
  <c r="AA33" i="14"/>
  <c r="AA32" i="14"/>
  <c r="AA31" i="14"/>
  <c r="AA30" i="14"/>
  <c r="AA29" i="14"/>
  <c r="AA28" i="14"/>
  <c r="AA27" i="14"/>
  <c r="AA26" i="14"/>
  <c r="AA25" i="14"/>
  <c r="AA24" i="14"/>
  <c r="AA23" i="14"/>
  <c r="AA22" i="14"/>
  <c r="AA21" i="14"/>
  <c r="AA20" i="14"/>
  <c r="AA19" i="14"/>
  <c r="AA18" i="14"/>
  <c r="AA17" i="14"/>
  <c r="AA16" i="14"/>
  <c r="AA15" i="14"/>
  <c r="AA14" i="14"/>
  <c r="AA13" i="14"/>
  <c r="AA12" i="14"/>
  <c r="AA11" i="14"/>
  <c r="AA10" i="14"/>
  <c r="T39" i="14"/>
  <c r="T38" i="14"/>
  <c r="T37" i="14"/>
  <c r="T36" i="14"/>
  <c r="T35" i="14"/>
  <c r="T34" i="14"/>
  <c r="T33" i="14"/>
  <c r="T32" i="14"/>
  <c r="T31" i="14"/>
  <c r="T30" i="14"/>
  <c r="T29" i="14"/>
  <c r="T28" i="14"/>
  <c r="T27" i="14"/>
  <c r="T26" i="14"/>
  <c r="T25" i="14"/>
  <c r="T24" i="14"/>
  <c r="T23" i="14"/>
  <c r="T22" i="14"/>
  <c r="T21" i="14"/>
  <c r="T20" i="14"/>
  <c r="T19" i="14"/>
  <c r="T18" i="14"/>
  <c r="T17" i="14"/>
  <c r="T16" i="14"/>
  <c r="T15" i="14"/>
  <c r="T14" i="14"/>
  <c r="T13" i="14"/>
  <c r="T12" i="14"/>
  <c r="T11" i="14"/>
  <c r="T10" i="14"/>
  <c r="M39" i="14"/>
  <c r="M38" i="14"/>
  <c r="M37" i="14"/>
  <c r="M36" i="14"/>
  <c r="M35" i="14"/>
  <c r="M34" i="14"/>
  <c r="M33" i="14"/>
  <c r="M32" i="14"/>
  <c r="M31" i="14"/>
  <c r="M30" i="14"/>
  <c r="M29" i="14"/>
  <c r="M28" i="14"/>
  <c r="M27" i="14"/>
  <c r="M26" i="14"/>
  <c r="M25" i="14"/>
  <c r="M24" i="14"/>
  <c r="M23" i="14"/>
  <c r="M22" i="14"/>
  <c r="M21" i="14"/>
  <c r="M20" i="14"/>
  <c r="M19" i="14"/>
  <c r="M18" i="14"/>
  <c r="M17" i="14"/>
  <c r="M16" i="14"/>
  <c r="M15" i="14"/>
  <c r="M14" i="14"/>
  <c r="M13" i="14"/>
  <c r="M12" i="14"/>
  <c r="M11" i="14"/>
  <c r="M10" i="14"/>
  <c r="AR39" i="14"/>
  <c r="AR38" i="14"/>
  <c r="AR37" i="14"/>
  <c r="AR36" i="14"/>
  <c r="AR35" i="14"/>
  <c r="AR34" i="14"/>
  <c r="AR33" i="14"/>
  <c r="AR32" i="14"/>
  <c r="AR31" i="14"/>
  <c r="AR30" i="14"/>
  <c r="AR29" i="14"/>
  <c r="AR30" i="17" s="1"/>
  <c r="AR28" i="14"/>
  <c r="AR29" i="17" s="1"/>
  <c r="AR27" i="14"/>
  <c r="AR28" i="17" s="1"/>
  <c r="AR26" i="14"/>
  <c r="AR27" i="17" s="1"/>
  <c r="AR25" i="14"/>
  <c r="AR26" i="17" s="1"/>
  <c r="AR24" i="14"/>
  <c r="AR25" i="17" s="1"/>
  <c r="AR23" i="14"/>
  <c r="AR24" i="17" s="1"/>
  <c r="AR22" i="14"/>
  <c r="AR23" i="17" s="1"/>
  <c r="AR21" i="14"/>
  <c r="AR22" i="17" s="1"/>
  <c r="AR20" i="14"/>
  <c r="AR21" i="17" s="1"/>
  <c r="AR19" i="14"/>
  <c r="AR20" i="17" s="1"/>
  <c r="AR18" i="14"/>
  <c r="AR19" i="17" s="1"/>
  <c r="AR17" i="14"/>
  <c r="AR18" i="17" s="1"/>
  <c r="AR16" i="14"/>
  <c r="AR17" i="17" s="1"/>
  <c r="AR15" i="14"/>
  <c r="AR16" i="17" s="1"/>
  <c r="AR14" i="14"/>
  <c r="AR15" i="17" s="1"/>
  <c r="AR13" i="14"/>
  <c r="AR14" i="17" s="1"/>
  <c r="AR12" i="14"/>
  <c r="AR13" i="17" s="1"/>
  <c r="AR11" i="14"/>
  <c r="AR12" i="17" s="1"/>
  <c r="AR10" i="14"/>
  <c r="AR11" i="17" s="1"/>
  <c r="AO39" i="14"/>
  <c r="AO38" i="14"/>
  <c r="AO37" i="14"/>
  <c r="AO36" i="14"/>
  <c r="AO35" i="14"/>
  <c r="AO34" i="14"/>
  <c r="AO33" i="14"/>
  <c r="AO32" i="14"/>
  <c r="AO31" i="14"/>
  <c r="AO30" i="14"/>
  <c r="AO29" i="14"/>
  <c r="AO28" i="14"/>
  <c r="AO27" i="14"/>
  <c r="AO26" i="14"/>
  <c r="AO25" i="14"/>
  <c r="AO24" i="14"/>
  <c r="AO23" i="14"/>
  <c r="AO22" i="14"/>
  <c r="AO21" i="14"/>
  <c r="AO20" i="14"/>
  <c r="AO19" i="14"/>
  <c r="AO18" i="14"/>
  <c r="AO17" i="14"/>
  <c r="AO16" i="14"/>
  <c r="AO15" i="14"/>
  <c r="AO14" i="14"/>
  <c r="AO13" i="14"/>
  <c r="AO12" i="14"/>
  <c r="AO11" i="14"/>
  <c r="AO10" i="14"/>
  <c r="AK39" i="14"/>
  <c r="AK38" i="14"/>
  <c r="AK37" i="14"/>
  <c r="AK36" i="14"/>
  <c r="AK35" i="14"/>
  <c r="AK34" i="14"/>
  <c r="AK33" i="14"/>
  <c r="AK32" i="14"/>
  <c r="AK31" i="14"/>
  <c r="AK30" i="14"/>
  <c r="AI31" i="17" s="1"/>
  <c r="AK29" i="14"/>
  <c r="AI30" i="17" s="1"/>
  <c r="AK28" i="14"/>
  <c r="AI29" i="17" s="1"/>
  <c r="AK27" i="14"/>
  <c r="AI28" i="17" s="1"/>
  <c r="AK26" i="14"/>
  <c r="AI27" i="17" s="1"/>
  <c r="AK25" i="14"/>
  <c r="AI26" i="17" s="1"/>
  <c r="AK24" i="14"/>
  <c r="AI25" i="17" s="1"/>
  <c r="AK23" i="14"/>
  <c r="AI24" i="17" s="1"/>
  <c r="AK22" i="14"/>
  <c r="AI23" i="17" s="1"/>
  <c r="AK21" i="14"/>
  <c r="AI22" i="17" s="1"/>
  <c r="AK20" i="14"/>
  <c r="AI21" i="17" s="1"/>
  <c r="AK19" i="14"/>
  <c r="AI20" i="17" s="1"/>
  <c r="AK18" i="14"/>
  <c r="AI19" i="17" s="1"/>
  <c r="AK17" i="14"/>
  <c r="AI18" i="17" s="1"/>
  <c r="AK16" i="14"/>
  <c r="AI17" i="17" s="1"/>
  <c r="AK15" i="14"/>
  <c r="AI16" i="17" s="1"/>
  <c r="AK14" i="14"/>
  <c r="AI15" i="17" s="1"/>
  <c r="AK13" i="14"/>
  <c r="AI14" i="17" s="1"/>
  <c r="AK12" i="14"/>
  <c r="AI13" i="17" s="1"/>
  <c r="AK11" i="14"/>
  <c r="AI12" i="17" s="1"/>
  <c r="AK10" i="14"/>
  <c r="AI11" i="17" s="1"/>
  <c r="AH39" i="14"/>
  <c r="AH38" i="14"/>
  <c r="AH37" i="14"/>
  <c r="AH36" i="14"/>
  <c r="AH35" i="14"/>
  <c r="AH34" i="14"/>
  <c r="AH33" i="14"/>
  <c r="AH32" i="14"/>
  <c r="AH31" i="14"/>
  <c r="AH30" i="14"/>
  <c r="AH29" i="14"/>
  <c r="AH28" i="14"/>
  <c r="AH27" i="14"/>
  <c r="AH26" i="14"/>
  <c r="AH25" i="14"/>
  <c r="AH24" i="14"/>
  <c r="AH23" i="14"/>
  <c r="AH22" i="14"/>
  <c r="AH21" i="14"/>
  <c r="AH20" i="14"/>
  <c r="AH19" i="14"/>
  <c r="AH18" i="14"/>
  <c r="AH17" i="14"/>
  <c r="AH16" i="14"/>
  <c r="AH15" i="14"/>
  <c r="AH14" i="14"/>
  <c r="AH13" i="14"/>
  <c r="AH12" i="14"/>
  <c r="AH11" i="14"/>
  <c r="AH10" i="14"/>
  <c r="W39" i="14"/>
  <c r="W38" i="14"/>
  <c r="W37" i="14"/>
  <c r="W36" i="14"/>
  <c r="W35" i="14"/>
  <c r="W34" i="14"/>
  <c r="W33" i="14"/>
  <c r="W32" i="14"/>
  <c r="W31" i="14"/>
  <c r="W30" i="14"/>
  <c r="W29" i="14"/>
  <c r="W28" i="14"/>
  <c r="Q29" i="17" s="1"/>
  <c r="W27" i="14"/>
  <c r="W26" i="14"/>
  <c r="Q27" i="17" s="1"/>
  <c r="W25" i="14"/>
  <c r="Q26" i="17" s="1"/>
  <c r="W24" i="14"/>
  <c r="W23" i="14"/>
  <c r="Q24" i="17" s="1"/>
  <c r="W22" i="14"/>
  <c r="Q23" i="17" s="1"/>
  <c r="W21" i="14"/>
  <c r="Q22" i="17" s="1"/>
  <c r="W20" i="14"/>
  <c r="Q21" i="17" s="1"/>
  <c r="W19" i="14"/>
  <c r="W18" i="14"/>
  <c r="Q19" i="17" s="1"/>
  <c r="W17" i="14"/>
  <c r="W16" i="14"/>
  <c r="Q17" i="17" s="1"/>
  <c r="W15" i="14"/>
  <c r="Q16" i="17" s="1"/>
  <c r="W14" i="14"/>
  <c r="Q15" i="17" s="1"/>
  <c r="W13" i="14"/>
  <c r="W12" i="14"/>
  <c r="Q13" i="17" s="1"/>
  <c r="W11" i="14"/>
  <c r="Q12" i="17" s="1"/>
  <c r="W10" i="14"/>
  <c r="Q11" i="17" s="1"/>
  <c r="P39" i="14"/>
  <c r="P38" i="14"/>
  <c r="P37" i="14"/>
  <c r="P36" i="14"/>
  <c r="P35" i="14"/>
  <c r="P34" i="14"/>
  <c r="P33" i="14"/>
  <c r="P32" i="14"/>
  <c r="P31" i="14"/>
  <c r="P30" i="14"/>
  <c r="P29" i="14"/>
  <c r="P28" i="14"/>
  <c r="H29" i="17" s="1"/>
  <c r="P27" i="14"/>
  <c r="H28" i="17" s="1"/>
  <c r="P26" i="14"/>
  <c r="H27" i="17" s="1"/>
  <c r="P25" i="14"/>
  <c r="H26" i="17" s="1"/>
  <c r="P24" i="14"/>
  <c r="H25" i="17" s="1"/>
  <c r="P23" i="14"/>
  <c r="H24" i="17" s="1"/>
  <c r="P22" i="14"/>
  <c r="H23" i="17" s="1"/>
  <c r="P21" i="14"/>
  <c r="H22" i="17" s="1"/>
  <c r="P20" i="14"/>
  <c r="H21" i="17" s="1"/>
  <c r="P19" i="14"/>
  <c r="H20" i="17" s="1"/>
  <c r="P18" i="14"/>
  <c r="H19" i="17" s="1"/>
  <c r="P17" i="14"/>
  <c r="H18" i="17" s="1"/>
  <c r="P16" i="14"/>
  <c r="H17" i="17" s="1"/>
  <c r="P15" i="14"/>
  <c r="H16" i="17" s="1"/>
  <c r="P14" i="14"/>
  <c r="H15" i="17" s="1"/>
  <c r="P13" i="14"/>
  <c r="H14" i="17" s="1"/>
  <c r="P12" i="14"/>
  <c r="H13" i="17" s="1"/>
  <c r="P11" i="14"/>
  <c r="H12" i="17" s="1"/>
  <c r="P10" i="14"/>
  <c r="H11" i="17" s="1"/>
  <c r="Q25" i="17" l="1"/>
  <c r="Q20" i="17"/>
  <c r="Q18" i="17"/>
  <c r="Q14" i="17"/>
  <c r="AV49" i="17"/>
  <c r="AV50" i="17" s="1"/>
  <c r="AH12" i="17"/>
  <c r="AH13" i="17"/>
  <c r="AH15" i="17"/>
  <c r="AH16" i="17"/>
  <c r="AH18" i="17"/>
  <c r="AH20" i="17"/>
  <c r="AH21" i="17"/>
  <c r="AH23" i="17"/>
  <c r="AH26" i="17"/>
  <c r="AH28" i="17"/>
  <c r="AH29" i="17"/>
  <c r="AC4" i="17"/>
  <c r="AV52" i="17" l="1"/>
  <c r="AV51" i="17"/>
  <c r="I11" i="9"/>
  <c r="I12" i="9"/>
  <c r="I13" i="9"/>
  <c r="I14" i="9"/>
  <c r="I15" i="9"/>
  <c r="I16" i="9"/>
  <c r="I17" i="9"/>
  <c r="I18" i="9"/>
  <c r="I19" i="9"/>
  <c r="I20" i="9"/>
  <c r="I21" i="9"/>
  <c r="I22" i="9"/>
  <c r="I23" i="9"/>
  <c r="I24" i="9"/>
  <c r="I25" i="9"/>
  <c r="I26" i="9"/>
  <c r="I27" i="9"/>
  <c r="I28" i="9"/>
  <c r="I29" i="9"/>
  <c r="I30" i="9"/>
  <c r="T22" i="9"/>
  <c r="BK11" i="13"/>
  <c r="BL12" i="13"/>
  <c r="BL13" i="13"/>
  <c r="BL14" i="13"/>
  <c r="BL15" i="13"/>
  <c r="BL16" i="13"/>
  <c r="BL17" i="13"/>
  <c r="BL18" i="13"/>
  <c r="BL19" i="13"/>
  <c r="BL20" i="13"/>
  <c r="BL11" i="13"/>
  <c r="BL21" i="13"/>
  <c r="BL22" i="13"/>
  <c r="BL23" i="13"/>
  <c r="BL24" i="13"/>
  <c r="BL25" i="13"/>
  <c r="BK18" i="13"/>
  <c r="BK19" i="13"/>
  <c r="BK23" i="13"/>
  <c r="BK13" i="13"/>
  <c r="BK20" i="13"/>
  <c r="BK16" i="13"/>
  <c r="BK17" i="13"/>
  <c r="BK22" i="13"/>
  <c r="BK14" i="13"/>
  <c r="BK21" i="13"/>
  <c r="BK24" i="13"/>
  <c r="BK25" i="13"/>
  <c r="BK12" i="13"/>
  <c r="BK15" i="13"/>
  <c r="G11" i="13"/>
  <c r="G12" i="13" s="1"/>
  <c r="G13" i="13" s="1"/>
  <c r="G14" i="13" s="1"/>
  <c r="G15" i="13" s="1"/>
  <c r="G16" i="13" s="1"/>
  <c r="G17" i="13" s="1"/>
  <c r="G18" i="13" s="1"/>
  <c r="G19" i="13" s="1"/>
  <c r="G20" i="13" s="1"/>
  <c r="G21" i="13" s="1"/>
  <c r="G22" i="13" s="1"/>
  <c r="G23" i="13" s="1"/>
  <c r="G24" i="13" s="1"/>
  <c r="G25" i="13" s="1"/>
  <c r="G26" i="13"/>
  <c r="G27" i="13"/>
  <c r="G28" i="13"/>
  <c r="G29" i="13"/>
  <c r="G30" i="13"/>
  <c r="D47" i="17"/>
  <c r="J3" i="15"/>
  <c r="X6" i="17" s="1"/>
  <c r="C10" i="15"/>
  <c r="C11" i="15"/>
  <c r="D11" i="15" s="1"/>
  <c r="C61" i="15" s="1"/>
  <c r="D61" i="15" s="1"/>
  <c r="S61" i="15" s="1"/>
  <c r="C12" i="15"/>
  <c r="D12" i="15" s="1"/>
  <c r="C62" i="15" s="1"/>
  <c r="D62" i="15" s="1"/>
  <c r="S62" i="15" s="1"/>
  <c r="C13" i="15"/>
  <c r="D13" i="15" s="1"/>
  <c r="C14" i="15"/>
  <c r="C15" i="15"/>
  <c r="D15" i="15" s="1"/>
  <c r="C65" i="15" s="1"/>
  <c r="D65" i="15" s="1"/>
  <c r="S65" i="15" s="1"/>
  <c r="C16" i="15"/>
  <c r="D16" i="15" s="1"/>
  <c r="C66" i="15" s="1"/>
  <c r="D66" i="15" s="1"/>
  <c r="S66" i="15" s="1"/>
  <c r="C17" i="15"/>
  <c r="D17" i="15" s="1"/>
  <c r="C67" i="15" s="1"/>
  <c r="D67" i="15" s="1"/>
  <c r="S67" i="15" s="1"/>
  <c r="C18" i="15"/>
  <c r="C19" i="15"/>
  <c r="E19" i="15" s="1"/>
  <c r="C20" i="15"/>
  <c r="D20" i="15" s="1"/>
  <c r="C21" i="15"/>
  <c r="D21" i="15" s="1"/>
  <c r="C71" i="15" s="1"/>
  <c r="D71" i="15" s="1"/>
  <c r="S71" i="15" s="1"/>
  <c r="C22" i="15"/>
  <c r="C23" i="15"/>
  <c r="C24" i="15"/>
  <c r="C25" i="15"/>
  <c r="C26" i="15"/>
  <c r="C27" i="15"/>
  <c r="E27" i="15" s="1"/>
  <c r="C28" i="15"/>
  <c r="G10" i="15"/>
  <c r="G11" i="15"/>
  <c r="G12" i="15"/>
  <c r="H12" i="15" s="1"/>
  <c r="E62" i="15" s="1"/>
  <c r="G62" i="15" s="1"/>
  <c r="U62" i="15" s="1"/>
  <c r="G13" i="15"/>
  <c r="H13" i="15" s="1"/>
  <c r="E63" i="15" s="1"/>
  <c r="G63" i="15" s="1"/>
  <c r="U63" i="15" s="1"/>
  <c r="G14" i="15"/>
  <c r="G15" i="15"/>
  <c r="G16" i="15"/>
  <c r="H16" i="15" s="1"/>
  <c r="E66" i="15" s="1"/>
  <c r="G66" i="15" s="1"/>
  <c r="U66" i="15" s="1"/>
  <c r="G17" i="15"/>
  <c r="H17" i="15" s="1"/>
  <c r="E67" i="15" s="1"/>
  <c r="G67" i="15" s="1"/>
  <c r="U67" i="15" s="1"/>
  <c r="G18" i="15"/>
  <c r="G19" i="15"/>
  <c r="G20" i="15"/>
  <c r="H20" i="15" s="1"/>
  <c r="E70" i="15" s="1"/>
  <c r="G70" i="15" s="1"/>
  <c r="U70" i="15" s="1"/>
  <c r="G21" i="15"/>
  <c r="H21" i="15" s="1"/>
  <c r="E71" i="15" s="1"/>
  <c r="G71" i="15" s="1"/>
  <c r="U71" i="15" s="1"/>
  <c r="G22" i="15"/>
  <c r="G23" i="15"/>
  <c r="G24" i="15"/>
  <c r="G25" i="15"/>
  <c r="G26" i="15"/>
  <c r="G27" i="15"/>
  <c r="G28" i="15"/>
  <c r="H28" i="15" s="1"/>
  <c r="E78" i="15" s="1"/>
  <c r="G78" i="15" s="1"/>
  <c r="U78" i="15" s="1"/>
  <c r="K10" i="15"/>
  <c r="L10" i="15" s="1"/>
  <c r="K11" i="15"/>
  <c r="L11" i="15" s="1"/>
  <c r="H61" i="15" s="1"/>
  <c r="I61" i="15" s="1"/>
  <c r="W61" i="15" s="1"/>
  <c r="K12" i="15"/>
  <c r="K13" i="15"/>
  <c r="L13" i="15" s="1"/>
  <c r="H63" i="15" s="1"/>
  <c r="I63" i="15" s="1"/>
  <c r="W63" i="15" s="1"/>
  <c r="K14" i="15"/>
  <c r="L14" i="15" s="1"/>
  <c r="H64" i="15" s="1"/>
  <c r="I64" i="15" s="1"/>
  <c r="W64" i="15" s="1"/>
  <c r="K15" i="15"/>
  <c r="L15" i="15" s="1"/>
  <c r="K16" i="15"/>
  <c r="K17" i="15"/>
  <c r="M17" i="15" s="1"/>
  <c r="K18" i="15"/>
  <c r="K19" i="15"/>
  <c r="K20" i="15"/>
  <c r="K21" i="15"/>
  <c r="K22" i="15"/>
  <c r="K23" i="15"/>
  <c r="K24" i="15"/>
  <c r="K25" i="15"/>
  <c r="M25" i="15" s="1"/>
  <c r="K26" i="15"/>
  <c r="K27" i="15"/>
  <c r="K28" i="15"/>
  <c r="AB4" i="17"/>
  <c r="K39" i="15"/>
  <c r="K38" i="15"/>
  <c r="L38" i="15" s="1"/>
  <c r="H88" i="15" s="1"/>
  <c r="I88" i="15" s="1"/>
  <c r="W88" i="15" s="1"/>
  <c r="K37" i="15"/>
  <c r="M37" i="15" s="1"/>
  <c r="K36" i="15"/>
  <c r="M36" i="15" s="1"/>
  <c r="K35" i="15"/>
  <c r="M35" i="15" s="1"/>
  <c r="K34" i="15"/>
  <c r="L34" i="15" s="1"/>
  <c r="H84" i="15" s="1"/>
  <c r="I84" i="15" s="1"/>
  <c r="W84" i="15" s="1"/>
  <c r="K33" i="15"/>
  <c r="M33" i="15" s="1"/>
  <c r="K32" i="15"/>
  <c r="M32" i="15" s="1"/>
  <c r="K31" i="15"/>
  <c r="M31" i="15" s="1"/>
  <c r="P9" i="15"/>
  <c r="U8" i="15"/>
  <c r="D6" i="15"/>
  <c r="D9" i="15" s="1"/>
  <c r="H6" i="15"/>
  <c r="H9" i="15" s="1"/>
  <c r="L6" i="15"/>
  <c r="L9" i="15" s="1"/>
  <c r="B11" i="9"/>
  <c r="B12" i="9"/>
  <c r="B13" i="9"/>
  <c r="B14" i="9"/>
  <c r="B15" i="9"/>
  <c r="B16" i="9"/>
  <c r="B17" i="9"/>
  <c r="B18" i="9"/>
  <c r="B19" i="9"/>
  <c r="B20" i="9"/>
  <c r="EW49" i="17"/>
  <c r="EW53" i="17" s="1"/>
  <c r="AO49" i="17"/>
  <c r="AO52" i="17" s="1"/>
  <c r="AG49" i="17"/>
  <c r="AG52" i="17" s="1"/>
  <c r="AB49" i="17"/>
  <c r="D53" i="17"/>
  <c r="D54" i="17"/>
  <c r="V49" i="17"/>
  <c r="N49" i="17"/>
  <c r="G49" i="17"/>
  <c r="P8" i="17"/>
  <c r="AP42" i="17"/>
  <c r="S10" i="15"/>
  <c r="T10" i="15" s="1"/>
  <c r="M60" i="15" s="1"/>
  <c r="O60" i="15" s="1"/>
  <c r="S11" i="15"/>
  <c r="S12" i="15"/>
  <c r="S13" i="15"/>
  <c r="T13" i="15" s="1"/>
  <c r="M63" i="15" s="1"/>
  <c r="O63" i="15" s="1"/>
  <c r="AA63" i="15" s="1"/>
  <c r="S14" i="15"/>
  <c r="S15" i="15"/>
  <c r="S16" i="15"/>
  <c r="T16" i="15" s="1"/>
  <c r="M66" i="15" s="1"/>
  <c r="O66" i="15" s="1"/>
  <c r="AA66" i="15" s="1"/>
  <c r="S17" i="15"/>
  <c r="T17" i="15" s="1"/>
  <c r="M67" i="15" s="1"/>
  <c r="O67" i="15" s="1"/>
  <c r="AA67" i="15" s="1"/>
  <c r="S18" i="15"/>
  <c r="T18" i="15" s="1"/>
  <c r="M68" i="15" s="1"/>
  <c r="O68" i="15" s="1"/>
  <c r="AA68" i="15" s="1"/>
  <c r="S19" i="15"/>
  <c r="S20" i="15"/>
  <c r="S21" i="15"/>
  <c r="T21" i="15" s="1"/>
  <c r="M71" i="15" s="1"/>
  <c r="O71" i="15" s="1"/>
  <c r="AA71" i="15" s="1"/>
  <c r="S22" i="15"/>
  <c r="S23" i="15"/>
  <c r="S24" i="15"/>
  <c r="S25" i="15"/>
  <c r="T25" i="15" s="1"/>
  <c r="M75" i="15" s="1"/>
  <c r="O75" i="15" s="1"/>
  <c r="AA75" i="15" s="1"/>
  <c r="S26" i="15"/>
  <c r="T26" i="15" s="1"/>
  <c r="M76" i="15" s="1"/>
  <c r="O76" i="15" s="1"/>
  <c r="AA76" i="15" s="1"/>
  <c r="S27" i="15"/>
  <c r="S28" i="15"/>
  <c r="S29" i="15"/>
  <c r="T29" i="15" s="1"/>
  <c r="M79" i="15" s="1"/>
  <c r="O79" i="15" s="1"/>
  <c r="AA79" i="15" s="1"/>
  <c r="S30" i="15"/>
  <c r="U30" i="15" s="1"/>
  <c r="S31" i="15"/>
  <c r="U31" i="15" s="1"/>
  <c r="S32" i="15"/>
  <c r="U32" i="15" s="1"/>
  <c r="S33" i="15"/>
  <c r="T33" i="15" s="1"/>
  <c r="M83" i="15" s="1"/>
  <c r="O83" i="15" s="1"/>
  <c r="AA83" i="15" s="1"/>
  <c r="S34" i="15"/>
  <c r="T34" i="15" s="1"/>
  <c r="M84" i="15" s="1"/>
  <c r="O84" i="15" s="1"/>
  <c r="AA84" i="15" s="1"/>
  <c r="S35" i="15"/>
  <c r="U35" i="15" s="1"/>
  <c r="S36" i="15"/>
  <c r="S37" i="15"/>
  <c r="T37" i="15" s="1"/>
  <c r="M87" i="15" s="1"/>
  <c r="O87" i="15" s="1"/>
  <c r="AA87" i="15" s="1"/>
  <c r="S38" i="15"/>
  <c r="U38" i="15" s="1"/>
  <c r="S39" i="15"/>
  <c r="O10" i="15"/>
  <c r="O11" i="15"/>
  <c r="O12" i="15"/>
  <c r="O13" i="15"/>
  <c r="O14" i="15"/>
  <c r="O15" i="15"/>
  <c r="P15" i="15" s="1"/>
  <c r="K65" i="15" s="1"/>
  <c r="L65" i="15" s="1"/>
  <c r="Y65" i="15" s="1"/>
  <c r="O16" i="15"/>
  <c r="O17" i="15"/>
  <c r="O18" i="15"/>
  <c r="O19" i="15"/>
  <c r="O20" i="15"/>
  <c r="P20" i="15" s="1"/>
  <c r="K70" i="15" s="1"/>
  <c r="L70" i="15" s="1"/>
  <c r="Y70" i="15" s="1"/>
  <c r="O21" i="15"/>
  <c r="O22" i="15"/>
  <c r="O23" i="15"/>
  <c r="O24" i="15"/>
  <c r="O25" i="15"/>
  <c r="O26" i="15"/>
  <c r="O27" i="15"/>
  <c r="O28" i="15"/>
  <c r="O29" i="15"/>
  <c r="O30" i="15"/>
  <c r="Q30" i="15" s="1"/>
  <c r="O31" i="15"/>
  <c r="P31" i="15" s="1"/>
  <c r="K81" i="15" s="1"/>
  <c r="L81" i="15" s="1"/>
  <c r="Y81" i="15" s="1"/>
  <c r="O32" i="15"/>
  <c r="O33" i="15"/>
  <c r="O34" i="15"/>
  <c r="O35" i="15"/>
  <c r="Q35" i="15" s="1"/>
  <c r="O36" i="15"/>
  <c r="P36" i="15" s="1"/>
  <c r="K86" i="15" s="1"/>
  <c r="L86" i="15" s="1"/>
  <c r="Y86" i="15" s="1"/>
  <c r="O37" i="15"/>
  <c r="O38" i="15"/>
  <c r="O39" i="15"/>
  <c r="Q39" i="15" s="1"/>
  <c r="K29" i="15"/>
  <c r="K30" i="15"/>
  <c r="G29" i="15"/>
  <c r="G31" i="15"/>
  <c r="H31" i="15" s="1"/>
  <c r="E81" i="15" s="1"/>
  <c r="G81" i="15" s="1"/>
  <c r="U81" i="15" s="1"/>
  <c r="G33" i="15"/>
  <c r="I33" i="15" s="1"/>
  <c r="G35" i="15"/>
  <c r="G37" i="15"/>
  <c r="I37" i="15" s="1"/>
  <c r="G39" i="15"/>
  <c r="H39" i="15" s="1"/>
  <c r="E89" i="15" s="1"/>
  <c r="G89" i="15" s="1"/>
  <c r="U89" i="15" s="1"/>
  <c r="G30" i="15"/>
  <c r="G32" i="15"/>
  <c r="I32" i="15" s="1"/>
  <c r="G34" i="15"/>
  <c r="I34" i="15" s="1"/>
  <c r="G36" i="15"/>
  <c r="I36" i="15" s="1"/>
  <c r="G38" i="15"/>
  <c r="C29" i="15"/>
  <c r="D29" i="15" s="1"/>
  <c r="C79" i="15" s="1"/>
  <c r="D79" i="15" s="1"/>
  <c r="S79" i="15" s="1"/>
  <c r="C31" i="15"/>
  <c r="E31" i="15" s="1"/>
  <c r="C33" i="15"/>
  <c r="C35" i="15"/>
  <c r="E35" i="15" s="1"/>
  <c r="C37" i="15"/>
  <c r="E37" i="15" s="1"/>
  <c r="C39" i="15"/>
  <c r="E39" i="15" s="1"/>
  <c r="C30" i="15"/>
  <c r="E30" i="15" s="1"/>
  <c r="C32" i="15"/>
  <c r="E32" i="15" s="1"/>
  <c r="C34" i="15"/>
  <c r="E34" i="15" s="1"/>
  <c r="C36" i="15"/>
  <c r="C38" i="15"/>
  <c r="E38" i="15" s="1"/>
  <c r="AG42" i="17"/>
  <c r="X42" i="17"/>
  <c r="O42" i="17"/>
  <c r="F42" i="17"/>
  <c r="AW23" i="14"/>
  <c r="H23" i="14" s="1"/>
  <c r="AW26" i="14"/>
  <c r="H26" i="14" s="1"/>
  <c r="B27" i="17" s="1"/>
  <c r="AW27" i="14"/>
  <c r="H27" i="14" s="1"/>
  <c r="B28" i="17" s="1"/>
  <c r="AW28" i="14"/>
  <c r="H28" i="14" s="1"/>
  <c r="AW24" i="14"/>
  <c r="H24" i="14" s="1"/>
  <c r="B24" i="15" s="1"/>
  <c r="B74" i="15" s="1"/>
  <c r="Q74" i="15" s="1"/>
  <c r="AW25" i="14"/>
  <c r="H25" i="14" s="1"/>
  <c r="AW19" i="14"/>
  <c r="H19" i="14" s="1"/>
  <c r="B20" i="17" s="1"/>
  <c r="AW20" i="14"/>
  <c r="H20" i="14" s="1"/>
  <c r="AW17" i="14"/>
  <c r="H17" i="14" s="1"/>
  <c r="B18" i="17" s="1"/>
  <c r="AW15" i="14"/>
  <c r="H15" i="14" s="1"/>
  <c r="AW16" i="14"/>
  <c r="H16" i="14" s="1"/>
  <c r="AW18" i="14"/>
  <c r="H18" i="14" s="1"/>
  <c r="AW21" i="14"/>
  <c r="H21" i="14" s="1"/>
  <c r="B22" i="17" s="1"/>
  <c r="AW22" i="14"/>
  <c r="H22" i="14" s="1"/>
  <c r="AW14" i="14"/>
  <c r="H14" i="14" s="1"/>
  <c r="AW13" i="14"/>
  <c r="H13" i="14" s="1"/>
  <c r="B14" i="17" s="1"/>
  <c r="AW10" i="14"/>
  <c r="H10" i="14" s="1"/>
  <c r="AW11" i="14"/>
  <c r="H11" i="14" s="1"/>
  <c r="AW12" i="14"/>
  <c r="H12" i="14" s="1"/>
  <c r="D52" i="17"/>
  <c r="D51" i="17"/>
  <c r="D50" i="17"/>
  <c r="AQ40" i="17"/>
  <c r="AQ39" i="17"/>
  <c r="AQ38" i="17"/>
  <c r="AQ37" i="17"/>
  <c r="AQ36" i="17"/>
  <c r="AQ35" i="17"/>
  <c r="AQ34" i="17"/>
  <c r="AQ33" i="17"/>
  <c r="AQ32" i="17"/>
  <c r="AQ31" i="17"/>
  <c r="AQ30" i="17"/>
  <c r="AQ26" i="17"/>
  <c r="AQ25" i="17"/>
  <c r="AQ23" i="17"/>
  <c r="AQ21" i="17"/>
  <c r="AQ18" i="17"/>
  <c r="AQ12" i="17"/>
  <c r="AH40" i="17"/>
  <c r="AH39" i="17"/>
  <c r="AH38" i="17"/>
  <c r="AH37" i="17"/>
  <c r="AH36" i="17"/>
  <c r="AH35" i="17"/>
  <c r="AH34" i="17"/>
  <c r="AH33" i="17"/>
  <c r="AH32" i="17"/>
  <c r="AH31" i="17"/>
  <c r="AH30" i="17"/>
  <c r="Y40" i="17"/>
  <c r="Y39" i="17"/>
  <c r="Y38" i="17"/>
  <c r="Y37" i="17"/>
  <c r="Y36" i="17"/>
  <c r="Y35" i="17"/>
  <c r="Y34" i="17"/>
  <c r="Y33" i="17"/>
  <c r="Y32" i="17"/>
  <c r="Y31" i="17"/>
  <c r="Y30" i="17"/>
  <c r="Y29" i="17"/>
  <c r="Y27" i="17"/>
  <c r="Y26" i="17"/>
  <c r="Y25" i="17"/>
  <c r="Y23" i="17"/>
  <c r="Y22" i="17"/>
  <c r="O4" i="15"/>
  <c r="E9" i="16" s="1"/>
  <c r="Y21" i="17"/>
  <c r="Y19" i="17"/>
  <c r="Y18" i="17"/>
  <c r="Y17" i="17"/>
  <c r="Y15" i="17"/>
  <c r="Y14" i="17"/>
  <c r="Y13" i="17"/>
  <c r="Y12" i="17"/>
  <c r="P40" i="17"/>
  <c r="P39" i="17"/>
  <c r="P38" i="17"/>
  <c r="P37" i="17"/>
  <c r="P36" i="17"/>
  <c r="P35" i="17"/>
  <c r="P34" i="17"/>
  <c r="P33" i="17"/>
  <c r="P32" i="17"/>
  <c r="P31" i="17"/>
  <c r="P30" i="17"/>
  <c r="P29" i="17"/>
  <c r="P28" i="17"/>
  <c r="P27" i="17"/>
  <c r="P25" i="17"/>
  <c r="P23" i="17"/>
  <c r="P21" i="17"/>
  <c r="P20" i="17"/>
  <c r="P19" i="17"/>
  <c r="P18" i="17"/>
  <c r="P17" i="17"/>
  <c r="P16" i="17"/>
  <c r="P14" i="17"/>
  <c r="P13" i="17"/>
  <c r="P12" i="17"/>
  <c r="AW39" i="14"/>
  <c r="H39" i="14"/>
  <c r="B40" i="17" s="1"/>
  <c r="AW38" i="14"/>
  <c r="H38" i="14" s="1"/>
  <c r="AW37" i="14"/>
  <c r="H37" i="14" s="1"/>
  <c r="B38" i="17" s="1"/>
  <c r="AW36" i="14"/>
  <c r="H36" i="14" s="1"/>
  <c r="AW35" i="14"/>
  <c r="H35" i="14" s="1"/>
  <c r="AW34" i="14"/>
  <c r="H34" i="14"/>
  <c r="AW33" i="14"/>
  <c r="H33" i="14" s="1"/>
  <c r="B34" i="17"/>
  <c r="AW32" i="14"/>
  <c r="H32" i="14" s="1"/>
  <c r="AW31" i="14"/>
  <c r="H31" i="14" s="1"/>
  <c r="AW30" i="14"/>
  <c r="H30" i="14"/>
  <c r="B31" i="17" s="1"/>
  <c r="AW29" i="14"/>
  <c r="H29" i="14" s="1"/>
  <c r="G40" i="17"/>
  <c r="G39" i="17"/>
  <c r="G38" i="17"/>
  <c r="G37" i="17"/>
  <c r="G36" i="17"/>
  <c r="G35" i="17"/>
  <c r="G34" i="17"/>
  <c r="G33" i="17"/>
  <c r="G32" i="17"/>
  <c r="G31" i="17"/>
  <c r="G30" i="17"/>
  <c r="G29" i="17"/>
  <c r="G28" i="17"/>
  <c r="G25" i="17"/>
  <c r="G23" i="17"/>
  <c r="G22" i="17"/>
  <c r="G20" i="17"/>
  <c r="G18" i="17"/>
  <c r="G17" i="17"/>
  <c r="G14" i="17"/>
  <c r="G13" i="17"/>
  <c r="G12" i="17"/>
  <c r="G8" i="17"/>
  <c r="G3" i="17"/>
  <c r="C3" i="17"/>
  <c r="E8" i="16"/>
  <c r="H7" i="16"/>
  <c r="C20" i="16"/>
  <c r="C19" i="16"/>
  <c r="C18" i="16"/>
  <c r="C17" i="16"/>
  <c r="C16" i="16"/>
  <c r="H6" i="16"/>
  <c r="D8" i="16" s="1"/>
  <c r="F6" i="16"/>
  <c r="D6" i="16"/>
  <c r="L6" i="16"/>
  <c r="J57" i="15"/>
  <c r="Y57" i="15" s="1"/>
  <c r="B39" i="15"/>
  <c r="B89" i="15" s="1"/>
  <c r="Q89" i="15" s="1"/>
  <c r="B33" i="15"/>
  <c r="B83" i="15" s="1"/>
  <c r="Q83" i="15" s="1"/>
  <c r="B13" i="15"/>
  <c r="B63" i="15" s="1"/>
  <c r="Q63" i="15" s="1"/>
  <c r="G58" i="15"/>
  <c r="I58" i="15"/>
  <c r="L58" i="15"/>
  <c r="O58" i="15"/>
  <c r="D58" i="15"/>
  <c r="T54" i="15"/>
  <c r="F11" i="9"/>
  <c r="B21" i="9"/>
  <c r="F21" i="9"/>
  <c r="B22" i="9"/>
  <c r="F22" i="9"/>
  <c r="B23" i="9"/>
  <c r="F23" i="9"/>
  <c r="B24" i="9"/>
  <c r="F24" i="9"/>
  <c r="B25" i="9"/>
  <c r="F25" i="9"/>
  <c r="B26" i="9"/>
  <c r="F26" i="9"/>
  <c r="B27" i="9"/>
  <c r="F27" i="9"/>
  <c r="B28" i="9"/>
  <c r="F28" i="9"/>
  <c r="B29" i="9"/>
  <c r="F29" i="9"/>
  <c r="B30" i="9"/>
  <c r="F30" i="9"/>
  <c r="F3" i="15"/>
  <c r="C3" i="15"/>
  <c r="K3" i="14"/>
  <c r="F3" i="14"/>
  <c r="O7" i="14"/>
  <c r="AS2" i="13"/>
  <c r="BL26" i="13"/>
  <c r="BL28" i="13"/>
  <c r="BH28" i="13" s="1"/>
  <c r="BI28" i="13" s="1"/>
  <c r="BL30" i="13"/>
  <c r="BH30" i="13" s="1"/>
  <c r="BI30" i="13" s="1"/>
  <c r="BL27" i="13"/>
  <c r="BH27" i="13" s="1"/>
  <c r="BI27" i="13" s="1"/>
  <c r="BL29" i="13"/>
  <c r="BH29" i="13" s="1"/>
  <c r="BI29" i="13" s="1"/>
  <c r="BK26" i="13"/>
  <c r="BH31" i="13"/>
  <c r="BK30" i="13"/>
  <c r="BK29" i="13"/>
  <c r="BK28" i="13"/>
  <c r="BK27" i="13"/>
  <c r="V29" i="13"/>
  <c r="V28" i="13"/>
  <c r="B29" i="13"/>
  <c r="B28" i="13"/>
  <c r="B56" i="13"/>
  <c r="V56" i="13"/>
  <c r="V55" i="13" s="1"/>
  <c r="BW13" i="11"/>
  <c r="CA13" i="11"/>
  <c r="BQ13" i="11"/>
  <c r="BR13" i="11"/>
  <c r="BT13" i="11"/>
  <c r="BU13" i="11"/>
  <c r="BV13" i="11"/>
  <c r="BX13" i="11"/>
  <c r="BY13" i="11"/>
  <c r="BZ13" i="11"/>
  <c r="CB13" i="11"/>
  <c r="BS13" i="11"/>
  <c r="CC13" i="11"/>
  <c r="CD13" i="11"/>
  <c r="CE13" i="11"/>
  <c r="CF13" i="11"/>
  <c r="CG13" i="11"/>
  <c r="CH13" i="11"/>
  <c r="CI13" i="11"/>
  <c r="CJ13" i="11"/>
  <c r="BS12" i="11"/>
  <c r="BT12" i="11"/>
  <c r="BU12" i="11"/>
  <c r="BV12" i="11"/>
  <c r="BW12" i="11"/>
  <c r="BX12" i="11"/>
  <c r="BY12" i="11"/>
  <c r="BZ12" i="11"/>
  <c r="CA12" i="11"/>
  <c r="CB12" i="11"/>
  <c r="BQ12" i="11"/>
  <c r="BR12" i="11"/>
  <c r="CC12" i="11"/>
  <c r="CD12" i="11"/>
  <c r="CE12" i="11"/>
  <c r="CF12" i="11"/>
  <c r="CG12" i="11"/>
  <c r="CH12" i="11"/>
  <c r="CI12" i="11"/>
  <c r="CJ12" i="11"/>
  <c r="BT11" i="11"/>
  <c r="BU11" i="11"/>
  <c r="BV11" i="11"/>
  <c r="BW11" i="11"/>
  <c r="BX11" i="11"/>
  <c r="BY11" i="11"/>
  <c r="BZ11" i="11"/>
  <c r="CA11" i="11"/>
  <c r="CB11" i="11"/>
  <c r="BQ11" i="11"/>
  <c r="BR11" i="11"/>
  <c r="BS11" i="11"/>
  <c r="CC11" i="11"/>
  <c r="CD11" i="11"/>
  <c r="CE11" i="11"/>
  <c r="CF11" i="11"/>
  <c r="CG11" i="11"/>
  <c r="CH11" i="11"/>
  <c r="CI11" i="11"/>
  <c r="CJ11" i="11"/>
  <c r="BT10" i="11"/>
  <c r="BU10" i="11"/>
  <c r="BV10" i="11"/>
  <c r="BW10" i="11"/>
  <c r="BX10" i="11"/>
  <c r="BY10" i="11"/>
  <c r="BZ10" i="11"/>
  <c r="CA10" i="11"/>
  <c r="CB10" i="11"/>
  <c r="BQ10" i="11"/>
  <c r="BR10" i="11"/>
  <c r="BS10" i="11"/>
  <c r="CC10" i="11"/>
  <c r="CD10" i="11"/>
  <c r="CE10" i="11"/>
  <c r="CF10" i="11"/>
  <c r="CG10" i="11"/>
  <c r="CH10" i="11"/>
  <c r="CI10" i="11"/>
  <c r="CJ10" i="11"/>
  <c r="BR5" i="11"/>
  <c r="BS5" i="11" s="1"/>
  <c r="BT5" i="11" s="1"/>
  <c r="BL8" i="12"/>
  <c r="BL9" i="12" s="1"/>
  <c r="BL10" i="12" s="1"/>
  <c r="BL11" i="12" s="1"/>
  <c r="BL12" i="12" s="1"/>
  <c r="BL13" i="12" s="1"/>
  <c r="BL14" i="12" s="1"/>
  <c r="BL15" i="12" s="1"/>
  <c r="BL16" i="12" s="1"/>
  <c r="BL17" i="12" s="1"/>
  <c r="BL18" i="12" s="1"/>
  <c r="BL19" i="12" s="1"/>
  <c r="BL20" i="12" s="1"/>
  <c r="BL21" i="12" s="1"/>
  <c r="BL22" i="12" s="1"/>
  <c r="BL23" i="12" s="1"/>
  <c r="BL24" i="12" s="1"/>
  <c r="BL25" i="12" s="1"/>
  <c r="BL26" i="12" s="1"/>
  <c r="BL27" i="12" s="1"/>
  <c r="BL28" i="12" s="1"/>
  <c r="BL29" i="12" s="1"/>
  <c r="BL30" i="12" s="1"/>
  <c r="BL31" i="12" s="1"/>
  <c r="BL32" i="12" s="1"/>
  <c r="BL33" i="12" s="1"/>
  <c r="BL34" i="12" s="1"/>
  <c r="BL35" i="12" s="1"/>
  <c r="BL36" i="12" s="1"/>
  <c r="BL37" i="12" s="1"/>
  <c r="BL38" i="12" s="1"/>
  <c r="BL39" i="12" s="1"/>
  <c r="BL40" i="12" s="1"/>
  <c r="BL41" i="12" s="1"/>
  <c r="BL42" i="12" s="1"/>
  <c r="BL43" i="12" s="1"/>
  <c r="BL44" i="12" s="1"/>
  <c r="BL45" i="12" s="1"/>
  <c r="BL46" i="12" s="1"/>
  <c r="BL47" i="12" s="1"/>
  <c r="BL48" i="12" s="1"/>
  <c r="BL49" i="12" s="1"/>
  <c r="BL50" i="12" s="1"/>
  <c r="BL51" i="12" s="1"/>
  <c r="BL52" i="12" s="1"/>
  <c r="BL53" i="12" s="1"/>
  <c r="BL54" i="12" s="1"/>
  <c r="BL55" i="12" s="1"/>
  <c r="BL56" i="12" s="1"/>
  <c r="BM6" i="12"/>
  <c r="BN6" i="12" s="1"/>
  <c r="BO6" i="12" s="1"/>
  <c r="BP6" i="12" s="1"/>
  <c r="F8" i="12"/>
  <c r="G8" i="12" s="1"/>
  <c r="H8" i="12" s="1"/>
  <c r="I8" i="12" s="1"/>
  <c r="J8" i="12" s="1"/>
  <c r="K8" i="12" s="1"/>
  <c r="L8" i="12" s="1"/>
  <c r="M8" i="12" s="1"/>
  <c r="N8" i="12" s="1"/>
  <c r="O8" i="12" s="1"/>
  <c r="P8" i="12" s="1"/>
  <c r="Q8" i="12" s="1"/>
  <c r="R8" i="12" s="1"/>
  <c r="S8" i="12" s="1"/>
  <c r="T8" i="12" s="1"/>
  <c r="U8" i="12" s="1"/>
  <c r="V8" i="12" s="1"/>
  <c r="W8" i="12" s="1"/>
  <c r="X8" i="12" s="1"/>
  <c r="BQ6" i="12"/>
  <c r="BR6" i="12" s="1"/>
  <c r="BS6" i="12" s="1"/>
  <c r="BT6" i="12" s="1"/>
  <c r="BU6" i="12" s="1"/>
  <c r="BV6" i="12" s="1"/>
  <c r="BW6" i="12" s="1"/>
  <c r="BX6" i="12" s="1"/>
  <c r="BY6" i="12" s="1"/>
  <c r="BZ6" i="12" s="1"/>
  <c r="CA6" i="12" s="1"/>
  <c r="CB6" i="12" s="1"/>
  <c r="CC6" i="12" s="1"/>
  <c r="CD6" i="12" s="1"/>
  <c r="CE6" i="12" s="1"/>
  <c r="CF6" i="12" s="1"/>
  <c r="CG6" i="12" s="1"/>
  <c r="CH6" i="12" s="1"/>
  <c r="CI6" i="12" s="1"/>
  <c r="CJ6" i="12" s="1"/>
  <c r="CK6" i="12"/>
  <c r="CL6" i="12" s="1"/>
  <c r="CM6" i="12" s="1"/>
  <c r="CN6" i="12" s="1"/>
  <c r="CO6" i="12" s="1"/>
  <c r="CP6" i="12" s="1"/>
  <c r="CQ6" i="12" s="1"/>
  <c r="CR6" i="12" s="1"/>
  <c r="CS6" i="12" s="1"/>
  <c r="CT6" i="12" s="1"/>
  <c r="CU6" i="12" s="1"/>
  <c r="CV6" i="12" s="1"/>
  <c r="CW6" i="12" s="1"/>
  <c r="CX6" i="12" s="1"/>
  <c r="CY6" i="12" s="1"/>
  <c r="CZ6" i="12" s="1"/>
  <c r="DA6" i="12" s="1"/>
  <c r="DB6" i="12" s="1"/>
  <c r="DC6" i="12" s="1"/>
  <c r="DD6" i="12" s="1"/>
  <c r="DE6" i="12" s="1"/>
  <c r="DF6" i="12" s="1"/>
  <c r="DG6" i="12" s="1"/>
  <c r="DH6" i="12" s="1"/>
  <c r="DI6" i="12" s="1"/>
  <c r="DJ6" i="12" s="1"/>
  <c r="AJ6" i="12"/>
  <c r="AK6" i="12" s="1"/>
  <c r="AL6" i="12" s="1"/>
  <c r="AM6" i="12" s="1"/>
  <c r="BO38" i="11"/>
  <c r="BP38" i="11" s="1"/>
  <c r="BQ38" i="11" s="1"/>
  <c r="BR38" i="11" s="1"/>
  <c r="BS38" i="11" s="1"/>
  <c r="BT38" i="11" s="1"/>
  <c r="BU38" i="11" s="1"/>
  <c r="BV38" i="11" s="1"/>
  <c r="BW38" i="11" s="1"/>
  <c r="CJ9" i="11"/>
  <c r="CI9" i="11"/>
  <c r="CH9" i="11"/>
  <c r="CG9" i="11"/>
  <c r="CF9" i="11"/>
  <c r="CE9" i="11"/>
  <c r="CD9" i="11"/>
  <c r="CC9" i="11"/>
  <c r="CB9" i="11"/>
  <c r="CA9" i="11"/>
  <c r="BZ9" i="11"/>
  <c r="BY9" i="11"/>
  <c r="BX9" i="11"/>
  <c r="BW9" i="11"/>
  <c r="BV9" i="11"/>
  <c r="BU9" i="11"/>
  <c r="BT9" i="11"/>
  <c r="BU5" i="11"/>
  <c r="BV5" i="11" s="1"/>
  <c r="BW5" i="11" s="1"/>
  <c r="BX5" i="11" s="1"/>
  <c r="BY5" i="11" s="1"/>
  <c r="BZ5" i="11" s="1"/>
  <c r="CA5" i="11" s="1"/>
  <c r="CB5" i="11" s="1"/>
  <c r="CC5" i="11" s="1"/>
  <c r="CD5" i="11" s="1"/>
  <c r="CE5" i="11" s="1"/>
  <c r="CF5" i="11" s="1"/>
  <c r="CG5" i="11" s="1"/>
  <c r="CH5" i="11" s="1"/>
  <c r="CI5" i="11" s="1"/>
  <c r="CJ5" i="11" s="1"/>
  <c r="X9" i="12"/>
  <c r="CJ19" i="11" s="1"/>
  <c r="W9" i="12"/>
  <c r="CI19" i="11" s="1"/>
  <c r="V9" i="12"/>
  <c r="CH19" i="11" s="1"/>
  <c r="U9" i="12"/>
  <c r="CG19" i="11"/>
  <c r="T9" i="12"/>
  <c r="CF19" i="11" s="1"/>
  <c r="S9" i="12"/>
  <c r="CE19" i="11" s="1"/>
  <c r="R9" i="12"/>
  <c r="CD19" i="11" s="1"/>
  <c r="Q9" i="12"/>
  <c r="CC19" i="11"/>
  <c r="P9" i="12"/>
  <c r="CB19" i="11" s="1"/>
  <c r="O9" i="12"/>
  <c r="CA19" i="11" s="1"/>
  <c r="N9" i="12"/>
  <c r="BZ19" i="11" s="1"/>
  <c r="M9" i="12"/>
  <c r="BY19" i="11" s="1"/>
  <c r="L9" i="12"/>
  <c r="BX19" i="11" s="1"/>
  <c r="K9" i="12"/>
  <c r="BW19" i="11" s="1"/>
  <c r="J9" i="12"/>
  <c r="BV19" i="11" s="1"/>
  <c r="I9" i="12"/>
  <c r="BU19" i="11"/>
  <c r="H9" i="12"/>
  <c r="BT19" i="11" s="1"/>
  <c r="G9" i="12"/>
  <c r="BS19" i="11" s="1"/>
  <c r="F9" i="12"/>
  <c r="BR19" i="11" s="1"/>
  <c r="E9" i="12"/>
  <c r="BQ19" i="11"/>
  <c r="BR18" i="11"/>
  <c r="BS18" i="11" s="1"/>
  <c r="BT18" i="11" s="1"/>
  <c r="BU18" i="11" s="1"/>
  <c r="BV18" i="11" s="1"/>
  <c r="BW18" i="11" s="1"/>
  <c r="BX18" i="11" s="1"/>
  <c r="BY18" i="11" s="1"/>
  <c r="BZ18" i="11" s="1"/>
  <c r="CA18" i="11" s="1"/>
  <c r="CB18" i="11" s="1"/>
  <c r="CC18" i="11" s="1"/>
  <c r="CD18" i="11" s="1"/>
  <c r="CE18" i="11" s="1"/>
  <c r="CF18" i="11" s="1"/>
  <c r="CG18" i="11" s="1"/>
  <c r="CH18" i="11" s="1"/>
  <c r="CI18" i="11" s="1"/>
  <c r="CJ18" i="11" s="1"/>
  <c r="BS9" i="11"/>
  <c r="BR9" i="11"/>
  <c r="AN6" i="12"/>
  <c r="AO6" i="12" s="1"/>
  <c r="AP6" i="12" s="1"/>
  <c r="AQ6" i="12" s="1"/>
  <c r="AR6" i="12" s="1"/>
  <c r="AS6" i="12" s="1"/>
  <c r="AT6" i="12" s="1"/>
  <c r="AU6" i="12" s="1"/>
  <c r="AV6" i="12" s="1"/>
  <c r="AW6" i="12" s="1"/>
  <c r="AX6" i="12" s="1"/>
  <c r="AY6" i="12" s="1"/>
  <c r="AZ6" i="12" s="1"/>
  <c r="BA6" i="12" s="1"/>
  <c r="BB6" i="12" s="1"/>
  <c r="L5" i="12"/>
  <c r="L4" i="12"/>
  <c r="D5" i="12"/>
  <c r="D4" i="12"/>
  <c r="T24" i="9"/>
  <c r="AC9" i="9"/>
  <c r="AD9" i="9" s="1"/>
  <c r="AE9" i="9" s="1"/>
  <c r="AF9" i="9" s="1"/>
  <c r="AG9" i="9" s="1"/>
  <c r="AH9" i="9" s="1"/>
  <c r="AI9" i="9" s="1"/>
  <c r="AJ9" i="9" s="1"/>
  <c r="AK9" i="9" s="1"/>
  <c r="AL9" i="9" s="1"/>
  <c r="AM9" i="9" s="1"/>
  <c r="AN9" i="9" s="1"/>
  <c r="AO9" i="9" s="1"/>
  <c r="AP9" i="9" s="1"/>
  <c r="AQ9" i="9" s="1"/>
  <c r="AR9" i="9" s="1"/>
  <c r="AS9" i="9" s="1"/>
  <c r="AT9" i="9" s="1"/>
  <c r="AU9" i="9" s="1"/>
  <c r="AV9" i="9" s="1"/>
  <c r="AW9" i="9" s="1"/>
  <c r="AX9" i="9" s="1"/>
  <c r="AY9" i="9" s="1"/>
  <c r="AZ9" i="9" s="1"/>
  <c r="BA9" i="9" s="1"/>
  <c r="BB9" i="9" s="1"/>
  <c r="BC9" i="9" s="1"/>
  <c r="BD9" i="9" s="1"/>
  <c r="BE9" i="9" s="1"/>
  <c r="BB7" i="9"/>
  <c r="F11" i="12"/>
  <c r="G11" i="12"/>
  <c r="AF11" i="12"/>
  <c r="AF12" i="12"/>
  <c r="AF14" i="12"/>
  <c r="AF15" i="12"/>
  <c r="AF16" i="12"/>
  <c r="AF17" i="12"/>
  <c r="AF18" i="12"/>
  <c r="AF19" i="12"/>
  <c r="AF20" i="12"/>
  <c r="AF21" i="12"/>
  <c r="AF22" i="12"/>
  <c r="AF23" i="12"/>
  <c r="AF24" i="12"/>
  <c r="AF25" i="12"/>
  <c r="K7" i="17" l="1"/>
  <c r="G41" i="17"/>
  <c r="F41" i="17"/>
  <c r="D41" i="17"/>
  <c r="F7" i="17"/>
  <c r="T7" i="17"/>
  <c r="P41" i="17"/>
  <c r="O41" i="17"/>
  <c r="M41" i="17"/>
  <c r="O7" i="17"/>
  <c r="V5" i="9"/>
  <c r="V6" i="9" s="1"/>
  <c r="M7" i="17"/>
  <c r="D7" i="17"/>
  <c r="B19" i="15"/>
  <c r="B69" i="15" s="1"/>
  <c r="Q69" i="15" s="1"/>
  <c r="B26" i="15"/>
  <c r="B76" i="15" s="1"/>
  <c r="Q76" i="15" s="1"/>
  <c r="D38" i="15"/>
  <c r="C88" i="15" s="1"/>
  <c r="D88" i="15" s="1"/>
  <c r="S88" i="15" s="1"/>
  <c r="H36" i="15"/>
  <c r="E86" i="15" s="1"/>
  <c r="G86" i="15" s="1"/>
  <c r="U86" i="15" s="1"/>
  <c r="E57" i="15"/>
  <c r="U57" i="15" s="1"/>
  <c r="H32" i="15"/>
  <c r="E82" i="15" s="1"/>
  <c r="G82" i="15" s="1"/>
  <c r="U82" i="15" s="1"/>
  <c r="H57" i="15"/>
  <c r="W57" i="15" s="1"/>
  <c r="H37" i="15"/>
  <c r="E87" i="15" s="1"/>
  <c r="G87" i="15" s="1"/>
  <c r="U87" i="15" s="1"/>
  <c r="K6" i="15"/>
  <c r="D35" i="15"/>
  <c r="C85" i="15" s="1"/>
  <c r="D85" i="15" s="1"/>
  <c r="S85" i="15" s="1"/>
  <c r="L8" i="15"/>
  <c r="N3" i="15"/>
  <c r="D31" i="15"/>
  <c r="C81" i="15" s="1"/>
  <c r="D81" i="15" s="1"/>
  <c r="S81" i="15" s="1"/>
  <c r="L17" i="15"/>
  <c r="H67" i="15" s="1"/>
  <c r="I67" i="15" s="1"/>
  <c r="W67" i="15" s="1"/>
  <c r="C57" i="15"/>
  <c r="S57" i="15" s="1"/>
  <c r="H33" i="15"/>
  <c r="E83" i="15" s="1"/>
  <c r="G83" i="15" s="1"/>
  <c r="U83" i="15" s="1"/>
  <c r="C6" i="15"/>
  <c r="D8" i="15"/>
  <c r="M57" i="15"/>
  <c r="AA57" i="15" s="1"/>
  <c r="L7" i="15"/>
  <c r="E8" i="15"/>
  <c r="L35" i="15"/>
  <c r="H85" i="15" s="1"/>
  <c r="I85" i="15" s="1"/>
  <c r="W85" i="15" s="1"/>
  <c r="D39" i="15"/>
  <c r="C89" i="15" s="1"/>
  <c r="D89" i="15" s="1"/>
  <c r="S89" i="15" s="1"/>
  <c r="T9" i="15"/>
  <c r="D7" i="15"/>
  <c r="C9" i="15"/>
  <c r="D27" i="15"/>
  <c r="C77" i="15" s="1"/>
  <c r="D77" i="15" s="1"/>
  <c r="S77" i="15" s="1"/>
  <c r="E13" i="15"/>
  <c r="C63" i="15"/>
  <c r="D63" i="15" s="1"/>
  <c r="S63" i="15" s="1"/>
  <c r="S6" i="15"/>
  <c r="X54" i="15"/>
  <c r="B13" i="17"/>
  <c r="B12" i="15"/>
  <c r="B62" i="15" s="1"/>
  <c r="Q62" i="15" s="1"/>
  <c r="B21" i="15"/>
  <c r="B71" i="15" s="1"/>
  <c r="Q71" i="15" s="1"/>
  <c r="B17" i="15"/>
  <c r="B67" i="15" s="1"/>
  <c r="Q67" i="15" s="1"/>
  <c r="T8" i="15"/>
  <c r="AO51" i="17"/>
  <c r="EW54" i="17"/>
  <c r="EW50" i="17"/>
  <c r="AB51" i="17"/>
  <c r="EW51" i="17"/>
  <c r="AB52" i="17"/>
  <c r="EW52" i="17"/>
  <c r="AG51" i="17"/>
  <c r="AG53" i="17"/>
  <c r="L28" i="15"/>
  <c r="H78" i="15" s="1"/>
  <c r="I78" i="15" s="1"/>
  <c r="W78" i="15" s="1"/>
  <c r="L21" i="15"/>
  <c r="H71" i="15" s="1"/>
  <c r="I71" i="15" s="1"/>
  <c r="W71" i="15" s="1"/>
  <c r="H60" i="15"/>
  <c r="I60" i="15" s="1"/>
  <c r="W60" i="15" s="1"/>
  <c r="M10" i="15"/>
  <c r="D23" i="15"/>
  <c r="C73" i="15" s="1"/>
  <c r="D73" i="15" s="1"/>
  <c r="S73" i="15" s="1"/>
  <c r="L18" i="15"/>
  <c r="H68" i="15" s="1"/>
  <c r="I68" i="15" s="1"/>
  <c r="W68" i="15" s="1"/>
  <c r="D24" i="15"/>
  <c r="C74" i="15" s="1"/>
  <c r="D74" i="15" s="1"/>
  <c r="S74" i="15" s="1"/>
  <c r="B27" i="15"/>
  <c r="B77" i="15" s="1"/>
  <c r="Q77" i="15" s="1"/>
  <c r="B31" i="15"/>
  <c r="B81" i="15" s="1"/>
  <c r="Q81" i="15" s="1"/>
  <c r="B32" i="17"/>
  <c r="B24" i="17"/>
  <c r="AV54" i="17" s="1"/>
  <c r="B23" i="15"/>
  <c r="B73" i="15" s="1"/>
  <c r="Q73" i="15" s="1"/>
  <c r="L27" i="15"/>
  <c r="H77" i="15" s="1"/>
  <c r="I77" i="15" s="1"/>
  <c r="W77" i="15" s="1"/>
  <c r="L22" i="15"/>
  <c r="H72" i="15" s="1"/>
  <c r="I72" i="15" s="1"/>
  <c r="W72" i="15" s="1"/>
  <c r="E20" i="15"/>
  <c r="C70" i="15"/>
  <c r="D70" i="15" s="1"/>
  <c r="S70" i="15" s="1"/>
  <c r="B30" i="15"/>
  <c r="B80" i="15" s="1"/>
  <c r="Q80" i="15" s="1"/>
  <c r="B38" i="15"/>
  <c r="B88" i="15" s="1"/>
  <c r="Q88" i="15" s="1"/>
  <c r="B39" i="17"/>
  <c r="B11" i="17"/>
  <c r="B10" i="15"/>
  <c r="B60" i="15" s="1"/>
  <c r="Q60" i="15" s="1"/>
  <c r="B15" i="17"/>
  <c r="B14" i="15"/>
  <c r="B64" i="15" s="1"/>
  <c r="Q64" i="15" s="1"/>
  <c r="B16" i="15"/>
  <c r="B66" i="15" s="1"/>
  <c r="Q66" i="15" s="1"/>
  <c r="B17" i="17"/>
  <c r="V53" i="17" s="1"/>
  <c r="B28" i="15"/>
  <c r="B78" i="15" s="1"/>
  <c r="Q78" i="15" s="1"/>
  <c r="B29" i="17"/>
  <c r="AV53" i="17" s="1"/>
  <c r="L26" i="15"/>
  <c r="H76" i="15" s="1"/>
  <c r="I76" i="15" s="1"/>
  <c r="W76" i="15" s="1"/>
  <c r="H65" i="15"/>
  <c r="I65" i="15" s="1"/>
  <c r="W65" i="15" s="1"/>
  <c r="M15" i="15"/>
  <c r="D34" i="15"/>
  <c r="C84" i="15" s="1"/>
  <c r="D84" i="15" s="1"/>
  <c r="S84" i="15" s="1"/>
  <c r="P28" i="15"/>
  <c r="K78" i="15" s="1"/>
  <c r="L78" i="15" s="1"/>
  <c r="Y78" i="15" s="1"/>
  <c r="U37" i="15"/>
  <c r="Q36" i="15"/>
  <c r="T23" i="15"/>
  <c r="M73" i="15" s="1"/>
  <c r="O73" i="15" s="1"/>
  <c r="AA73" i="15" s="1"/>
  <c r="Q5" i="9"/>
  <c r="M20" i="9" s="1"/>
  <c r="N10" i="12" s="1"/>
  <c r="AO50" i="17"/>
  <c r="D30" i="15"/>
  <c r="C80" i="15" s="1"/>
  <c r="D80" i="15" s="1"/>
  <c r="S80" i="15" s="1"/>
  <c r="S9" i="15"/>
  <c r="G9" i="15"/>
  <c r="E9" i="15"/>
  <c r="L33" i="15"/>
  <c r="H83" i="15" s="1"/>
  <c r="I83" i="15" s="1"/>
  <c r="W83" i="15" s="1"/>
  <c r="P14" i="15"/>
  <c r="K64" i="15" s="1"/>
  <c r="L64" i="15" s="1"/>
  <c r="Y64" i="15" s="1"/>
  <c r="U26" i="15"/>
  <c r="Q15" i="15"/>
  <c r="M11" i="15"/>
  <c r="I28" i="15"/>
  <c r="E21" i="15"/>
  <c r="E16" i="15"/>
  <c r="E15" i="15"/>
  <c r="M8" i="15"/>
  <c r="K9" i="15"/>
  <c r="I9" i="15"/>
  <c r="L31" i="15"/>
  <c r="H81" i="15" s="1"/>
  <c r="I81" i="15" s="1"/>
  <c r="W81" i="15" s="1"/>
  <c r="P39" i="15"/>
  <c r="K89" i="15" s="1"/>
  <c r="L89" i="15" s="1"/>
  <c r="Y89" i="15" s="1"/>
  <c r="U21" i="15"/>
  <c r="E17" i="15"/>
  <c r="E12" i="15"/>
  <c r="T30" i="15"/>
  <c r="M80" i="15" s="1"/>
  <c r="O80" i="15" s="1"/>
  <c r="AA80" i="15" s="1"/>
  <c r="T14" i="15"/>
  <c r="M64" i="15" s="1"/>
  <c r="O64" i="15" s="1"/>
  <c r="AA64" i="15" s="1"/>
  <c r="AE11" i="12"/>
  <c r="B25" i="17"/>
  <c r="AO53" i="17" s="1"/>
  <c r="T7" i="15"/>
  <c r="U9" i="15"/>
  <c r="M9" i="15"/>
  <c r="L37" i="15"/>
  <c r="H87" i="15" s="1"/>
  <c r="I87" i="15" s="1"/>
  <c r="W87" i="15" s="1"/>
  <c r="L25" i="15"/>
  <c r="H75" i="15" s="1"/>
  <c r="I75" i="15" s="1"/>
  <c r="W75" i="15" s="1"/>
  <c r="P35" i="15"/>
  <c r="K85" i="15" s="1"/>
  <c r="L85" i="15" s="1"/>
  <c r="Y85" i="15" s="1"/>
  <c r="U10" i="15"/>
  <c r="M14" i="15"/>
  <c r="M13" i="15"/>
  <c r="I39" i="15"/>
  <c r="D19" i="15"/>
  <c r="C69" i="15" s="1"/>
  <c r="D69" i="15" s="1"/>
  <c r="S69" i="15" s="1"/>
  <c r="B55" i="13"/>
  <c r="B21" i="17"/>
  <c r="AG54" i="17" s="1"/>
  <c r="B20" i="15"/>
  <c r="B70" i="15" s="1"/>
  <c r="Q70" i="15" s="1"/>
  <c r="B26" i="17"/>
  <c r="AB50" i="17" s="1"/>
  <c r="B25" i="15"/>
  <c r="B75" i="15" s="1"/>
  <c r="Q75" i="15" s="1"/>
  <c r="M39" i="15"/>
  <c r="L39" i="15"/>
  <c r="H89" i="15" s="1"/>
  <c r="I89" i="15" s="1"/>
  <c r="W89" i="15" s="1"/>
  <c r="AA60" i="15"/>
  <c r="AE14" i="12"/>
  <c r="AE16" i="12"/>
  <c r="AE18" i="12"/>
  <c r="AE20" i="12"/>
  <c r="AE22" i="12"/>
  <c r="AE24" i="12"/>
  <c r="AE12" i="12"/>
  <c r="AE15" i="12"/>
  <c r="AE17" i="12"/>
  <c r="AE19" i="12"/>
  <c r="AE21" i="12"/>
  <c r="AE23" i="12"/>
  <c r="AE25" i="12"/>
  <c r="V27" i="13"/>
  <c r="BH11" i="13"/>
  <c r="BI11" i="13" s="1"/>
  <c r="BH14" i="13"/>
  <c r="BH16" i="13"/>
  <c r="BH18" i="13"/>
  <c r="BH20" i="13"/>
  <c r="BH22" i="13"/>
  <c r="BH24" i="13"/>
  <c r="BH26" i="13"/>
  <c r="BI26" i="13" s="1"/>
  <c r="BH13" i="13"/>
  <c r="BH15" i="13"/>
  <c r="BI15" i="13" s="1"/>
  <c r="BH17" i="13"/>
  <c r="BI17" i="13" s="1"/>
  <c r="BH19" i="13"/>
  <c r="BH21" i="13"/>
  <c r="BH23" i="13"/>
  <c r="BH25" i="13"/>
  <c r="BI25" i="13" s="1"/>
  <c r="BH12" i="13"/>
  <c r="BI12" i="13" s="1"/>
  <c r="B35" i="17"/>
  <c r="B34" i="15"/>
  <c r="B84" i="15" s="1"/>
  <c r="Q84" i="15" s="1"/>
  <c r="B23" i="17"/>
  <c r="AO54" i="17" s="1"/>
  <c r="B22" i="15"/>
  <c r="B72" i="15" s="1"/>
  <c r="Q72" i="15" s="1"/>
  <c r="B19" i="17"/>
  <c r="AB54" i="17" s="1"/>
  <c r="B18" i="15"/>
  <c r="B68" i="15" s="1"/>
  <c r="Q68" i="15" s="1"/>
  <c r="B16" i="17"/>
  <c r="B15" i="15"/>
  <c r="B65" i="15" s="1"/>
  <c r="Q65" i="15" s="1"/>
  <c r="P21" i="15"/>
  <c r="K71" i="15" s="1"/>
  <c r="L71" i="15" s="1"/>
  <c r="Y71" i="15" s="1"/>
  <c r="V54" i="13"/>
  <c r="F12" i="9"/>
  <c r="F13" i="9" s="1"/>
  <c r="F14" i="9" s="1"/>
  <c r="F15" i="9" s="1"/>
  <c r="F16" i="9" s="1"/>
  <c r="F17" i="9" s="1"/>
  <c r="F18" i="9" s="1"/>
  <c r="F19" i="9" s="1"/>
  <c r="F20" i="9" s="1"/>
  <c r="B33" i="17"/>
  <c r="B32" i="15"/>
  <c r="B82" i="15" s="1"/>
  <c r="Q82" i="15" s="1"/>
  <c r="V51" i="17"/>
  <c r="L20" i="15"/>
  <c r="H70" i="15" s="1"/>
  <c r="I70" i="15" s="1"/>
  <c r="W70" i="15" s="1"/>
  <c r="L16" i="15"/>
  <c r="H66" i="15" s="1"/>
  <c r="I66" i="15" s="1"/>
  <c r="W66" i="15" s="1"/>
  <c r="H18" i="15"/>
  <c r="E68" i="15" s="1"/>
  <c r="G68" i="15" s="1"/>
  <c r="U68" i="15" s="1"/>
  <c r="H11" i="15"/>
  <c r="E61" i="15" s="1"/>
  <c r="G61" i="15" s="1"/>
  <c r="U61" i="15" s="1"/>
  <c r="D26" i="15"/>
  <c r="C76" i="15" s="1"/>
  <c r="D76" i="15" s="1"/>
  <c r="S76" i="15" s="1"/>
  <c r="D10" i="15"/>
  <c r="C60" i="15" s="1"/>
  <c r="D60" i="15" s="1"/>
  <c r="B27" i="13"/>
  <c r="B37" i="15"/>
  <c r="B87" i="15" s="1"/>
  <c r="Q87" i="15" s="1"/>
  <c r="B30" i="17"/>
  <c r="B29" i="15"/>
  <c r="B79" i="15" s="1"/>
  <c r="Q79" i="15" s="1"/>
  <c r="B35" i="15"/>
  <c r="B85" i="15" s="1"/>
  <c r="Q85" i="15" s="1"/>
  <c r="B36" i="17"/>
  <c r="B12" i="17"/>
  <c r="B11" i="15"/>
  <c r="B61" i="15" s="1"/>
  <c r="Q61" i="15" s="1"/>
  <c r="E33" i="15"/>
  <c r="D33" i="15"/>
  <c r="C83" i="15" s="1"/>
  <c r="D83" i="15" s="1"/>
  <c r="S83" i="15" s="1"/>
  <c r="I38" i="15"/>
  <c r="H38" i="15"/>
  <c r="E88" i="15" s="1"/>
  <c r="G88" i="15" s="1"/>
  <c r="U88" i="15" s="1"/>
  <c r="I30" i="15"/>
  <c r="H30" i="15"/>
  <c r="E80" i="15" s="1"/>
  <c r="G80" i="15" s="1"/>
  <c r="U80" i="15" s="1"/>
  <c r="I35" i="15"/>
  <c r="H35" i="15"/>
  <c r="E85" i="15" s="1"/>
  <c r="G85" i="15" s="1"/>
  <c r="U85" i="15" s="1"/>
  <c r="L30" i="15"/>
  <c r="H80" i="15" s="1"/>
  <c r="I80" i="15" s="1"/>
  <c r="W80" i="15" s="1"/>
  <c r="M30" i="15"/>
  <c r="Q37" i="15"/>
  <c r="P37" i="15"/>
  <c r="K87" i="15" s="1"/>
  <c r="L87" i="15" s="1"/>
  <c r="Y87" i="15" s="1"/>
  <c r="Q33" i="15"/>
  <c r="P33" i="15"/>
  <c r="K83" i="15" s="1"/>
  <c r="L83" i="15" s="1"/>
  <c r="Y83" i="15" s="1"/>
  <c r="P29" i="15"/>
  <c r="K79" i="15" s="1"/>
  <c r="L79" i="15" s="1"/>
  <c r="Y79" i="15" s="1"/>
  <c r="Q29" i="15"/>
  <c r="P25" i="15"/>
  <c r="K75" i="15" s="1"/>
  <c r="L75" i="15" s="1"/>
  <c r="Y75" i="15" s="1"/>
  <c r="P17" i="15"/>
  <c r="K67" i="15" s="1"/>
  <c r="L67" i="15" s="1"/>
  <c r="Y67" i="15" s="1"/>
  <c r="P13" i="15"/>
  <c r="K63" i="15" s="1"/>
  <c r="L63" i="15" s="1"/>
  <c r="Y63" i="15" s="1"/>
  <c r="U39" i="15"/>
  <c r="T39" i="15"/>
  <c r="M89" i="15" s="1"/>
  <c r="O89" i="15" s="1"/>
  <c r="AA89" i="15" s="1"/>
  <c r="B37" i="17"/>
  <c r="B36" i="15"/>
  <c r="B86" i="15" s="1"/>
  <c r="Q86" i="15" s="1"/>
  <c r="E36" i="15"/>
  <c r="D36" i="15"/>
  <c r="C86" i="15" s="1"/>
  <c r="D86" i="15" s="1"/>
  <c r="S86" i="15" s="1"/>
  <c r="M29" i="15"/>
  <c r="L29" i="15"/>
  <c r="H79" i="15" s="1"/>
  <c r="I79" i="15" s="1"/>
  <c r="W79" i="15" s="1"/>
  <c r="Q32" i="15"/>
  <c r="P32" i="15"/>
  <c r="K82" i="15" s="1"/>
  <c r="L82" i="15" s="1"/>
  <c r="Y82" i="15" s="1"/>
  <c r="Q24" i="15"/>
  <c r="P24" i="15"/>
  <c r="K74" i="15" s="1"/>
  <c r="L74" i="15" s="1"/>
  <c r="Y74" i="15" s="1"/>
  <c r="P16" i="15"/>
  <c r="K66" i="15" s="1"/>
  <c r="L66" i="15" s="1"/>
  <c r="Y66" i="15" s="1"/>
  <c r="O9" i="15"/>
  <c r="Q9" i="15"/>
  <c r="Q8" i="15"/>
  <c r="P8" i="15"/>
  <c r="P7" i="15"/>
  <c r="O6" i="15"/>
  <c r="P12" i="15"/>
  <c r="K62" i="15" s="1"/>
  <c r="L62" i="15" s="1"/>
  <c r="Y62" i="15" s="1"/>
  <c r="Q31" i="15"/>
  <c r="L23" i="15"/>
  <c r="H73" i="15" s="1"/>
  <c r="I73" i="15" s="1"/>
  <c r="W73" i="15" s="1"/>
  <c r="L12" i="15"/>
  <c r="H62" i="15" s="1"/>
  <c r="I62" i="15" s="1"/>
  <c r="W62" i="15" s="1"/>
  <c r="I27" i="15"/>
  <c r="H27" i="15"/>
  <c r="E77" i="15" s="1"/>
  <c r="G77" i="15" s="1"/>
  <c r="U77" i="15" s="1"/>
  <c r="H25" i="15"/>
  <c r="E75" i="15" s="1"/>
  <c r="G75" i="15" s="1"/>
  <c r="U75" i="15" s="1"/>
  <c r="H23" i="15"/>
  <c r="E73" i="15" s="1"/>
  <c r="G73" i="15" s="1"/>
  <c r="U73" i="15" s="1"/>
  <c r="H14" i="15"/>
  <c r="E64" i="15" s="1"/>
  <c r="G64" i="15" s="1"/>
  <c r="U64" i="15" s="1"/>
  <c r="D28" i="15"/>
  <c r="C78" i="15" s="1"/>
  <c r="D78" i="15" s="1"/>
  <c r="S78" i="15" s="1"/>
  <c r="E22" i="15"/>
  <c r="D22" i="15"/>
  <c r="C72" i="15" s="1"/>
  <c r="D72" i="15" s="1"/>
  <c r="S72" i="15" s="1"/>
  <c r="T32" i="15"/>
  <c r="M82" i="15" s="1"/>
  <c r="O82" i="15" s="1"/>
  <c r="AA82" i="15" s="1"/>
  <c r="P27" i="15"/>
  <c r="K77" i="15" s="1"/>
  <c r="L77" i="15" s="1"/>
  <c r="Y77" i="15" s="1"/>
  <c r="P23" i="15"/>
  <c r="K73" i="15" s="1"/>
  <c r="L73" i="15" s="1"/>
  <c r="Y73" i="15" s="1"/>
  <c r="P19" i="15"/>
  <c r="K69" i="15" s="1"/>
  <c r="L69" i="15" s="1"/>
  <c r="Y69" i="15" s="1"/>
  <c r="Q19" i="15"/>
  <c r="P11" i="15"/>
  <c r="K61" i="15" s="1"/>
  <c r="L61" i="15" s="1"/>
  <c r="Y61" i="15" s="1"/>
  <c r="U16" i="15"/>
  <c r="L19" i="15"/>
  <c r="H69" i="15" s="1"/>
  <c r="I69" i="15" s="1"/>
  <c r="W69" i="15" s="1"/>
  <c r="I19" i="15"/>
  <c r="H19" i="15"/>
  <c r="E69" i="15" s="1"/>
  <c r="G69" i="15" s="1"/>
  <c r="U69" i="15" s="1"/>
  <c r="H10" i="15"/>
  <c r="E60" i="15" s="1"/>
  <c r="G60" i="15" s="1"/>
  <c r="D25" i="15"/>
  <c r="C75" i="15" s="1"/>
  <c r="D75" i="15" s="1"/>
  <c r="S75" i="15" s="1"/>
  <c r="D18" i="15"/>
  <c r="C68" i="15" s="1"/>
  <c r="D68" i="15" s="1"/>
  <c r="S68" i="15" s="1"/>
  <c r="I29" i="15"/>
  <c r="H29" i="15"/>
  <c r="E79" i="15" s="1"/>
  <c r="G79" i="15" s="1"/>
  <c r="U79" i="15" s="1"/>
  <c r="Q38" i="15"/>
  <c r="P38" i="15"/>
  <c r="K88" i="15" s="1"/>
  <c r="L88" i="15" s="1"/>
  <c r="Y88" i="15" s="1"/>
  <c r="Q34" i="15"/>
  <c r="P34" i="15"/>
  <c r="K84" i="15" s="1"/>
  <c r="L84" i="15" s="1"/>
  <c r="Y84" i="15" s="1"/>
  <c r="P26" i="15"/>
  <c r="K76" i="15" s="1"/>
  <c r="L76" i="15" s="1"/>
  <c r="Y76" i="15" s="1"/>
  <c r="P22" i="15"/>
  <c r="K72" i="15" s="1"/>
  <c r="L72" i="15" s="1"/>
  <c r="Y72" i="15" s="1"/>
  <c r="P18" i="15"/>
  <c r="K68" i="15" s="1"/>
  <c r="L68" i="15" s="1"/>
  <c r="Y68" i="15" s="1"/>
  <c r="P10" i="15"/>
  <c r="K60" i="15" s="1"/>
  <c r="L60" i="15" s="1"/>
  <c r="T36" i="15"/>
  <c r="M86" i="15" s="1"/>
  <c r="O86" i="15" s="1"/>
  <c r="AA86" i="15" s="1"/>
  <c r="U36" i="15"/>
  <c r="T28" i="15"/>
  <c r="M78" i="15" s="1"/>
  <c r="O78" i="15" s="1"/>
  <c r="AA78" i="15" s="1"/>
  <c r="T24" i="15"/>
  <c r="M74" i="15" s="1"/>
  <c r="O74" i="15" s="1"/>
  <c r="AA74" i="15" s="1"/>
  <c r="U24" i="15"/>
  <c r="T20" i="15"/>
  <c r="M70" i="15" s="1"/>
  <c r="O70" i="15" s="1"/>
  <c r="AA70" i="15" s="1"/>
  <c r="T12" i="15"/>
  <c r="M62" i="15" s="1"/>
  <c r="O62" i="15" s="1"/>
  <c r="AA62" i="15" s="1"/>
  <c r="V54" i="17"/>
  <c r="V52" i="17"/>
  <c r="P30" i="15"/>
  <c r="K80" i="15" s="1"/>
  <c r="L80" i="15" s="1"/>
  <c r="Y80" i="15" s="1"/>
  <c r="Q20" i="15"/>
  <c r="M24" i="15"/>
  <c r="L24" i="15"/>
  <c r="H74" i="15" s="1"/>
  <c r="I74" i="15" s="1"/>
  <c r="W74" i="15" s="1"/>
  <c r="H26" i="15"/>
  <c r="E76" i="15" s="1"/>
  <c r="G76" i="15" s="1"/>
  <c r="U76" i="15" s="1"/>
  <c r="H24" i="15"/>
  <c r="E74" i="15" s="1"/>
  <c r="G74" i="15" s="1"/>
  <c r="U74" i="15" s="1"/>
  <c r="I22" i="15"/>
  <c r="H22" i="15"/>
  <c r="E72" i="15" s="1"/>
  <c r="G72" i="15" s="1"/>
  <c r="U72" i="15" s="1"/>
  <c r="H15" i="15"/>
  <c r="E65" i="15" s="1"/>
  <c r="G65" i="15" s="1"/>
  <c r="U65" i="15" s="1"/>
  <c r="D14" i="15"/>
  <c r="C64" i="15" s="1"/>
  <c r="D64" i="15" s="1"/>
  <c r="S64" i="15" s="1"/>
  <c r="E11" i="15"/>
  <c r="AG50" i="17"/>
  <c r="L36" i="15"/>
  <c r="H86" i="15" s="1"/>
  <c r="I86" i="15" s="1"/>
  <c r="W86" i="15" s="1"/>
  <c r="L32" i="15"/>
  <c r="H82" i="15" s="1"/>
  <c r="I82" i="15" s="1"/>
  <c r="W82" i="15" s="1"/>
  <c r="U25" i="15"/>
  <c r="M34" i="15"/>
  <c r="I20" i="15"/>
  <c r="I16" i="15"/>
  <c r="I12" i="15"/>
  <c r="E29" i="15"/>
  <c r="T35" i="15"/>
  <c r="M85" i="15" s="1"/>
  <c r="O85" i="15" s="1"/>
  <c r="AA85" i="15" s="1"/>
  <c r="T19" i="15"/>
  <c r="M69" i="15" s="1"/>
  <c r="O69" i="15" s="1"/>
  <c r="AA69" i="15" s="1"/>
  <c r="U34" i="15"/>
  <c r="U29" i="15"/>
  <c r="U18" i="15"/>
  <c r="U13" i="15"/>
  <c r="M38" i="15"/>
  <c r="I31" i="15"/>
  <c r="I21" i="15"/>
  <c r="I17" i="15"/>
  <c r="I13" i="15"/>
  <c r="T38" i="15"/>
  <c r="M88" i="15" s="1"/>
  <c r="O88" i="15" s="1"/>
  <c r="AA88" i="15" s="1"/>
  <c r="T31" i="15"/>
  <c r="M81" i="15" s="1"/>
  <c r="O81" i="15" s="1"/>
  <c r="AA81" i="15" s="1"/>
  <c r="T22" i="15"/>
  <c r="M72" i="15" s="1"/>
  <c r="O72" i="15" s="1"/>
  <c r="AA72" i="15" s="1"/>
  <c r="T15" i="15"/>
  <c r="M65" i="15" s="1"/>
  <c r="O65" i="15" s="1"/>
  <c r="AA65" i="15" s="1"/>
  <c r="D32" i="15"/>
  <c r="C82" i="15" s="1"/>
  <c r="D82" i="15" s="1"/>
  <c r="S82" i="15" s="1"/>
  <c r="D37" i="15"/>
  <c r="C87" i="15" s="1"/>
  <c r="D87" i="15" s="1"/>
  <c r="S87" i="15" s="1"/>
  <c r="H34" i="15"/>
  <c r="E84" i="15" s="1"/>
  <c r="G84" i="15" s="1"/>
  <c r="U84" i="15" s="1"/>
  <c r="G6" i="15"/>
  <c r="H7" i="15"/>
  <c r="H8" i="15"/>
  <c r="I8" i="15"/>
  <c r="U33" i="15"/>
  <c r="U17" i="15"/>
  <c r="T27" i="15"/>
  <c r="M77" i="15" s="1"/>
  <c r="O77" i="15" s="1"/>
  <c r="AA77" i="15" s="1"/>
  <c r="T11" i="15"/>
  <c r="M61" i="15" s="1"/>
  <c r="O61" i="15" s="1"/>
  <c r="AA61" i="15" s="1"/>
  <c r="AN7" i="9" l="1"/>
  <c r="M21" i="9"/>
  <c r="O10" i="12" s="1"/>
  <c r="M26" i="9"/>
  <c r="T10" i="12" s="1"/>
  <c r="AX7" i="12" s="1"/>
  <c r="M27" i="9"/>
  <c r="U10" i="12" s="1"/>
  <c r="AY11" i="12" s="1"/>
  <c r="M11" i="9"/>
  <c r="M16" i="9"/>
  <c r="J10" i="12" s="1"/>
  <c r="O15" i="9"/>
  <c r="M17" i="9"/>
  <c r="K10" i="12" s="1"/>
  <c r="BW8" i="11" s="1"/>
  <c r="M22" i="9"/>
  <c r="P10" i="12" s="1"/>
  <c r="M23" i="9"/>
  <c r="Q10" i="12" s="1"/>
  <c r="M28" i="9"/>
  <c r="V10" i="12" s="1"/>
  <c r="CH8" i="11" s="1"/>
  <c r="M12" i="9"/>
  <c r="F10" i="12" s="1"/>
  <c r="BR8" i="11" s="1"/>
  <c r="M29" i="9"/>
  <c r="W10" i="12" s="1"/>
  <c r="M13" i="9"/>
  <c r="G10" i="12" s="1"/>
  <c r="M18" i="9"/>
  <c r="L10" i="12" s="1"/>
  <c r="BX8" i="11" s="1"/>
  <c r="M19" i="9"/>
  <c r="M10" i="12" s="1"/>
  <c r="BY8" i="11" s="1"/>
  <c r="M24" i="9"/>
  <c r="R10" i="12" s="1"/>
  <c r="M25" i="9"/>
  <c r="S10" i="12" s="1"/>
  <c r="M30" i="9"/>
  <c r="X10" i="12" s="1"/>
  <c r="M14" i="9"/>
  <c r="H10" i="12" s="1"/>
  <c r="BT8" i="11" s="1"/>
  <c r="M15" i="9"/>
  <c r="I10" i="12" s="1"/>
  <c r="U22" i="15"/>
  <c r="Q22" i="15"/>
  <c r="Q10" i="15"/>
  <c r="Q27" i="15"/>
  <c r="M20" i="15"/>
  <c r="M28" i="15"/>
  <c r="M23" i="15"/>
  <c r="I15" i="15"/>
  <c r="E26" i="15"/>
  <c r="M21" i="15"/>
  <c r="I26" i="15"/>
  <c r="E24" i="15"/>
  <c r="I11" i="15"/>
  <c r="E23" i="15"/>
  <c r="E14" i="15"/>
  <c r="G51" i="17"/>
  <c r="G53" i="17"/>
  <c r="N54" i="17"/>
  <c r="AB53" i="17"/>
  <c r="V50" i="17"/>
  <c r="G54" i="17"/>
  <c r="N53" i="17"/>
  <c r="U19" i="15"/>
  <c r="U27" i="15"/>
  <c r="Q13" i="15"/>
  <c r="U20" i="15"/>
  <c r="U14" i="15"/>
  <c r="U12" i="15"/>
  <c r="U11" i="15"/>
  <c r="U15" i="15"/>
  <c r="U28" i="15"/>
  <c r="U23" i="15"/>
  <c r="Q11" i="15"/>
  <c r="Q23" i="15"/>
  <c r="Q25" i="15"/>
  <c r="Q12" i="15"/>
  <c r="Q14" i="15"/>
  <c r="Q18" i="15"/>
  <c r="Q26" i="15"/>
  <c r="Q16" i="15"/>
  <c r="Q28" i="15"/>
  <c r="Q17" i="15"/>
  <c r="Q21" i="15"/>
  <c r="BI16" i="13"/>
  <c r="I14" i="15"/>
  <c r="BI14" i="13"/>
  <c r="M26" i="15"/>
  <c r="I23" i="15"/>
  <c r="BI13" i="13"/>
  <c r="M27" i="15"/>
  <c r="M18" i="15"/>
  <c r="E18" i="15"/>
  <c r="AI7" i="9"/>
  <c r="M22" i="15"/>
  <c r="CG8" i="11"/>
  <c r="AY21" i="12"/>
  <c r="AY30" i="12"/>
  <c r="AY36" i="12"/>
  <c r="G90" i="15"/>
  <c r="G91" i="15" s="1"/>
  <c r="U60" i="15"/>
  <c r="I90" i="15"/>
  <c r="I91" i="15" s="1"/>
  <c r="B26" i="13"/>
  <c r="V53" i="13"/>
  <c r="BI23" i="13"/>
  <c r="BI22" i="13"/>
  <c r="CB8" i="11"/>
  <c r="AT7" i="12"/>
  <c r="AT12" i="12"/>
  <c r="AT16" i="12"/>
  <c r="AT20" i="12"/>
  <c r="AT24" i="12"/>
  <c r="AT28" i="12"/>
  <c r="AT32" i="12"/>
  <c r="AT8" i="12"/>
  <c r="AT9" i="12"/>
  <c r="AT13" i="12"/>
  <c r="AT17" i="12"/>
  <c r="AT21" i="12"/>
  <c r="AT10" i="12"/>
  <c r="AT14" i="12"/>
  <c r="AT18" i="12"/>
  <c r="AT22" i="12"/>
  <c r="AT26" i="12"/>
  <c r="AT30" i="12"/>
  <c r="AT25" i="12"/>
  <c r="AT33" i="12"/>
  <c r="AT38" i="12"/>
  <c r="AT27" i="12"/>
  <c r="AT39" i="12"/>
  <c r="AT42" i="12"/>
  <c r="AT44" i="12"/>
  <c r="AT46" i="12"/>
  <c r="AT48" i="12"/>
  <c r="AT50" i="12"/>
  <c r="AT52" i="12"/>
  <c r="AT54" i="12"/>
  <c r="AT56" i="12"/>
  <c r="AT11" i="12"/>
  <c r="AT29" i="12"/>
  <c r="AT35" i="12"/>
  <c r="AT36" i="12"/>
  <c r="AT40" i="12"/>
  <c r="AT23" i="12"/>
  <c r="AT31" i="12"/>
  <c r="AT47" i="12"/>
  <c r="AT55" i="12"/>
  <c r="AT15" i="12"/>
  <c r="AT34" i="12"/>
  <c r="AT45" i="12"/>
  <c r="AT53" i="12"/>
  <c r="AT19" i="12"/>
  <c r="AT37" i="12"/>
  <c r="AT43" i="12"/>
  <c r="AT51" i="12"/>
  <c r="AT41" i="12"/>
  <c r="AT49" i="12"/>
  <c r="CC8" i="11"/>
  <c r="AU11" i="12"/>
  <c r="AU15" i="12"/>
  <c r="AU19" i="12"/>
  <c r="AU23" i="12"/>
  <c r="AU27" i="12"/>
  <c r="AU31" i="12"/>
  <c r="AU35" i="12"/>
  <c r="AU12" i="12"/>
  <c r="AU16" i="12"/>
  <c r="AU20" i="12"/>
  <c r="AU8" i="12"/>
  <c r="AU9" i="12"/>
  <c r="AU13" i="12"/>
  <c r="AU17" i="12"/>
  <c r="AU21" i="12"/>
  <c r="AU25" i="12"/>
  <c r="AU29" i="12"/>
  <c r="AU10" i="12"/>
  <c r="AU24" i="12"/>
  <c r="AU34" i="12"/>
  <c r="AU37" i="12"/>
  <c r="AU41" i="12"/>
  <c r="AU43" i="12"/>
  <c r="AU45" i="12"/>
  <c r="AU47" i="12"/>
  <c r="AU49" i="12"/>
  <c r="AU51" i="12"/>
  <c r="AU53" i="12"/>
  <c r="AU55" i="12"/>
  <c r="AU14" i="12"/>
  <c r="AU18" i="12"/>
  <c r="AU26" i="12"/>
  <c r="AU33" i="12"/>
  <c r="AU38" i="12"/>
  <c r="AU7" i="12"/>
  <c r="AU28" i="12"/>
  <c r="AU32" i="12"/>
  <c r="AU39" i="12"/>
  <c r="AU42" i="12"/>
  <c r="AU44" i="12"/>
  <c r="AU46" i="12"/>
  <c r="AU48" i="12"/>
  <c r="AU50" i="12"/>
  <c r="AU52" i="12"/>
  <c r="AU54" i="12"/>
  <c r="AU56" i="12"/>
  <c r="AU30" i="12"/>
  <c r="AU36" i="12"/>
  <c r="AU40" i="12"/>
  <c r="AU22" i="12"/>
  <c r="AZ18" i="12"/>
  <c r="AZ30" i="12"/>
  <c r="AZ8" i="12"/>
  <c r="AZ20" i="12"/>
  <c r="AZ27" i="12"/>
  <c r="AZ21" i="12"/>
  <c r="AZ43" i="12"/>
  <c r="AZ49" i="12"/>
  <c r="AZ32" i="12"/>
  <c r="AZ39" i="12"/>
  <c r="AZ52" i="12"/>
  <c r="AZ56" i="12"/>
  <c r="CF8" i="11"/>
  <c r="AX12" i="12"/>
  <c r="AX16" i="12"/>
  <c r="AX28" i="12"/>
  <c r="AX32" i="12"/>
  <c r="AX17" i="12"/>
  <c r="AX21" i="12"/>
  <c r="AX18" i="12"/>
  <c r="AX22" i="12"/>
  <c r="AX15" i="12"/>
  <c r="AX19" i="12"/>
  <c r="AX23" i="12"/>
  <c r="AX35" i="12"/>
  <c r="AX44" i="12"/>
  <c r="AX46" i="12"/>
  <c r="AX52" i="12"/>
  <c r="AX54" i="12"/>
  <c r="AX31" i="12"/>
  <c r="AX34" i="12"/>
  <c r="AX33" i="12"/>
  <c r="AX41" i="12"/>
  <c r="AX47" i="12"/>
  <c r="AX55" i="12"/>
  <c r="AX51" i="12"/>
  <c r="AX45" i="12"/>
  <c r="E10" i="12"/>
  <c r="T25" i="9"/>
  <c r="T27" i="9" s="1"/>
  <c r="O31" i="9" s="1"/>
  <c r="I10" i="15"/>
  <c r="E28" i="15"/>
  <c r="G50" i="17"/>
  <c r="G52" i="17"/>
  <c r="I18" i="15"/>
  <c r="BI21" i="13"/>
  <c r="BI20" i="13"/>
  <c r="O90" i="15"/>
  <c r="O91" i="15" s="1"/>
  <c r="CI8" i="11"/>
  <c r="BA7" i="12"/>
  <c r="BA9" i="12"/>
  <c r="BA13" i="12"/>
  <c r="BA17" i="12"/>
  <c r="BA21" i="12"/>
  <c r="BA25" i="12"/>
  <c r="BA29" i="12"/>
  <c r="BA33" i="12"/>
  <c r="BA10" i="12"/>
  <c r="BA14" i="12"/>
  <c r="BA18" i="12"/>
  <c r="BA11" i="12"/>
  <c r="BA15" i="12"/>
  <c r="BA19" i="12"/>
  <c r="BA23" i="12"/>
  <c r="BA27" i="12"/>
  <c r="BA26" i="12"/>
  <c r="BA31" i="12"/>
  <c r="BA34" i="12"/>
  <c r="BA39" i="12"/>
  <c r="BA42" i="12"/>
  <c r="BA44" i="12"/>
  <c r="BA46" i="12"/>
  <c r="BA48" i="12"/>
  <c r="BA50" i="12"/>
  <c r="BA52" i="12"/>
  <c r="BA54" i="12"/>
  <c r="BA56" i="12"/>
  <c r="BA8" i="12"/>
  <c r="BA28" i="12"/>
  <c r="BA36" i="12"/>
  <c r="BA40" i="12"/>
  <c r="BA12" i="12"/>
  <c r="BA22" i="12"/>
  <c r="BA30" i="12"/>
  <c r="BA37" i="12"/>
  <c r="BA41" i="12"/>
  <c r="BA43" i="12"/>
  <c r="BA45" i="12"/>
  <c r="BA47" i="12"/>
  <c r="BA49" i="12"/>
  <c r="BA51" i="12"/>
  <c r="BA53" i="12"/>
  <c r="BA55" i="12"/>
  <c r="BA35" i="12"/>
  <c r="BA20" i="12"/>
  <c r="BA16" i="12"/>
  <c r="BA24" i="12"/>
  <c r="BA38" i="12"/>
  <c r="BA32" i="12"/>
  <c r="BS8" i="11"/>
  <c r="CD8" i="11"/>
  <c r="AV7" i="12"/>
  <c r="AV10" i="12"/>
  <c r="AV14" i="12"/>
  <c r="AV18" i="12"/>
  <c r="AV22" i="12"/>
  <c r="AV26" i="12"/>
  <c r="AV30" i="12"/>
  <c r="AV34" i="12"/>
  <c r="AV11" i="12"/>
  <c r="AV15" i="12"/>
  <c r="AV19" i="12"/>
  <c r="AV12" i="12"/>
  <c r="AV16" i="12"/>
  <c r="AV20" i="12"/>
  <c r="AV24" i="12"/>
  <c r="AV28" i="12"/>
  <c r="AV8" i="12"/>
  <c r="AV21" i="12"/>
  <c r="AV23" i="12"/>
  <c r="AV31" i="12"/>
  <c r="AV36" i="12"/>
  <c r="AV40" i="12"/>
  <c r="AV25" i="12"/>
  <c r="AV37" i="12"/>
  <c r="AV41" i="12"/>
  <c r="AV43" i="12"/>
  <c r="AV45" i="12"/>
  <c r="AV47" i="12"/>
  <c r="AV49" i="12"/>
  <c r="AV51" i="12"/>
  <c r="AV53" i="12"/>
  <c r="AV55" i="12"/>
  <c r="AV9" i="12"/>
  <c r="AV27" i="12"/>
  <c r="AV33" i="12"/>
  <c r="AV38" i="12"/>
  <c r="AV13" i="12"/>
  <c r="AV44" i="12"/>
  <c r="AV52" i="12"/>
  <c r="AV17" i="12"/>
  <c r="AV42" i="12"/>
  <c r="AV50" i="12"/>
  <c r="AV29" i="12"/>
  <c r="AV32" i="12"/>
  <c r="AV48" i="12"/>
  <c r="AV56" i="12"/>
  <c r="AV35" i="12"/>
  <c r="AV39" i="12"/>
  <c r="AV46" i="12"/>
  <c r="AV54" i="12"/>
  <c r="D90" i="15"/>
  <c r="D91" i="15" s="1"/>
  <c r="S60" i="15"/>
  <c r="N52" i="17"/>
  <c r="N50" i="17"/>
  <c r="N51" i="17"/>
  <c r="BI24" i="13"/>
  <c r="CA8" i="11"/>
  <c r="AS8" i="12"/>
  <c r="AS9" i="12"/>
  <c r="AS13" i="12"/>
  <c r="AS17" i="12"/>
  <c r="AS21" i="12"/>
  <c r="AS25" i="12"/>
  <c r="AS29" i="12"/>
  <c r="AS33" i="12"/>
  <c r="AS10" i="12"/>
  <c r="AS14" i="12"/>
  <c r="AS18" i="12"/>
  <c r="AS7" i="12"/>
  <c r="AS11" i="12"/>
  <c r="AS15" i="12"/>
  <c r="AS19" i="12"/>
  <c r="AS23" i="12"/>
  <c r="AS27" i="12"/>
  <c r="AS12" i="12"/>
  <c r="AS26" i="12"/>
  <c r="AS39" i="12"/>
  <c r="AS42" i="12"/>
  <c r="AS44" i="12"/>
  <c r="AS46" i="12"/>
  <c r="AS48" i="12"/>
  <c r="AS50" i="12"/>
  <c r="AS52" i="12"/>
  <c r="AS54" i="12"/>
  <c r="AS56" i="12"/>
  <c r="AS16" i="12"/>
  <c r="AS20" i="12"/>
  <c r="AS28" i="12"/>
  <c r="AS32" i="12"/>
  <c r="AS35" i="12"/>
  <c r="AS36" i="12"/>
  <c r="AS40" i="12"/>
  <c r="AS22" i="12"/>
  <c r="AS30" i="12"/>
  <c r="AS31" i="12"/>
  <c r="AS34" i="12"/>
  <c r="AS37" i="12"/>
  <c r="AS41" i="12"/>
  <c r="AS43" i="12"/>
  <c r="AS45" i="12"/>
  <c r="AS47" i="12"/>
  <c r="AS49" i="12"/>
  <c r="AS51" i="12"/>
  <c r="AS53" i="12"/>
  <c r="AS55" i="12"/>
  <c r="AS38" i="12"/>
  <c r="AS24" i="12"/>
  <c r="BV8" i="11"/>
  <c r="I24" i="15"/>
  <c r="L90" i="15"/>
  <c r="L91" i="15" s="1"/>
  <c r="Y60" i="15"/>
  <c r="E25" i="15"/>
  <c r="M19" i="15"/>
  <c r="I25" i="15"/>
  <c r="M12" i="15"/>
  <c r="E10" i="15"/>
  <c r="M16" i="15"/>
  <c r="BI19" i="13"/>
  <c r="BI18" i="13"/>
  <c r="V26" i="13"/>
  <c r="CE8" i="11"/>
  <c r="AW8" i="12"/>
  <c r="AW9" i="12"/>
  <c r="AW13" i="12"/>
  <c r="AW17" i="12"/>
  <c r="AW21" i="12"/>
  <c r="AW25" i="12"/>
  <c r="AW29" i="12"/>
  <c r="AW33" i="12"/>
  <c r="AW7" i="12"/>
  <c r="AW10" i="12"/>
  <c r="AW14" i="12"/>
  <c r="AW18" i="12"/>
  <c r="AW11" i="12"/>
  <c r="AW15" i="12"/>
  <c r="AW19" i="12"/>
  <c r="AW23" i="12"/>
  <c r="AW27" i="12"/>
  <c r="AW22" i="12"/>
  <c r="AW30" i="12"/>
  <c r="AW32" i="12"/>
  <c r="AW35" i="12"/>
  <c r="AW39" i="12"/>
  <c r="AW42" i="12"/>
  <c r="AW44" i="12"/>
  <c r="AW46" i="12"/>
  <c r="AW48" i="12"/>
  <c r="AW50" i="12"/>
  <c r="AW52" i="12"/>
  <c r="AW54" i="12"/>
  <c r="AW56" i="12"/>
  <c r="AW12" i="12"/>
  <c r="AW24" i="12"/>
  <c r="AW31" i="12"/>
  <c r="AW34" i="12"/>
  <c r="AW36" i="12"/>
  <c r="AW40" i="12"/>
  <c r="AW16" i="12"/>
  <c r="AW20" i="12"/>
  <c r="AW26" i="12"/>
  <c r="AW37" i="12"/>
  <c r="AW41" i="12"/>
  <c r="AW43" i="12"/>
  <c r="AW45" i="12"/>
  <c r="AW47" i="12"/>
  <c r="AW49" i="12"/>
  <c r="AW51" i="12"/>
  <c r="AW53" i="12"/>
  <c r="AW55" i="12"/>
  <c r="AW38" i="12"/>
  <c r="AW28" i="12"/>
  <c r="CJ8" i="11"/>
  <c r="BB7" i="12"/>
  <c r="BB8" i="12"/>
  <c r="BB12" i="12"/>
  <c r="BB16" i="12"/>
  <c r="BB20" i="12"/>
  <c r="BB24" i="12"/>
  <c r="BB28" i="12"/>
  <c r="BB32" i="12"/>
  <c r="BB9" i="12"/>
  <c r="BB13" i="12"/>
  <c r="BB17" i="12"/>
  <c r="BB21" i="12"/>
  <c r="BB10" i="12"/>
  <c r="BB14" i="12"/>
  <c r="BB18" i="12"/>
  <c r="BB22" i="12"/>
  <c r="BB26" i="12"/>
  <c r="BB30" i="12"/>
  <c r="BB11" i="12"/>
  <c r="BB25" i="12"/>
  <c r="BB35" i="12"/>
  <c r="BB38" i="12"/>
  <c r="BB15" i="12"/>
  <c r="BB19" i="12"/>
  <c r="BB27" i="12"/>
  <c r="BB31" i="12"/>
  <c r="BB34" i="12"/>
  <c r="BB39" i="12"/>
  <c r="BB42" i="12"/>
  <c r="BB44" i="12"/>
  <c r="BB46" i="12"/>
  <c r="BB48" i="12"/>
  <c r="BB50" i="12"/>
  <c r="BB52" i="12"/>
  <c r="BB54" i="12"/>
  <c r="BB56" i="12"/>
  <c r="BB29" i="12"/>
  <c r="BB33" i="12"/>
  <c r="BB36" i="12"/>
  <c r="BB40" i="12"/>
  <c r="BB37" i="12"/>
  <c r="BB43" i="12"/>
  <c r="BB51" i="12"/>
  <c r="BB23" i="12"/>
  <c r="BB41" i="12"/>
  <c r="BB49" i="12"/>
  <c r="BB45" i="12"/>
  <c r="BB53" i="12"/>
  <c r="BB47" i="12"/>
  <c r="BB55" i="12"/>
  <c r="BU8" i="11"/>
  <c r="BZ8" i="11"/>
  <c r="B54" i="13"/>
  <c r="BM11" i="13" l="1"/>
  <c r="AY52" i="12"/>
  <c r="AY53" i="12"/>
  <c r="AY7" i="12"/>
  <c r="AX11" i="12"/>
  <c r="AX43" i="12"/>
  <c r="AX27" i="12"/>
  <c r="AX40" i="12"/>
  <c r="AX25" i="12"/>
  <c r="AX50" i="12"/>
  <c r="AX42" i="12"/>
  <c r="AX38" i="12"/>
  <c r="AX30" i="12"/>
  <c r="AX14" i="12"/>
  <c r="AX13" i="12"/>
  <c r="AX24" i="12"/>
  <c r="AX8" i="12"/>
  <c r="AZ50" i="12"/>
  <c r="AZ44" i="12"/>
  <c r="AZ23" i="12"/>
  <c r="AZ41" i="12"/>
  <c r="AZ17" i="12"/>
  <c r="AZ19" i="12"/>
  <c r="AZ14" i="12"/>
  <c r="AY44" i="12"/>
  <c r="AY45" i="12"/>
  <c r="AY8" i="12"/>
  <c r="AX53" i="12"/>
  <c r="AX37" i="12"/>
  <c r="AX49" i="12"/>
  <c r="AX36" i="12"/>
  <c r="AX56" i="12"/>
  <c r="AX48" i="12"/>
  <c r="AX39" i="12"/>
  <c r="AX29" i="12"/>
  <c r="AX26" i="12"/>
  <c r="AX10" i="12"/>
  <c r="AX9" i="12"/>
  <c r="AX20" i="12"/>
  <c r="AZ7" i="12"/>
  <c r="AZ46" i="12"/>
  <c r="AZ51" i="12"/>
  <c r="AZ29" i="12"/>
  <c r="AZ24" i="12"/>
  <c r="AZ34" i="12"/>
  <c r="AY18" i="12"/>
  <c r="AY33" i="12"/>
  <c r="AY23" i="12"/>
  <c r="R17" i="9"/>
  <c r="AY26" i="12"/>
  <c r="AY50" i="12"/>
  <c r="AY42" i="12"/>
  <c r="AY14" i="12"/>
  <c r="AY22" i="12"/>
  <c r="AY51" i="12"/>
  <c r="AY43" i="12"/>
  <c r="AY28" i="12"/>
  <c r="AY17" i="12"/>
  <c r="AY20" i="12"/>
  <c r="AY35" i="12"/>
  <c r="AY19" i="12"/>
  <c r="BE7" i="9"/>
  <c r="AZ42" i="12"/>
  <c r="AZ48" i="12"/>
  <c r="AZ31" i="12"/>
  <c r="AZ38" i="12"/>
  <c r="AZ55" i="12"/>
  <c r="AZ47" i="12"/>
  <c r="AZ37" i="12"/>
  <c r="AZ40" i="12"/>
  <c r="AZ13" i="12"/>
  <c r="AZ16" i="12"/>
  <c r="AZ15" i="12"/>
  <c r="AZ26" i="12"/>
  <c r="AZ10" i="12"/>
  <c r="AY40" i="12"/>
  <c r="AY56" i="12"/>
  <c r="AY48" i="12"/>
  <c r="AY39" i="12"/>
  <c r="AY38" i="12"/>
  <c r="AY10" i="12"/>
  <c r="AY49" i="12"/>
  <c r="AY41" i="12"/>
  <c r="AY29" i="12"/>
  <c r="AY13" i="12"/>
  <c r="AY16" i="12"/>
  <c r="AY31" i="12"/>
  <c r="AY15" i="12"/>
  <c r="AT7" i="9"/>
  <c r="AZ9" i="12"/>
  <c r="AZ25" i="12"/>
  <c r="AZ54" i="12"/>
  <c r="AZ35" i="12"/>
  <c r="AZ53" i="12"/>
  <c r="AZ45" i="12"/>
  <c r="AZ33" i="12"/>
  <c r="AZ36" i="12"/>
  <c r="AZ28" i="12"/>
  <c r="AZ12" i="12"/>
  <c r="AZ11" i="12"/>
  <c r="AZ22" i="12"/>
  <c r="AY34" i="12"/>
  <c r="AY54" i="12"/>
  <c r="AY46" i="12"/>
  <c r="AY24" i="12"/>
  <c r="AY32" i="12"/>
  <c r="AY55" i="12"/>
  <c r="AY47" i="12"/>
  <c r="AY37" i="12"/>
  <c r="AY25" i="12"/>
  <c r="AY9" i="12"/>
  <c r="AY12" i="12"/>
  <c r="AY27" i="12"/>
  <c r="Q41" i="15"/>
  <c r="D19" i="16" s="1"/>
  <c r="U41" i="15"/>
  <c r="D20" i="16" s="1"/>
  <c r="N11" i="13"/>
  <c r="BT22" i="11"/>
  <c r="BT25" i="11"/>
  <c r="BT28" i="11"/>
  <c r="BT31" i="11"/>
  <c r="CA22" i="11"/>
  <c r="CA28" i="11"/>
  <c r="CA25" i="11"/>
  <c r="CA31" i="11"/>
  <c r="BQ8" i="11"/>
  <c r="Z17" i="12"/>
  <c r="Z20" i="12"/>
  <c r="Z25" i="12"/>
  <c r="Z28" i="12"/>
  <c r="Z33" i="12"/>
  <c r="Z36" i="12"/>
  <c r="Z41" i="12"/>
  <c r="Z44" i="12"/>
  <c r="Z49" i="12"/>
  <c r="Z52" i="12"/>
  <c r="Z57" i="12"/>
  <c r="Z60" i="12"/>
  <c r="Z15" i="12"/>
  <c r="Z18" i="12"/>
  <c r="Z23" i="12"/>
  <c r="Z26" i="12"/>
  <c r="Z31" i="12"/>
  <c r="Z34" i="12"/>
  <c r="Z39" i="12"/>
  <c r="Z42" i="12"/>
  <c r="Z47" i="12"/>
  <c r="Z50" i="12"/>
  <c r="Z55" i="12"/>
  <c r="Z58" i="12"/>
  <c r="Z63" i="12"/>
  <c r="W12" i="12"/>
  <c r="Z16" i="12"/>
  <c r="Z21" i="12"/>
  <c r="Z24" i="12"/>
  <c r="Z29" i="12"/>
  <c r="Z32" i="12"/>
  <c r="Z37" i="12"/>
  <c r="Z40" i="12"/>
  <c r="Z45" i="12"/>
  <c r="Z48" i="12"/>
  <c r="Z53" i="12"/>
  <c r="Z56" i="12"/>
  <c r="Z61" i="12"/>
  <c r="Z22" i="12"/>
  <c r="Z43" i="12"/>
  <c r="Z54" i="12"/>
  <c r="Z14" i="12"/>
  <c r="Z35" i="12"/>
  <c r="Z46" i="12"/>
  <c r="Z27" i="12"/>
  <c r="Z38" i="12"/>
  <c r="Z59" i="12"/>
  <c r="Z51" i="12"/>
  <c r="Z19" i="12"/>
  <c r="Z62" i="12"/>
  <c r="Z30" i="12"/>
  <c r="CC22" i="11"/>
  <c r="CC25" i="11"/>
  <c r="CC28" i="11"/>
  <c r="CC31" i="11"/>
  <c r="B25" i="13"/>
  <c r="BU22" i="11"/>
  <c r="BU25" i="11"/>
  <c r="BU28" i="11"/>
  <c r="BU31" i="11"/>
  <c r="E41" i="15"/>
  <c r="BV25" i="11"/>
  <c r="BV31" i="11"/>
  <c r="BV22" i="11"/>
  <c r="BV28" i="11"/>
  <c r="CD25" i="11"/>
  <c r="CD31" i="11"/>
  <c r="CD22" i="11"/>
  <c r="CD28" i="11"/>
  <c r="CI22" i="11"/>
  <c r="CI28" i="11"/>
  <c r="CI31" i="11"/>
  <c r="CI25" i="11"/>
  <c r="I41" i="15"/>
  <c r="D17" i="16" s="1"/>
  <c r="CH22" i="11"/>
  <c r="CH28" i="11"/>
  <c r="CH25" i="11"/>
  <c r="CH31" i="11"/>
  <c r="CE25" i="11"/>
  <c r="CE31" i="11"/>
  <c r="CE22" i="11"/>
  <c r="CE28" i="11"/>
  <c r="M41" i="15"/>
  <c r="D18" i="16" s="1"/>
  <c r="BS22" i="11"/>
  <c r="BS28" i="11"/>
  <c r="BS31" i="11"/>
  <c r="BS25" i="11"/>
  <c r="AB13" i="9"/>
  <c r="AC13" i="9" s="1"/>
  <c r="AB17" i="9"/>
  <c r="AB21" i="9"/>
  <c r="AB25" i="9"/>
  <c r="AB29" i="9"/>
  <c r="AC29" i="9" s="1"/>
  <c r="AD29" i="9" s="1"/>
  <c r="AB14" i="9"/>
  <c r="AB18" i="9"/>
  <c r="AC18" i="9" s="1"/>
  <c r="AB22" i="9"/>
  <c r="AB26" i="9"/>
  <c r="AC26" i="9" s="1"/>
  <c r="AD26" i="9" s="1"/>
  <c r="AB30" i="9"/>
  <c r="AC17" i="9"/>
  <c r="AD17" i="9" s="1"/>
  <c r="AC21" i="9"/>
  <c r="AD21" i="9" s="1"/>
  <c r="AC25" i="9"/>
  <c r="AB11" i="9"/>
  <c r="AC11" i="9" s="1"/>
  <c r="AD11" i="9" s="1"/>
  <c r="AB15" i="9"/>
  <c r="AB19" i="9"/>
  <c r="AC19" i="9" s="1"/>
  <c r="AB23" i="9"/>
  <c r="AB27" i="9"/>
  <c r="AD27" i="9" s="1"/>
  <c r="AC14" i="9"/>
  <c r="AC22" i="9"/>
  <c r="AC30" i="9"/>
  <c r="AD30" i="9" s="1"/>
  <c r="AD25" i="9"/>
  <c r="AB12" i="9"/>
  <c r="AC12" i="9" s="1"/>
  <c r="AB28" i="9"/>
  <c r="AC23" i="9"/>
  <c r="AB16" i="9"/>
  <c r="AC16" i="9" s="1"/>
  <c r="AC27" i="9"/>
  <c r="AD22" i="9"/>
  <c r="AB24" i="9"/>
  <c r="AB20" i="9"/>
  <c r="AC15" i="9"/>
  <c r="BR22" i="11"/>
  <c r="BR28" i="11"/>
  <c r="BR25" i="11"/>
  <c r="BR31" i="11"/>
  <c r="BW25" i="11"/>
  <c r="BW31" i="11"/>
  <c r="BW22" i="11"/>
  <c r="BW28" i="11"/>
  <c r="V52" i="13"/>
  <c r="BY22" i="11"/>
  <c r="BY25" i="11"/>
  <c r="BY28" i="11"/>
  <c r="BY31" i="11"/>
  <c r="BZ22" i="11"/>
  <c r="BZ28" i="11"/>
  <c r="BZ25" i="11"/>
  <c r="BZ31" i="11"/>
  <c r="B53" i="13"/>
  <c r="CJ22" i="11"/>
  <c r="CJ25" i="11"/>
  <c r="CJ28" i="11"/>
  <c r="CJ31" i="11"/>
  <c r="V25" i="13"/>
  <c r="BX22" i="11"/>
  <c r="BX25" i="11"/>
  <c r="BX28" i="11"/>
  <c r="BX31" i="11"/>
  <c r="CF22" i="11"/>
  <c r="CF25" i="11"/>
  <c r="CF28" i="11"/>
  <c r="CF31" i="11"/>
  <c r="CB22" i="11"/>
  <c r="CB25" i="11"/>
  <c r="CB28" i="11"/>
  <c r="CB31" i="11"/>
  <c r="CG22" i="11"/>
  <c r="CG25" i="11"/>
  <c r="CG28" i="11"/>
  <c r="CG31" i="11"/>
  <c r="AD13" i="9" l="1"/>
  <c r="AD23" i="9"/>
  <c r="AD19" i="9"/>
  <c r="AD28" i="9"/>
  <c r="AE28" i="9" s="1"/>
  <c r="AF28" i="9" s="1"/>
  <c r="AD15" i="9"/>
  <c r="AE15" i="9" s="1"/>
  <c r="AF15" i="9" s="1"/>
  <c r="AC28" i="9"/>
  <c r="AE27" i="9"/>
  <c r="AF27" i="9" s="1"/>
  <c r="AG27" i="9" s="1"/>
  <c r="AC24" i="9"/>
  <c r="AE23" i="9"/>
  <c r="AC20" i="9"/>
  <c r="AD20" i="9" s="1"/>
  <c r="AE13" i="9"/>
  <c r="AE17" i="9"/>
  <c r="AE11" i="9"/>
  <c r="AE22" i="9"/>
  <c r="AF22" i="9" s="1"/>
  <c r="AF23" i="9"/>
  <c r="AG23" i="9" s="1"/>
  <c r="AH23" i="9" s="1"/>
  <c r="V51" i="13"/>
  <c r="AD14" i="9"/>
  <c r="AD18" i="9"/>
  <c r="AD16" i="9"/>
  <c r="V24" i="13"/>
  <c r="AE26" i="9"/>
  <c r="B24" i="13"/>
  <c r="AC31" i="9"/>
  <c r="AC32" i="9" s="1"/>
  <c r="AF11" i="9"/>
  <c r="AB31" i="9"/>
  <c r="AD12" i="9"/>
  <c r="AG7" i="12"/>
  <c r="AB15" i="12"/>
  <c r="AB17" i="12"/>
  <c r="AB19" i="12"/>
  <c r="AB21" i="12"/>
  <c r="AB23" i="12"/>
  <c r="AB25" i="12"/>
  <c r="AB27" i="12"/>
  <c r="AB29" i="12"/>
  <c r="AB31" i="12"/>
  <c r="AB33" i="12"/>
  <c r="AB35" i="12"/>
  <c r="AB37" i="12"/>
  <c r="AB39" i="12"/>
  <c r="AB41" i="12"/>
  <c r="AB43" i="12"/>
  <c r="AB45" i="12"/>
  <c r="AB47" i="12"/>
  <c r="AB49" i="12"/>
  <c r="AB51" i="12"/>
  <c r="AB53" i="12"/>
  <c r="AB55" i="12"/>
  <c r="AB57" i="12"/>
  <c r="AB59" i="12"/>
  <c r="AB61" i="12"/>
  <c r="AB63" i="12"/>
  <c r="AB14" i="12"/>
  <c r="AB22" i="12"/>
  <c r="AB30" i="12"/>
  <c r="AB38" i="12"/>
  <c r="AB46" i="12"/>
  <c r="AB54" i="12"/>
  <c r="AB62" i="12"/>
  <c r="BO34" i="12"/>
  <c r="BS34" i="12"/>
  <c r="BW34" i="12"/>
  <c r="CA34" i="12"/>
  <c r="CE34" i="12"/>
  <c r="CI34" i="12"/>
  <c r="CM34" i="12"/>
  <c r="CQ34" i="12"/>
  <c r="CU34" i="12"/>
  <c r="CY34" i="12"/>
  <c r="DC34" i="12"/>
  <c r="DG34" i="12"/>
  <c r="BN35" i="12"/>
  <c r="BR35" i="12"/>
  <c r="AB20" i="12"/>
  <c r="AB28" i="12"/>
  <c r="AB36" i="12"/>
  <c r="AB44" i="12"/>
  <c r="AB52" i="12"/>
  <c r="AB60" i="12"/>
  <c r="AB18" i="12"/>
  <c r="AB26" i="12"/>
  <c r="AB34" i="12"/>
  <c r="AB42" i="12"/>
  <c r="AB50" i="12"/>
  <c r="AB58" i="12"/>
  <c r="AB32" i="12"/>
  <c r="AG8" i="12"/>
  <c r="BM34" i="12"/>
  <c r="BR34" i="12"/>
  <c r="BX34" i="12"/>
  <c r="CC34" i="12"/>
  <c r="CH34" i="12"/>
  <c r="CN34" i="12"/>
  <c r="CS34" i="12"/>
  <c r="CX34" i="12"/>
  <c r="DD34" i="12"/>
  <c r="DI34" i="12"/>
  <c r="BO35" i="12"/>
  <c r="BT35" i="12"/>
  <c r="BX35" i="12"/>
  <c r="CB35" i="12"/>
  <c r="CF35" i="12"/>
  <c r="CJ35" i="12"/>
  <c r="CN35" i="12"/>
  <c r="CR35" i="12"/>
  <c r="CV35" i="12"/>
  <c r="CZ35" i="12"/>
  <c r="DD35" i="12"/>
  <c r="DH35" i="12"/>
  <c r="BO36" i="12"/>
  <c r="BS36" i="12"/>
  <c r="BW36" i="12"/>
  <c r="CA36" i="12"/>
  <c r="CE36" i="12"/>
  <c r="CI36" i="12"/>
  <c r="CM36" i="12"/>
  <c r="CQ36" i="12"/>
  <c r="CU36" i="12"/>
  <c r="CY36" i="12"/>
  <c r="DC36" i="12"/>
  <c r="DG36" i="12"/>
  <c r="BN37" i="12"/>
  <c r="BR37" i="12"/>
  <c r="BV37" i="12"/>
  <c r="BZ37" i="12"/>
  <c r="CD37" i="12"/>
  <c r="CH37" i="12"/>
  <c r="CL37" i="12"/>
  <c r="CP37" i="12"/>
  <c r="CT37" i="12"/>
  <c r="CX37" i="12"/>
  <c r="DB37" i="12"/>
  <c r="DF37" i="12"/>
  <c r="DJ37" i="12"/>
  <c r="BM38" i="12"/>
  <c r="BQ38" i="12"/>
  <c r="BU38" i="12"/>
  <c r="BY38" i="12"/>
  <c r="CC38" i="12"/>
  <c r="CG38" i="12"/>
  <c r="CK38" i="12"/>
  <c r="CO38" i="12"/>
  <c r="CS38" i="12"/>
  <c r="CW38" i="12"/>
  <c r="DA38" i="12"/>
  <c r="DE38" i="12"/>
  <c r="DI38" i="12"/>
  <c r="BP39" i="12"/>
  <c r="BT39" i="12"/>
  <c r="BX39" i="12"/>
  <c r="CB39" i="12"/>
  <c r="CF39" i="12"/>
  <c r="CJ39" i="12"/>
  <c r="CN39" i="12"/>
  <c r="CR39" i="12"/>
  <c r="CV39" i="12"/>
  <c r="CZ39" i="12"/>
  <c r="DD39" i="12"/>
  <c r="DH39" i="12"/>
  <c r="BO40" i="12"/>
  <c r="BS40" i="12"/>
  <c r="BW40" i="12"/>
  <c r="CA40" i="12"/>
  <c r="CE40" i="12"/>
  <c r="CI40" i="12"/>
  <c r="CM40" i="12"/>
  <c r="CQ40" i="12"/>
  <c r="CU40" i="12"/>
  <c r="CY40" i="12"/>
  <c r="DC40" i="12"/>
  <c r="DG40" i="12"/>
  <c r="BO56" i="12"/>
  <c r="BS56" i="12"/>
  <c r="BW56" i="12"/>
  <c r="CA56" i="12"/>
  <c r="CE56" i="12"/>
  <c r="CI56" i="12"/>
  <c r="CM56" i="12"/>
  <c r="CQ56" i="12"/>
  <c r="CU56" i="12"/>
  <c r="CY56" i="12"/>
  <c r="DC56" i="12"/>
  <c r="DG56" i="12"/>
  <c r="DH55" i="12"/>
  <c r="DD55" i="12"/>
  <c r="CZ55" i="12"/>
  <c r="CV55" i="12"/>
  <c r="AB24" i="12"/>
  <c r="AB56" i="12"/>
  <c r="BN34" i="12"/>
  <c r="BT34" i="12"/>
  <c r="BY34" i="12"/>
  <c r="CD34" i="12"/>
  <c r="CJ34" i="12"/>
  <c r="CO34" i="12"/>
  <c r="CT34" i="12"/>
  <c r="CZ34" i="12"/>
  <c r="DE34" i="12"/>
  <c r="DJ34" i="12"/>
  <c r="BP35" i="12"/>
  <c r="BU35" i="12"/>
  <c r="BY35" i="12"/>
  <c r="CC35" i="12"/>
  <c r="CG35" i="12"/>
  <c r="CK35" i="12"/>
  <c r="CO35" i="12"/>
  <c r="CS35" i="12"/>
  <c r="CW35" i="12"/>
  <c r="DA35" i="12"/>
  <c r="DE35" i="12"/>
  <c r="DI35" i="12"/>
  <c r="BP36" i="12"/>
  <c r="BT36" i="12"/>
  <c r="BX36" i="12"/>
  <c r="CB36" i="12"/>
  <c r="CF36" i="12"/>
  <c r="CJ36" i="12"/>
  <c r="CN36" i="12"/>
  <c r="CR36" i="12"/>
  <c r="CV36" i="12"/>
  <c r="CZ36" i="12"/>
  <c r="DD36" i="12"/>
  <c r="DH36" i="12"/>
  <c r="BO37" i="12"/>
  <c r="BS37" i="12"/>
  <c r="BW37" i="12"/>
  <c r="CA37" i="12"/>
  <c r="CE37" i="12"/>
  <c r="CI37" i="12"/>
  <c r="CM37" i="12"/>
  <c r="CQ37" i="12"/>
  <c r="CU37" i="12"/>
  <c r="CY37" i="12"/>
  <c r="DC37" i="12"/>
  <c r="DG37" i="12"/>
  <c r="BN38" i="12"/>
  <c r="BR38" i="12"/>
  <c r="BV38" i="12"/>
  <c r="BZ38" i="12"/>
  <c r="CD38" i="12"/>
  <c r="CH38" i="12"/>
  <c r="CL38" i="12"/>
  <c r="CP38" i="12"/>
  <c r="CT38" i="12"/>
  <c r="CX38" i="12"/>
  <c r="DB38" i="12"/>
  <c r="DF38" i="12"/>
  <c r="DJ38" i="12"/>
  <c r="BM39" i="12"/>
  <c r="BQ39" i="12"/>
  <c r="BU39" i="12"/>
  <c r="BY39" i="12"/>
  <c r="CC39" i="12"/>
  <c r="CG39" i="12"/>
  <c r="CK39" i="12"/>
  <c r="CO39" i="12"/>
  <c r="CS39" i="12"/>
  <c r="CW39" i="12"/>
  <c r="DA39" i="12"/>
  <c r="DE39" i="12"/>
  <c r="DI39" i="12"/>
  <c r="BP40" i="12"/>
  <c r="BT40" i="12"/>
  <c r="BX40" i="12"/>
  <c r="CB40" i="12"/>
  <c r="CF40" i="12"/>
  <c r="CJ40" i="12"/>
  <c r="CN40" i="12"/>
  <c r="CR40" i="12"/>
  <c r="CV40" i="12"/>
  <c r="CZ40" i="12"/>
  <c r="DD40" i="12"/>
  <c r="DH40" i="12"/>
  <c r="BP56" i="12"/>
  <c r="BT56" i="12"/>
  <c r="BX56" i="12"/>
  <c r="CB56" i="12"/>
  <c r="CF56" i="12"/>
  <c r="CJ56" i="12"/>
  <c r="CN56" i="12"/>
  <c r="CR56" i="12"/>
  <c r="CV56" i="12"/>
  <c r="CZ56" i="12"/>
  <c r="DD56" i="12"/>
  <c r="DH56" i="12"/>
  <c r="DG55" i="12"/>
  <c r="DC55" i="12"/>
  <c r="CY55" i="12"/>
  <c r="AB16" i="12"/>
  <c r="AB48" i="12"/>
  <c r="AG9" i="12"/>
  <c r="BP34" i="12"/>
  <c r="BU34" i="12"/>
  <c r="BZ34" i="12"/>
  <c r="CF34" i="12"/>
  <c r="CK34" i="12"/>
  <c r="CP34" i="12"/>
  <c r="CV34" i="12"/>
  <c r="DA34" i="12"/>
  <c r="DF34" i="12"/>
  <c r="BQ35" i="12"/>
  <c r="BV35" i="12"/>
  <c r="BZ35" i="12"/>
  <c r="CD35" i="12"/>
  <c r="CH35" i="12"/>
  <c r="CL35" i="12"/>
  <c r="CP35" i="12"/>
  <c r="CT35" i="12"/>
  <c r="CX35" i="12"/>
  <c r="DB35" i="12"/>
  <c r="DF35" i="12"/>
  <c r="DJ35" i="12"/>
  <c r="BM36" i="12"/>
  <c r="BQ36" i="12"/>
  <c r="BU36" i="12"/>
  <c r="BY36" i="12"/>
  <c r="CC36" i="12"/>
  <c r="CG36" i="12"/>
  <c r="CK36" i="12"/>
  <c r="CO36" i="12"/>
  <c r="CS36" i="12"/>
  <c r="CW36" i="12"/>
  <c r="DA36" i="12"/>
  <c r="DE36" i="12"/>
  <c r="DI36" i="12"/>
  <c r="BP37" i="12"/>
  <c r="BT37" i="12"/>
  <c r="BX37" i="12"/>
  <c r="CB37" i="12"/>
  <c r="CF37" i="12"/>
  <c r="CJ37" i="12"/>
  <c r="CN37" i="12"/>
  <c r="CR37" i="12"/>
  <c r="CV37" i="12"/>
  <c r="CZ37" i="12"/>
  <c r="DD37" i="12"/>
  <c r="DH37" i="12"/>
  <c r="BO38" i="12"/>
  <c r="BS38" i="12"/>
  <c r="BW38" i="12"/>
  <c r="CA38" i="12"/>
  <c r="CE38" i="12"/>
  <c r="CI38" i="12"/>
  <c r="CM38" i="12"/>
  <c r="CQ38" i="12"/>
  <c r="CU38" i="12"/>
  <c r="CY38" i="12"/>
  <c r="DC38" i="12"/>
  <c r="DG38" i="12"/>
  <c r="BN39" i="12"/>
  <c r="BR39" i="12"/>
  <c r="BV39" i="12"/>
  <c r="BZ39" i="12"/>
  <c r="CD39" i="12"/>
  <c r="CH39" i="12"/>
  <c r="CL39" i="12"/>
  <c r="CP39" i="12"/>
  <c r="CT39" i="12"/>
  <c r="CX39" i="12"/>
  <c r="DB39" i="12"/>
  <c r="DF39" i="12"/>
  <c r="DJ39" i="12"/>
  <c r="BM40" i="12"/>
  <c r="BQ40" i="12"/>
  <c r="BU40" i="12"/>
  <c r="BY40" i="12"/>
  <c r="CC40" i="12"/>
  <c r="CG40" i="12"/>
  <c r="CK40" i="12"/>
  <c r="CO40" i="12"/>
  <c r="CS40" i="12"/>
  <c r="CW40" i="12"/>
  <c r="DA40" i="12"/>
  <c r="DE40" i="12"/>
  <c r="DI40" i="12"/>
  <c r="BQ34" i="12"/>
  <c r="CL34" i="12"/>
  <c r="DH34" i="12"/>
  <c r="CA35" i="12"/>
  <c r="CQ35" i="12"/>
  <c r="DG35" i="12"/>
  <c r="BR36" i="12"/>
  <c r="CH36" i="12"/>
  <c r="CX36" i="12"/>
  <c r="BY37" i="12"/>
  <c r="CO37" i="12"/>
  <c r="DE37" i="12"/>
  <c r="BP38" i="12"/>
  <c r="CF38" i="12"/>
  <c r="CV38" i="12"/>
  <c r="BW39" i="12"/>
  <c r="CM39" i="12"/>
  <c r="DC39" i="12"/>
  <c r="BN40" i="12"/>
  <c r="CD40" i="12"/>
  <c r="CT40" i="12"/>
  <c r="DJ40" i="12"/>
  <c r="BQ56" i="12"/>
  <c r="BY56" i="12"/>
  <c r="CG56" i="12"/>
  <c r="CO56" i="12"/>
  <c r="CW56" i="12"/>
  <c r="DE56" i="12"/>
  <c r="DJ55" i="12"/>
  <c r="DB55" i="12"/>
  <c r="CU55" i="12"/>
  <c r="CQ55" i="12"/>
  <c r="CM55" i="12"/>
  <c r="CI55" i="12"/>
  <c r="CE55" i="12"/>
  <c r="CA55" i="12"/>
  <c r="BW55" i="12"/>
  <c r="BS55" i="12"/>
  <c r="BO55" i="12"/>
  <c r="DH54" i="12"/>
  <c r="DD54" i="12"/>
  <c r="CZ54" i="12"/>
  <c r="CV54" i="12"/>
  <c r="CR54" i="12"/>
  <c r="CN54" i="12"/>
  <c r="CJ54" i="12"/>
  <c r="CF54" i="12"/>
  <c r="CB54" i="12"/>
  <c r="BX54" i="12"/>
  <c r="BT54" i="12"/>
  <c r="BP54" i="12"/>
  <c r="DJ53" i="12"/>
  <c r="DF53" i="12"/>
  <c r="DB53" i="12"/>
  <c r="CX53" i="12"/>
  <c r="CT53" i="12"/>
  <c r="CP53" i="12"/>
  <c r="CL53" i="12"/>
  <c r="CH53" i="12"/>
  <c r="CD53" i="12"/>
  <c r="BZ53" i="12"/>
  <c r="BV53" i="12"/>
  <c r="BR53" i="12"/>
  <c r="BN53" i="12"/>
  <c r="DH52" i="12"/>
  <c r="DD52" i="12"/>
  <c r="CZ52" i="12"/>
  <c r="CV52" i="12"/>
  <c r="CR52" i="12"/>
  <c r="CN52" i="12"/>
  <c r="CJ52" i="12"/>
  <c r="CF52" i="12"/>
  <c r="CB52" i="12"/>
  <c r="BX52" i="12"/>
  <c r="BT52" i="12"/>
  <c r="BP52" i="12"/>
  <c r="DJ51" i="12"/>
  <c r="DF51" i="12"/>
  <c r="DB51" i="12"/>
  <c r="CX51" i="12"/>
  <c r="CT51" i="12"/>
  <c r="CP51" i="12"/>
  <c r="CL51" i="12"/>
  <c r="CH51" i="12"/>
  <c r="CD51" i="12"/>
  <c r="BZ51" i="12"/>
  <c r="BV51" i="12"/>
  <c r="BR51" i="12"/>
  <c r="BN51" i="12"/>
  <c r="DH50" i="12"/>
  <c r="DD50" i="12"/>
  <c r="CZ50" i="12"/>
  <c r="CV50" i="12"/>
  <c r="CR50" i="12"/>
  <c r="CN50" i="12"/>
  <c r="CJ50" i="12"/>
  <c r="CF50" i="12"/>
  <c r="CB50" i="12"/>
  <c r="BX50" i="12"/>
  <c r="BT50" i="12"/>
  <c r="BP50" i="12"/>
  <c r="DJ49" i="12"/>
  <c r="DF49" i="12"/>
  <c r="DB49" i="12"/>
  <c r="CX49" i="12"/>
  <c r="CT49" i="12"/>
  <c r="CP49" i="12"/>
  <c r="CL49" i="12"/>
  <c r="CH49" i="12"/>
  <c r="CD49" i="12"/>
  <c r="BZ49" i="12"/>
  <c r="BV49" i="12"/>
  <c r="BR49" i="12"/>
  <c r="BN49" i="12"/>
  <c r="DH48" i="12"/>
  <c r="DD48" i="12"/>
  <c r="CZ48" i="12"/>
  <c r="CV48" i="12"/>
  <c r="CR48" i="12"/>
  <c r="CN48" i="12"/>
  <c r="CJ48" i="12"/>
  <c r="CF48" i="12"/>
  <c r="CB48" i="12"/>
  <c r="BX48" i="12"/>
  <c r="BT48" i="12"/>
  <c r="BP48" i="12"/>
  <c r="DJ47" i="12"/>
  <c r="DF47" i="12"/>
  <c r="DB47" i="12"/>
  <c r="CX47" i="12"/>
  <c r="CT47" i="12"/>
  <c r="CP47" i="12"/>
  <c r="CL47" i="12"/>
  <c r="CH47" i="12"/>
  <c r="CD47" i="12"/>
  <c r="BZ47" i="12"/>
  <c r="BV47" i="12"/>
  <c r="BR47" i="12"/>
  <c r="BN47" i="12"/>
  <c r="DH46" i="12"/>
  <c r="DD46" i="12"/>
  <c r="CZ46" i="12"/>
  <c r="CV46" i="12"/>
  <c r="CR46" i="12"/>
  <c r="CN46" i="12"/>
  <c r="CJ46" i="12"/>
  <c r="CF46" i="12"/>
  <c r="CB46" i="12"/>
  <c r="BX46" i="12"/>
  <c r="BT46" i="12"/>
  <c r="BP46" i="12"/>
  <c r="DJ45" i="12"/>
  <c r="DF45" i="12"/>
  <c r="DB45" i="12"/>
  <c r="CX45" i="12"/>
  <c r="CT45" i="12"/>
  <c r="CP45" i="12"/>
  <c r="CL45" i="12"/>
  <c r="CH45" i="12"/>
  <c r="CD45" i="12"/>
  <c r="BZ45" i="12"/>
  <c r="BV45" i="12"/>
  <c r="BR45" i="12"/>
  <c r="BN45" i="12"/>
  <c r="DH44" i="12"/>
  <c r="DD44" i="12"/>
  <c r="CZ44" i="12"/>
  <c r="CV44" i="12"/>
  <c r="CR44" i="12"/>
  <c r="CN44" i="12"/>
  <c r="CJ44" i="12"/>
  <c r="CF44" i="12"/>
  <c r="CB44" i="12"/>
  <c r="BX44" i="12"/>
  <c r="BT44" i="12"/>
  <c r="BP44" i="12"/>
  <c r="DJ43" i="12"/>
  <c r="DF43" i="12"/>
  <c r="DB43" i="12"/>
  <c r="CX43" i="12"/>
  <c r="CT43" i="12"/>
  <c r="CP43" i="12"/>
  <c r="CL43" i="12"/>
  <c r="CH43" i="12"/>
  <c r="CD43" i="12"/>
  <c r="BZ43" i="12"/>
  <c r="BV43" i="12"/>
  <c r="BR43" i="12"/>
  <c r="BN43" i="12"/>
  <c r="DH42" i="12"/>
  <c r="DD42" i="12"/>
  <c r="CZ42" i="12"/>
  <c r="CV42" i="12"/>
  <c r="CR42" i="12"/>
  <c r="CN42" i="12"/>
  <c r="CJ42" i="12"/>
  <c r="CF42" i="12"/>
  <c r="CB42" i="12"/>
  <c r="BX42" i="12"/>
  <c r="BT42" i="12"/>
  <c r="BP42" i="12"/>
  <c r="DJ41" i="12"/>
  <c r="DF41" i="12"/>
  <c r="DB41" i="12"/>
  <c r="CX41" i="12"/>
  <c r="CT41" i="12"/>
  <c r="CP41" i="12"/>
  <c r="CL41" i="12"/>
  <c r="CH41" i="12"/>
  <c r="CD41" i="12"/>
  <c r="BZ41" i="12"/>
  <c r="BV41" i="12"/>
  <c r="BR41" i="12"/>
  <c r="BN41" i="12"/>
  <c r="DE45" i="12"/>
  <c r="BQ45" i="12"/>
  <c r="DC44" i="12"/>
  <c r="CU44" i="12"/>
  <c r="CI44" i="12"/>
  <c r="CA44" i="12"/>
  <c r="BS44" i="12"/>
  <c r="DI43" i="12"/>
  <c r="DA43" i="12"/>
  <c r="CS43" i="12"/>
  <c r="CK43" i="12"/>
  <c r="CC43" i="12"/>
  <c r="BY43" i="12"/>
  <c r="BQ43" i="12"/>
  <c r="DG42" i="12"/>
  <c r="CU42" i="12"/>
  <c r="CM42" i="12"/>
  <c r="CI42" i="12"/>
  <c r="CA42" i="12"/>
  <c r="BS42" i="12"/>
  <c r="DI41" i="12"/>
  <c r="DA41" i="12"/>
  <c r="CS41" i="12"/>
  <c r="CK41" i="12"/>
  <c r="CG41" i="12"/>
  <c r="BY41" i="12"/>
  <c r="BQ41" i="12"/>
  <c r="BT41" i="12"/>
  <c r="CR38" i="12"/>
  <c r="BT55" i="12"/>
  <c r="BQ54" i="12"/>
  <c r="CA53" i="12"/>
  <c r="CW52" i="12"/>
  <c r="BY52" i="12"/>
  <c r="DC51" i="12"/>
  <c r="CI51" i="12"/>
  <c r="BS51" i="12"/>
  <c r="CW50" i="12"/>
  <c r="CG50" i="12"/>
  <c r="BM50" i="12"/>
  <c r="CY49" i="12"/>
  <c r="CI49" i="12"/>
  <c r="BW49" i="12"/>
  <c r="DI48" i="12"/>
  <c r="CS48" i="12"/>
  <c r="CG48" i="12"/>
  <c r="BU48" i="12"/>
  <c r="BM48" i="12"/>
  <c r="CY47" i="12"/>
  <c r="CQ47" i="12"/>
  <c r="CI47" i="12"/>
  <c r="BW47" i="12"/>
  <c r="DI46" i="12"/>
  <c r="CW46" i="12"/>
  <c r="CK46" i="12"/>
  <c r="BU46" i="12"/>
  <c r="DG45" i="12"/>
  <c r="CQ45" i="12"/>
  <c r="CA45" i="12"/>
  <c r="DI44" i="12"/>
  <c r="CW44" i="12"/>
  <c r="CC44" i="12"/>
  <c r="BQ44" i="12"/>
  <c r="DC43" i="12"/>
  <c r="CM43" i="12"/>
  <c r="BW43" i="12"/>
  <c r="DE42" i="12"/>
  <c r="CS42" i="12"/>
  <c r="CG42" i="12"/>
  <c r="BM42" i="12"/>
  <c r="CY41" i="12"/>
  <c r="CM41" i="12"/>
  <c r="BW41" i="12"/>
  <c r="BV34" i="12"/>
  <c r="CR34" i="12"/>
  <c r="BM35" i="12"/>
  <c r="CE35" i="12"/>
  <c r="CU35" i="12"/>
  <c r="BV36" i="12"/>
  <c r="CL36" i="12"/>
  <c r="DB36" i="12"/>
  <c r="BM37" i="12"/>
  <c r="CC37" i="12"/>
  <c r="CS37" i="12"/>
  <c r="DI37" i="12"/>
  <c r="BT38" i="12"/>
  <c r="CJ38" i="12"/>
  <c r="CZ38" i="12"/>
  <c r="CA39" i="12"/>
  <c r="CQ39" i="12"/>
  <c r="DG39" i="12"/>
  <c r="BR40" i="12"/>
  <c r="CH40" i="12"/>
  <c r="CX40" i="12"/>
  <c r="BR56" i="12"/>
  <c r="BZ56" i="12"/>
  <c r="CH56" i="12"/>
  <c r="CP56" i="12"/>
  <c r="CX56" i="12"/>
  <c r="DF56" i="12"/>
  <c r="DI55" i="12"/>
  <c r="DA55" i="12"/>
  <c r="CT55" i="12"/>
  <c r="CP55" i="12"/>
  <c r="CL55" i="12"/>
  <c r="CH55" i="12"/>
  <c r="CD55" i="12"/>
  <c r="BZ55" i="12"/>
  <c r="BV55" i="12"/>
  <c r="BR55" i="12"/>
  <c r="BN55" i="12"/>
  <c r="DG54" i="12"/>
  <c r="DC54" i="12"/>
  <c r="CY54" i="12"/>
  <c r="CU54" i="12"/>
  <c r="CQ54" i="12"/>
  <c r="CM54" i="12"/>
  <c r="CI54" i="12"/>
  <c r="CE54" i="12"/>
  <c r="CA54" i="12"/>
  <c r="BW54" i="12"/>
  <c r="BS54" i="12"/>
  <c r="BO54" i="12"/>
  <c r="DI53" i="12"/>
  <c r="DE53" i="12"/>
  <c r="DA53" i="12"/>
  <c r="CW53" i="12"/>
  <c r="CS53" i="12"/>
  <c r="CO53" i="12"/>
  <c r="CK53" i="12"/>
  <c r="CG53" i="12"/>
  <c r="CC53" i="12"/>
  <c r="BY53" i="12"/>
  <c r="BU53" i="12"/>
  <c r="BQ53" i="12"/>
  <c r="BM53" i="12"/>
  <c r="DG52" i="12"/>
  <c r="DC52" i="12"/>
  <c r="CY52" i="12"/>
  <c r="CU52" i="12"/>
  <c r="CQ52" i="12"/>
  <c r="CM52" i="12"/>
  <c r="CI52" i="12"/>
  <c r="CE52" i="12"/>
  <c r="CA52" i="12"/>
  <c r="BW52" i="12"/>
  <c r="BS52" i="12"/>
  <c r="BO52" i="12"/>
  <c r="DI51" i="12"/>
  <c r="DE51" i="12"/>
  <c r="DA51" i="12"/>
  <c r="CW51" i="12"/>
  <c r="CS51" i="12"/>
  <c r="CO51" i="12"/>
  <c r="CK51" i="12"/>
  <c r="CG51" i="12"/>
  <c r="CC51" i="12"/>
  <c r="BY51" i="12"/>
  <c r="BU51" i="12"/>
  <c r="BQ51" i="12"/>
  <c r="BM51" i="12"/>
  <c r="DG50" i="12"/>
  <c r="DC50" i="12"/>
  <c r="CY50" i="12"/>
  <c r="CU50" i="12"/>
  <c r="CQ50" i="12"/>
  <c r="CM50" i="12"/>
  <c r="CI50" i="12"/>
  <c r="CE50" i="12"/>
  <c r="CA50" i="12"/>
  <c r="BW50" i="12"/>
  <c r="BS50" i="12"/>
  <c r="BO50" i="12"/>
  <c r="DI49" i="12"/>
  <c r="DE49" i="12"/>
  <c r="DA49" i="12"/>
  <c r="CW49" i="12"/>
  <c r="CS49" i="12"/>
  <c r="CO49" i="12"/>
  <c r="CK49" i="12"/>
  <c r="CG49" i="12"/>
  <c r="CC49" i="12"/>
  <c r="BY49" i="12"/>
  <c r="BU49" i="12"/>
  <c r="BQ49" i="12"/>
  <c r="BM49" i="12"/>
  <c r="DG48" i="12"/>
  <c r="DC48" i="12"/>
  <c r="CY48" i="12"/>
  <c r="CU48" i="12"/>
  <c r="CQ48" i="12"/>
  <c r="CM48" i="12"/>
  <c r="CI48" i="12"/>
  <c r="CE48" i="12"/>
  <c r="CA48" i="12"/>
  <c r="BW48" i="12"/>
  <c r="BS48" i="12"/>
  <c r="BO48" i="12"/>
  <c r="DI47" i="12"/>
  <c r="DE47" i="12"/>
  <c r="DA47" i="12"/>
  <c r="CW47" i="12"/>
  <c r="CS47" i="12"/>
  <c r="CO47" i="12"/>
  <c r="CK47" i="12"/>
  <c r="CG47" i="12"/>
  <c r="CC47" i="12"/>
  <c r="BY47" i="12"/>
  <c r="BU47" i="12"/>
  <c r="BQ47" i="12"/>
  <c r="BM47" i="12"/>
  <c r="DG46" i="12"/>
  <c r="DC46" i="12"/>
  <c r="CY46" i="12"/>
  <c r="CU46" i="12"/>
  <c r="CQ46" i="12"/>
  <c r="CM46" i="12"/>
  <c r="CI46" i="12"/>
  <c r="CE46" i="12"/>
  <c r="CA46" i="12"/>
  <c r="BW46" i="12"/>
  <c r="BS46" i="12"/>
  <c r="BO46" i="12"/>
  <c r="DI45" i="12"/>
  <c r="DA45" i="12"/>
  <c r="CW45" i="12"/>
  <c r="CS45" i="12"/>
  <c r="CO45" i="12"/>
  <c r="CK45" i="12"/>
  <c r="CG45" i="12"/>
  <c r="CC45" i="12"/>
  <c r="BY45" i="12"/>
  <c r="BU45" i="12"/>
  <c r="BM45" i="12"/>
  <c r="DG44" i="12"/>
  <c r="CY44" i="12"/>
  <c r="CQ44" i="12"/>
  <c r="CM44" i="12"/>
  <c r="CE44" i="12"/>
  <c r="BW44" i="12"/>
  <c r="BO44" i="12"/>
  <c r="DE43" i="12"/>
  <c r="CW43" i="12"/>
  <c r="CO43" i="12"/>
  <c r="CG43" i="12"/>
  <c r="BU43" i="12"/>
  <c r="BM43" i="12"/>
  <c r="DC42" i="12"/>
  <c r="CY42" i="12"/>
  <c r="CQ42" i="12"/>
  <c r="CE42" i="12"/>
  <c r="BW42" i="12"/>
  <c r="BO42" i="12"/>
  <c r="DE41" i="12"/>
  <c r="CW41" i="12"/>
  <c r="CO41" i="12"/>
  <c r="CC41" i="12"/>
  <c r="BU41" i="12"/>
  <c r="BM41" i="12"/>
  <c r="CG34" i="12"/>
  <c r="CM35" i="12"/>
  <c r="CT36" i="12"/>
  <c r="CK37" i="12"/>
  <c r="DH38" i="12"/>
  <c r="BS39" i="12"/>
  <c r="CY39" i="12"/>
  <c r="CT56" i="12"/>
  <c r="CW55" i="12"/>
  <c r="CN55" i="12"/>
  <c r="CF55" i="12"/>
  <c r="BX55" i="12"/>
  <c r="DI54" i="12"/>
  <c r="DA54" i="12"/>
  <c r="CS54" i="12"/>
  <c r="CK54" i="12"/>
  <c r="CC54" i="12"/>
  <c r="BU54" i="12"/>
  <c r="DG53" i="12"/>
  <c r="CY53" i="12"/>
  <c r="CQ53" i="12"/>
  <c r="CI53" i="12"/>
  <c r="BW53" i="12"/>
  <c r="BO53" i="12"/>
  <c r="DE52" i="12"/>
  <c r="CS52" i="12"/>
  <c r="CK52" i="12"/>
  <c r="CC52" i="12"/>
  <c r="BQ52" i="12"/>
  <c r="DG51" i="12"/>
  <c r="CU51" i="12"/>
  <c r="CQ51" i="12"/>
  <c r="CE51" i="12"/>
  <c r="BW51" i="12"/>
  <c r="DI50" i="12"/>
  <c r="DA50" i="12"/>
  <c r="CO50" i="12"/>
  <c r="CC50" i="12"/>
  <c r="BU50" i="12"/>
  <c r="DG49" i="12"/>
  <c r="CQ49" i="12"/>
  <c r="CE49" i="12"/>
  <c r="BS49" i="12"/>
  <c r="DE48" i="12"/>
  <c r="CW48" i="12"/>
  <c r="CK48" i="12"/>
  <c r="BY48" i="12"/>
  <c r="DG47" i="12"/>
  <c r="CU47" i="12"/>
  <c r="CE47" i="12"/>
  <c r="BS47" i="12"/>
  <c r="DA46" i="12"/>
  <c r="CO46" i="12"/>
  <c r="CC46" i="12"/>
  <c r="BQ46" i="12"/>
  <c r="DC45" i="12"/>
  <c r="CU45" i="12"/>
  <c r="CI45" i="12"/>
  <c r="BW45" i="12"/>
  <c r="BO45" i="12"/>
  <c r="DE44" i="12"/>
  <c r="CO44" i="12"/>
  <c r="CG44" i="12"/>
  <c r="BU44" i="12"/>
  <c r="DG43" i="12"/>
  <c r="CU43" i="12"/>
  <c r="CI43" i="12"/>
  <c r="CA43" i="12"/>
  <c r="BO43" i="12"/>
  <c r="DA42" i="12"/>
  <c r="CO42" i="12"/>
  <c r="CC42" i="12"/>
  <c r="BU42" i="12"/>
  <c r="DG41" i="12"/>
  <c r="CQ41" i="12"/>
  <c r="CE41" i="12"/>
  <c r="BS41" i="12"/>
  <c r="CB34" i="12"/>
  <c r="CW34" i="12"/>
  <c r="BS35" i="12"/>
  <c r="CI35" i="12"/>
  <c r="CY35" i="12"/>
  <c r="BZ36" i="12"/>
  <c r="CP36" i="12"/>
  <c r="DF36" i="12"/>
  <c r="BQ37" i="12"/>
  <c r="CG37" i="12"/>
  <c r="CW37" i="12"/>
  <c r="BX38" i="12"/>
  <c r="CN38" i="12"/>
  <c r="DD38" i="12"/>
  <c r="BO39" i="12"/>
  <c r="CE39" i="12"/>
  <c r="CU39" i="12"/>
  <c r="BV40" i="12"/>
  <c r="CL40" i="12"/>
  <c r="DB40" i="12"/>
  <c r="BM56" i="12"/>
  <c r="BU56" i="12"/>
  <c r="CC56" i="12"/>
  <c r="CK56" i="12"/>
  <c r="CS56" i="12"/>
  <c r="DA56" i="12"/>
  <c r="DI56" i="12"/>
  <c r="DF55" i="12"/>
  <c r="CX55" i="12"/>
  <c r="CS55" i="12"/>
  <c r="CO55" i="12"/>
  <c r="CK55" i="12"/>
  <c r="CG55" i="12"/>
  <c r="CC55" i="12"/>
  <c r="BY55" i="12"/>
  <c r="BU55" i="12"/>
  <c r="BQ55" i="12"/>
  <c r="BM55" i="12"/>
  <c r="DJ54" i="12"/>
  <c r="DF54" i="12"/>
  <c r="DB54" i="12"/>
  <c r="CX54" i="12"/>
  <c r="CT54" i="12"/>
  <c r="CP54" i="12"/>
  <c r="CL54" i="12"/>
  <c r="CH54" i="12"/>
  <c r="CD54" i="12"/>
  <c r="BZ54" i="12"/>
  <c r="BV54" i="12"/>
  <c r="BR54" i="12"/>
  <c r="BN54" i="12"/>
  <c r="DH53" i="12"/>
  <c r="DD53" i="12"/>
  <c r="CZ53" i="12"/>
  <c r="CV53" i="12"/>
  <c r="CR53" i="12"/>
  <c r="CN53" i="12"/>
  <c r="CJ53" i="12"/>
  <c r="CF53" i="12"/>
  <c r="CB53" i="12"/>
  <c r="BX53" i="12"/>
  <c r="BT53" i="12"/>
  <c r="BP53" i="12"/>
  <c r="DJ52" i="12"/>
  <c r="DF52" i="12"/>
  <c r="DB52" i="12"/>
  <c r="CX52" i="12"/>
  <c r="CT52" i="12"/>
  <c r="CP52" i="12"/>
  <c r="CL52" i="12"/>
  <c r="CH52" i="12"/>
  <c r="CD52" i="12"/>
  <c r="BZ52" i="12"/>
  <c r="BV52" i="12"/>
  <c r="BR52" i="12"/>
  <c r="BN52" i="12"/>
  <c r="DH51" i="12"/>
  <c r="DD51" i="12"/>
  <c r="CZ51" i="12"/>
  <c r="CV51" i="12"/>
  <c r="CR51" i="12"/>
  <c r="CN51" i="12"/>
  <c r="CJ51" i="12"/>
  <c r="CF51" i="12"/>
  <c r="CB51" i="12"/>
  <c r="BX51" i="12"/>
  <c r="BT51" i="12"/>
  <c r="BP51" i="12"/>
  <c r="DJ50" i="12"/>
  <c r="DF50" i="12"/>
  <c r="DB50" i="12"/>
  <c r="CX50" i="12"/>
  <c r="CT50" i="12"/>
  <c r="CP50" i="12"/>
  <c r="CL50" i="12"/>
  <c r="CH50" i="12"/>
  <c r="CD50" i="12"/>
  <c r="BZ50" i="12"/>
  <c r="BV50" i="12"/>
  <c r="BR50" i="12"/>
  <c r="BN50" i="12"/>
  <c r="DH49" i="12"/>
  <c r="DD49" i="12"/>
  <c r="CZ49" i="12"/>
  <c r="CV49" i="12"/>
  <c r="CR49" i="12"/>
  <c r="CN49" i="12"/>
  <c r="CJ49" i="12"/>
  <c r="CF49" i="12"/>
  <c r="CB49" i="12"/>
  <c r="BX49" i="12"/>
  <c r="BT49" i="12"/>
  <c r="BP49" i="12"/>
  <c r="DJ48" i="12"/>
  <c r="DF48" i="12"/>
  <c r="DB48" i="12"/>
  <c r="CX48" i="12"/>
  <c r="CT48" i="12"/>
  <c r="CP48" i="12"/>
  <c r="CL48" i="12"/>
  <c r="CH48" i="12"/>
  <c r="CD48" i="12"/>
  <c r="BZ48" i="12"/>
  <c r="BV48" i="12"/>
  <c r="BR48" i="12"/>
  <c r="BN48" i="12"/>
  <c r="DH47" i="12"/>
  <c r="DD47" i="12"/>
  <c r="CZ47" i="12"/>
  <c r="CV47" i="12"/>
  <c r="CR47" i="12"/>
  <c r="CN47" i="12"/>
  <c r="CJ47" i="12"/>
  <c r="CF47" i="12"/>
  <c r="CB47" i="12"/>
  <c r="BX47" i="12"/>
  <c r="BT47" i="12"/>
  <c r="BP47" i="12"/>
  <c r="DJ46" i="12"/>
  <c r="DF46" i="12"/>
  <c r="DB46" i="12"/>
  <c r="CX46" i="12"/>
  <c r="CT46" i="12"/>
  <c r="CP46" i="12"/>
  <c r="CL46" i="12"/>
  <c r="CH46" i="12"/>
  <c r="CD46" i="12"/>
  <c r="BZ46" i="12"/>
  <c r="BV46" i="12"/>
  <c r="BR46" i="12"/>
  <c r="BN46" i="12"/>
  <c r="DH45" i="12"/>
  <c r="DD45" i="12"/>
  <c r="CZ45" i="12"/>
  <c r="CV45" i="12"/>
  <c r="CR45" i="12"/>
  <c r="CN45" i="12"/>
  <c r="CJ45" i="12"/>
  <c r="CF45" i="12"/>
  <c r="CB45" i="12"/>
  <c r="BX45" i="12"/>
  <c r="BT45" i="12"/>
  <c r="BP45" i="12"/>
  <c r="DJ44" i="12"/>
  <c r="DF44" i="12"/>
  <c r="DB44" i="12"/>
  <c r="CX44" i="12"/>
  <c r="CT44" i="12"/>
  <c r="CP44" i="12"/>
  <c r="CL44" i="12"/>
  <c r="CH44" i="12"/>
  <c r="CD44" i="12"/>
  <c r="BZ44" i="12"/>
  <c r="BV44" i="12"/>
  <c r="BR44" i="12"/>
  <c r="BN44" i="12"/>
  <c r="DH43" i="12"/>
  <c r="DD43" i="12"/>
  <c r="CZ43" i="12"/>
  <c r="CV43" i="12"/>
  <c r="CR43" i="12"/>
  <c r="CN43" i="12"/>
  <c r="CJ43" i="12"/>
  <c r="CF43" i="12"/>
  <c r="CB43" i="12"/>
  <c r="BX43" i="12"/>
  <c r="BT43" i="12"/>
  <c r="BP43" i="12"/>
  <c r="DJ42" i="12"/>
  <c r="DF42" i="12"/>
  <c r="DB42" i="12"/>
  <c r="CX42" i="12"/>
  <c r="CT42" i="12"/>
  <c r="CP42" i="12"/>
  <c r="CL42" i="12"/>
  <c r="CH42" i="12"/>
  <c r="CD42" i="12"/>
  <c r="BZ42" i="12"/>
  <c r="BV42" i="12"/>
  <c r="BR42" i="12"/>
  <c r="BN42" i="12"/>
  <c r="DH41" i="12"/>
  <c r="DD41" i="12"/>
  <c r="CZ41" i="12"/>
  <c r="CV41" i="12"/>
  <c r="CR41" i="12"/>
  <c r="CN41" i="12"/>
  <c r="CJ41" i="12"/>
  <c r="CF41" i="12"/>
  <c r="CB41" i="12"/>
  <c r="BX41" i="12"/>
  <c r="BP41" i="12"/>
  <c r="AB40" i="12"/>
  <c r="DB34" i="12"/>
  <c r="BW35" i="12"/>
  <c r="DC35" i="12"/>
  <c r="BN36" i="12"/>
  <c r="CD36" i="12"/>
  <c r="DJ36" i="12"/>
  <c r="BU37" i="12"/>
  <c r="DA37" i="12"/>
  <c r="CB38" i="12"/>
  <c r="CI39" i="12"/>
  <c r="BZ40" i="12"/>
  <c r="CP40" i="12"/>
  <c r="DF40" i="12"/>
  <c r="BN56" i="12"/>
  <c r="BV56" i="12"/>
  <c r="CD56" i="12"/>
  <c r="CL56" i="12"/>
  <c r="DB56" i="12"/>
  <c r="DJ56" i="12"/>
  <c r="DE55" i="12"/>
  <c r="CR55" i="12"/>
  <c r="CJ55" i="12"/>
  <c r="CB55" i="12"/>
  <c r="BP55" i="12"/>
  <c r="DE54" i="12"/>
  <c r="CW54" i="12"/>
  <c r="CO54" i="12"/>
  <c r="CG54" i="12"/>
  <c r="BY54" i="12"/>
  <c r="BM54" i="12"/>
  <c r="DC53" i="12"/>
  <c r="CU53" i="12"/>
  <c r="CM53" i="12"/>
  <c r="CE53" i="12"/>
  <c r="BS53" i="12"/>
  <c r="DI52" i="12"/>
  <c r="DA52" i="12"/>
  <c r="CO52" i="12"/>
  <c r="CG52" i="12"/>
  <c r="BU52" i="12"/>
  <c r="BM52" i="12"/>
  <c r="CY51" i="12"/>
  <c r="CM51" i="12"/>
  <c r="CA51" i="12"/>
  <c r="BO51" i="12"/>
  <c r="DE50" i="12"/>
  <c r="CS50" i="12"/>
  <c r="CK50" i="12"/>
  <c r="BY50" i="12"/>
  <c r="BQ50" i="12"/>
  <c r="DC49" i="12"/>
  <c r="CU49" i="12"/>
  <c r="CM49" i="12"/>
  <c r="CA49" i="12"/>
  <c r="BO49" i="12"/>
  <c r="DA48" i="12"/>
  <c r="CO48" i="12"/>
  <c r="CC48" i="12"/>
  <c r="BQ48" i="12"/>
  <c r="DC47" i="12"/>
  <c r="CM47" i="12"/>
  <c r="CA47" i="12"/>
  <c r="BO47" i="12"/>
  <c r="DE46" i="12"/>
  <c r="CS46" i="12"/>
  <c r="CG46" i="12"/>
  <c r="BY46" i="12"/>
  <c r="BM46" i="12"/>
  <c r="CY45" i="12"/>
  <c r="CM45" i="12"/>
  <c r="CE45" i="12"/>
  <c r="BS45" i="12"/>
  <c r="DA44" i="12"/>
  <c r="CS44" i="12"/>
  <c r="CK44" i="12"/>
  <c r="BY44" i="12"/>
  <c r="BM44" i="12"/>
  <c r="CY43" i="12"/>
  <c r="CQ43" i="12"/>
  <c r="CE43" i="12"/>
  <c r="BS43" i="12"/>
  <c r="DI42" i="12"/>
  <c r="CW42" i="12"/>
  <c r="CK42" i="12"/>
  <c r="BY42" i="12"/>
  <c r="BQ42" i="12"/>
  <c r="DC41" i="12"/>
  <c r="CU41" i="12"/>
  <c r="CI41" i="12"/>
  <c r="CA41" i="12"/>
  <c r="BO41" i="12"/>
  <c r="P11" i="13"/>
  <c r="O11" i="13"/>
  <c r="BK38" i="13" s="1"/>
  <c r="X30" i="13"/>
  <c r="B52" i="13"/>
  <c r="AE21" i="9"/>
  <c r="AE25" i="9"/>
  <c r="AE29" i="9"/>
  <c r="AF29" i="9" s="1"/>
  <c r="AE12" i="9"/>
  <c r="AE19" i="9"/>
  <c r="AE30" i="9"/>
  <c r="H44" i="15"/>
  <c r="D16" i="16"/>
  <c r="D22" i="16" s="1"/>
  <c r="CL8" i="11"/>
  <c r="CL10" i="11"/>
  <c r="CL11" i="11"/>
  <c r="CL12" i="11"/>
  <c r="CL13" i="11"/>
  <c r="BQ22" i="11"/>
  <c r="BQ25" i="11"/>
  <c r="BQ28" i="11"/>
  <c r="BQ31" i="11"/>
  <c r="N12" i="13"/>
  <c r="N13" i="13" s="1"/>
  <c r="CM12" i="11" l="1"/>
  <c r="BQ27" i="11" s="1"/>
  <c r="AE20" i="9"/>
  <c r="AF20" i="9" s="1"/>
  <c r="AF17" i="9"/>
  <c r="AG17" i="9" s="1"/>
  <c r="AH17" i="9" s="1"/>
  <c r="AI17" i="9" s="1"/>
  <c r="AJ17" i="9" s="1"/>
  <c r="AD24" i="9"/>
  <c r="AG22" i="9"/>
  <c r="AH22" i="9" s="1"/>
  <c r="AI22" i="9" s="1"/>
  <c r="AF13" i="9"/>
  <c r="AG13" i="9" s="1"/>
  <c r="CM11" i="11"/>
  <c r="BQ24" i="11" s="1"/>
  <c r="L92" i="15"/>
  <c r="L93" i="15" s="1"/>
  <c r="I92" i="15"/>
  <c r="I93" i="15" s="1"/>
  <c r="O92" i="15"/>
  <c r="O93" i="15" s="1"/>
  <c r="D92" i="15"/>
  <c r="D93" i="15" s="1"/>
  <c r="G92" i="15"/>
  <c r="G93" i="15" s="1"/>
  <c r="AB32" i="9"/>
  <c r="V50" i="13"/>
  <c r="Q11" i="13"/>
  <c r="BM27" i="13"/>
  <c r="T23" i="13" s="1"/>
  <c r="AG10" i="12"/>
  <c r="B23" i="13"/>
  <c r="AG11" i="9"/>
  <c r="AD31" i="9"/>
  <c r="AD32" i="9" s="1"/>
  <c r="AH27" i="9"/>
  <c r="AE16" i="9"/>
  <c r="AF21" i="9"/>
  <c r="AE14" i="9"/>
  <c r="AF12" i="9"/>
  <c r="AG12" i="9" s="1"/>
  <c r="AF25" i="9"/>
  <c r="AG25" i="9" s="1"/>
  <c r="P13" i="13"/>
  <c r="O13" i="13"/>
  <c r="AB30" i="13"/>
  <c r="AF19" i="9"/>
  <c r="AG19" i="9" s="1"/>
  <c r="B51" i="13"/>
  <c r="V23" i="13"/>
  <c r="AG15" i="9"/>
  <c r="O12" i="13"/>
  <c r="Z30" i="13"/>
  <c r="P12" i="13"/>
  <c r="N14" i="13"/>
  <c r="G6" i="11"/>
  <c r="CM13" i="11"/>
  <c r="BQ30" i="11" s="1"/>
  <c r="CM10" i="11"/>
  <c r="BQ21" i="11" s="1"/>
  <c r="E19" i="16"/>
  <c r="F19" i="16" s="1"/>
  <c r="AF7" i="17" s="1"/>
  <c r="E16" i="16"/>
  <c r="F16" i="16" s="1"/>
  <c r="E7" i="17" s="1"/>
  <c r="E17" i="16"/>
  <c r="F17" i="16" s="1"/>
  <c r="N7" i="17" s="1"/>
  <c r="E20" i="16"/>
  <c r="F20" i="16" s="1"/>
  <c r="AO7" i="17" s="1"/>
  <c r="E18" i="16"/>
  <c r="F18" i="16" s="1"/>
  <c r="W7" i="17" s="1"/>
  <c r="AF30" i="9"/>
  <c r="AQ7" i="12"/>
  <c r="AL7" i="12"/>
  <c r="AP7" i="12"/>
  <c r="AJ7" i="12"/>
  <c r="AN7" i="12"/>
  <c r="AR7" i="12"/>
  <c r="AO7" i="12"/>
  <c r="AK7" i="12"/>
  <c r="AM7" i="12"/>
  <c r="AI7" i="12"/>
  <c r="AI23" i="9"/>
  <c r="AG28" i="9"/>
  <c r="AE18" i="9"/>
  <c r="AF26" i="9"/>
  <c r="AG29" i="9"/>
  <c r="AH29" i="9" s="1"/>
  <c r="AG20" i="9" l="1"/>
  <c r="AH20" i="9" s="1"/>
  <c r="AI20" i="9" s="1"/>
  <c r="AJ20" i="9" s="1"/>
  <c r="AK20" i="9" s="1"/>
  <c r="AL20" i="9" s="1"/>
  <c r="AE24" i="9"/>
  <c r="AF24" i="9" s="1"/>
  <c r="J39" i="17"/>
  <c r="J20" i="17"/>
  <c r="J18" i="17"/>
  <c r="J38" i="17"/>
  <c r="J23" i="17"/>
  <c r="J40" i="17"/>
  <c r="J28" i="17"/>
  <c r="J15" i="17"/>
  <c r="J34" i="17"/>
  <c r="J36" i="17"/>
  <c r="J25" i="17"/>
  <c r="J32" i="17"/>
  <c r="J26" i="17"/>
  <c r="J31" i="17"/>
  <c r="J35" i="17"/>
  <c r="J33" i="17"/>
  <c r="J13" i="17"/>
  <c r="J14" i="17"/>
  <c r="J30" i="17"/>
  <c r="J37" i="17"/>
  <c r="J29" i="17"/>
  <c r="J11" i="17"/>
  <c r="J21" i="17"/>
  <c r="J24" i="17"/>
  <c r="J16" i="17"/>
  <c r="J22" i="17"/>
  <c r="J19" i="17"/>
  <c r="J27" i="17"/>
  <c r="J17" i="17"/>
  <c r="J12" i="17"/>
  <c r="AT40" i="17"/>
  <c r="AT34" i="17"/>
  <c r="AT18" i="17"/>
  <c r="AT33" i="17"/>
  <c r="AT17" i="17"/>
  <c r="AT26" i="17"/>
  <c r="AT25" i="17"/>
  <c r="AT13" i="17"/>
  <c r="AT14" i="17"/>
  <c r="AT23" i="17"/>
  <c r="AT39" i="17"/>
  <c r="AT24" i="17"/>
  <c r="AT37" i="17"/>
  <c r="AT19" i="17"/>
  <c r="AT20" i="17"/>
  <c r="AT21" i="17"/>
  <c r="AT22" i="17"/>
  <c r="AT11" i="17"/>
  <c r="AU11" i="17" s="1"/>
  <c r="AT27" i="17"/>
  <c r="AT12" i="17"/>
  <c r="AT28" i="17"/>
  <c r="AT30" i="17"/>
  <c r="AT31" i="17"/>
  <c r="AT16" i="17"/>
  <c r="AT38" i="17"/>
  <c r="AT35" i="17"/>
  <c r="AT36" i="17"/>
  <c r="AT29" i="17"/>
  <c r="AT15" i="17"/>
  <c r="AT32" i="17"/>
  <c r="AB40" i="17"/>
  <c r="AB13" i="17"/>
  <c r="AB24" i="17"/>
  <c r="AB18" i="17"/>
  <c r="AB39" i="17"/>
  <c r="AB32" i="17"/>
  <c r="AB19" i="17"/>
  <c r="AB33" i="17"/>
  <c r="AB35" i="17"/>
  <c r="AB23" i="17"/>
  <c r="AB37" i="17"/>
  <c r="AB30" i="17"/>
  <c r="AB25" i="17"/>
  <c r="AB12" i="17"/>
  <c r="AB36" i="17"/>
  <c r="AB28" i="17"/>
  <c r="AB34" i="17"/>
  <c r="AB38" i="17"/>
  <c r="AB31" i="17"/>
  <c r="AB14" i="17"/>
  <c r="AB26" i="17"/>
  <c r="AB11" i="17"/>
  <c r="AB22" i="17"/>
  <c r="AB27" i="17"/>
  <c r="AB29" i="17"/>
  <c r="AB15" i="17"/>
  <c r="AB17" i="17"/>
  <c r="AB16" i="17"/>
  <c r="AB21" i="17"/>
  <c r="AB20" i="17"/>
  <c r="AK13" i="17"/>
  <c r="AK29" i="17"/>
  <c r="AK37" i="17"/>
  <c r="AK14" i="17"/>
  <c r="AK30" i="17"/>
  <c r="AK15" i="17"/>
  <c r="AK31" i="17"/>
  <c r="AK16" i="17"/>
  <c r="AK32" i="17"/>
  <c r="AK38" i="17"/>
  <c r="AK24" i="17"/>
  <c r="AK26" i="17"/>
  <c r="AK27" i="17"/>
  <c r="AK17" i="17"/>
  <c r="AK33" i="17"/>
  <c r="AK18" i="17"/>
  <c r="AK34" i="17"/>
  <c r="AK19" i="17"/>
  <c r="AK35" i="17"/>
  <c r="AK20" i="17"/>
  <c r="AK36" i="17"/>
  <c r="AK40" i="17"/>
  <c r="AK22" i="17"/>
  <c r="AK39" i="17"/>
  <c r="AK25" i="17"/>
  <c r="AK11" i="17"/>
  <c r="AL11" i="17" s="1"/>
  <c r="AK28" i="17"/>
  <c r="AK21" i="17"/>
  <c r="AK23" i="17"/>
  <c r="AK12" i="17"/>
  <c r="S37" i="17"/>
  <c r="S38" i="17"/>
  <c r="S31" i="17"/>
  <c r="S28" i="17"/>
  <c r="S40" i="17"/>
  <c r="S30" i="17"/>
  <c r="S36" i="17"/>
  <c r="S34" i="17"/>
  <c r="S26" i="17"/>
  <c r="S35" i="17"/>
  <c r="S32" i="17"/>
  <c r="S13" i="17"/>
  <c r="S15" i="17"/>
  <c r="S39" i="17"/>
  <c r="S33" i="17"/>
  <c r="S24" i="17"/>
  <c r="S23" i="17"/>
  <c r="S17" i="17"/>
  <c r="S29" i="17"/>
  <c r="S16" i="17"/>
  <c r="S27" i="17"/>
  <c r="S12" i="17"/>
  <c r="S21" i="17"/>
  <c r="S11" i="17"/>
  <c r="S19" i="17"/>
  <c r="S22" i="17"/>
  <c r="S25" i="17"/>
  <c r="S18" i="17"/>
  <c r="S14" i="17"/>
  <c r="S20" i="17"/>
  <c r="AH13" i="9"/>
  <c r="V22" i="13"/>
  <c r="AJ22" i="9"/>
  <c r="AK22" i="9" s="1"/>
  <c r="AL22" i="9" s="1"/>
  <c r="U58" i="15"/>
  <c r="G17" i="16"/>
  <c r="H17" i="16" s="1"/>
  <c r="Y58" i="15"/>
  <c r="G19" i="16"/>
  <c r="H19" i="16" s="1"/>
  <c r="E22" i="16"/>
  <c r="AG21" i="9"/>
  <c r="AH21" i="9" s="1"/>
  <c r="AI21" i="9" s="1"/>
  <c r="AJ21" i="9" s="1"/>
  <c r="AF18" i="9"/>
  <c r="O14" i="13"/>
  <c r="P14" i="13"/>
  <c r="AD30" i="13"/>
  <c r="AK17" i="9"/>
  <c r="AL17" i="9" s="1"/>
  <c r="AH28" i="9"/>
  <c r="AI28" i="9" s="1"/>
  <c r="AJ28" i="9" s="1"/>
  <c r="AK28" i="9" s="1"/>
  <c r="AH11" i="9"/>
  <c r="V49" i="13"/>
  <c r="S58" i="15"/>
  <c r="G16" i="16"/>
  <c r="AG26" i="9"/>
  <c r="AH26" i="9" s="1"/>
  <c r="AI29" i="9"/>
  <c r="AJ29" i="9" s="1"/>
  <c r="AI27" i="9"/>
  <c r="BD7" i="12"/>
  <c r="S6" i="11"/>
  <c r="G9" i="11"/>
  <c r="G13" i="11"/>
  <c r="H6" i="11"/>
  <c r="I6" i="11" s="1"/>
  <c r="J6" i="11" s="1"/>
  <c r="N15" i="13"/>
  <c r="D12" i="13"/>
  <c r="B50" i="13"/>
  <c r="AH25" i="9"/>
  <c r="AH19" i="9"/>
  <c r="AF16" i="9"/>
  <c r="AG30" i="9"/>
  <c r="AJ23" i="9"/>
  <c r="AA58" i="15"/>
  <c r="G20" i="16"/>
  <c r="H20" i="16" s="1"/>
  <c r="Q12" i="13"/>
  <c r="AH12" i="9"/>
  <c r="AH15" i="9"/>
  <c r="AF14" i="9"/>
  <c r="B22" i="13"/>
  <c r="T22" i="13"/>
  <c r="AG11" i="12"/>
  <c r="T29" i="13"/>
  <c r="T28" i="13"/>
  <c r="T27" i="13"/>
  <c r="T26" i="13"/>
  <c r="T25" i="13"/>
  <c r="T24" i="13"/>
  <c r="AI25" i="9"/>
  <c r="W58" i="15"/>
  <c r="G18" i="16"/>
  <c r="H18" i="16" s="1"/>
  <c r="AK29" i="9" l="1"/>
  <c r="AL29" i="9" s="1"/>
  <c r="AM29" i="9" s="1"/>
  <c r="AN29" i="9" s="1"/>
  <c r="AO29" i="9" s="1"/>
  <c r="AP29" i="9" s="1"/>
  <c r="AQ29" i="9" s="1"/>
  <c r="AR29" i="9" s="1"/>
  <c r="AS29" i="9" s="1"/>
  <c r="AE31" i="9"/>
  <c r="AE32" i="9" s="1"/>
  <c r="AM17" i="9"/>
  <c r="AG24" i="9"/>
  <c r="AH24" i="9" s="1"/>
  <c r="AU24" i="17"/>
  <c r="AL24" i="17"/>
  <c r="T24" i="17"/>
  <c r="K24" i="17"/>
  <c r="AC24" i="17"/>
  <c r="AC11" i="17"/>
  <c r="AI13" i="9"/>
  <c r="T21" i="13"/>
  <c r="B21" i="13"/>
  <c r="AG14" i="9"/>
  <c r="AF31" i="9"/>
  <c r="X89" i="15"/>
  <c r="V40" i="17" s="1"/>
  <c r="X88" i="15"/>
  <c r="V39" i="17" s="1"/>
  <c r="X87" i="15"/>
  <c r="V38" i="17" s="1"/>
  <c r="X86" i="15"/>
  <c r="V37" i="17" s="1"/>
  <c r="X85" i="15"/>
  <c r="V36" i="17" s="1"/>
  <c r="X84" i="15"/>
  <c r="V35" i="17" s="1"/>
  <c r="X83" i="15"/>
  <c r="V34" i="17" s="1"/>
  <c r="X82" i="15"/>
  <c r="V33" i="17" s="1"/>
  <c r="X81" i="15"/>
  <c r="V32" i="17" s="1"/>
  <c r="X80" i="15"/>
  <c r="V31" i="17" s="1"/>
  <c r="X79" i="15"/>
  <c r="V30" i="17" s="1"/>
  <c r="X75" i="15"/>
  <c r="V26" i="17" s="1"/>
  <c r="X71" i="15"/>
  <c r="V22" i="17" s="1"/>
  <c r="X67" i="15"/>
  <c r="V18" i="17" s="1"/>
  <c r="X63" i="15"/>
  <c r="V14" i="17" s="1"/>
  <c r="X76" i="15"/>
  <c r="V27" i="17" s="1"/>
  <c r="X72" i="15"/>
  <c r="V23" i="17" s="1"/>
  <c r="X68" i="15"/>
  <c r="V19" i="17" s="1"/>
  <c r="X64" i="15"/>
  <c r="V15" i="17" s="1"/>
  <c r="X60" i="15"/>
  <c r="X77" i="15"/>
  <c r="V28" i="17" s="1"/>
  <c r="X73" i="15"/>
  <c r="V24" i="17" s="1"/>
  <c r="X69" i="15"/>
  <c r="V20" i="17" s="1"/>
  <c r="X65" i="15"/>
  <c r="V16" i="17" s="1"/>
  <c r="X61" i="15"/>
  <c r="V12" i="17" s="1"/>
  <c r="X78" i="15"/>
  <c r="V29" i="17" s="1"/>
  <c r="X62" i="15"/>
  <c r="V13" i="17" s="1"/>
  <c r="X66" i="15"/>
  <c r="V17" i="17" s="1"/>
  <c r="X70" i="15"/>
  <c r="V21" i="17" s="1"/>
  <c r="X74" i="15"/>
  <c r="V25" i="17" s="1"/>
  <c r="AG12" i="12"/>
  <c r="AJ25" i="9"/>
  <c r="AK25" i="9" s="1"/>
  <c r="AL25" i="9" s="1"/>
  <c r="V6" i="11"/>
  <c r="J9" i="11"/>
  <c r="J13" i="11"/>
  <c r="AB88" i="15"/>
  <c r="AN39" i="17" s="1"/>
  <c r="AB84" i="15"/>
  <c r="AN35" i="17" s="1"/>
  <c r="AB80" i="15"/>
  <c r="AN31" i="17" s="1"/>
  <c r="AB76" i="15"/>
  <c r="AN27" i="17" s="1"/>
  <c r="AB72" i="15"/>
  <c r="AN23" i="17" s="1"/>
  <c r="AB68" i="15"/>
  <c r="AN19" i="17" s="1"/>
  <c r="AQ19" i="17" s="1"/>
  <c r="AB64" i="15"/>
  <c r="AN15" i="17" s="1"/>
  <c r="AB60" i="15"/>
  <c r="AB89" i="15"/>
  <c r="AN40" i="17" s="1"/>
  <c r="AB85" i="15"/>
  <c r="AN36" i="17" s="1"/>
  <c r="AB81" i="15"/>
  <c r="AN32" i="17" s="1"/>
  <c r="AB77" i="15"/>
  <c r="AN28" i="17" s="1"/>
  <c r="AQ28" i="17" s="1"/>
  <c r="AB73" i="15"/>
  <c r="AN24" i="17" s="1"/>
  <c r="AB69" i="15"/>
  <c r="AN20" i="17" s="1"/>
  <c r="AB65" i="15"/>
  <c r="AN16" i="17" s="1"/>
  <c r="AB61" i="15"/>
  <c r="AN12" i="17" s="1"/>
  <c r="AB86" i="15"/>
  <c r="AN37" i="17" s="1"/>
  <c r="AB82" i="15"/>
  <c r="AN33" i="17" s="1"/>
  <c r="AB78" i="15"/>
  <c r="AN29" i="17" s="1"/>
  <c r="AQ29" i="17" s="1"/>
  <c r="AB74" i="15"/>
  <c r="AN25" i="17" s="1"/>
  <c r="AB70" i="15"/>
  <c r="AN21" i="17" s="1"/>
  <c r="AB66" i="15"/>
  <c r="AN17" i="17" s="1"/>
  <c r="AB62" i="15"/>
  <c r="AN13" i="17" s="1"/>
  <c r="AB87" i="15"/>
  <c r="AN38" i="17" s="1"/>
  <c r="AB71" i="15"/>
  <c r="AN22" i="17" s="1"/>
  <c r="AB75" i="15"/>
  <c r="AN26" i="17" s="1"/>
  <c r="AB79" i="15"/>
  <c r="AN30" i="17" s="1"/>
  <c r="AB63" i="15"/>
  <c r="AN14" i="17" s="1"/>
  <c r="AQ14" i="17" s="1"/>
  <c r="AB83" i="15"/>
  <c r="AN34" i="17" s="1"/>
  <c r="AB67" i="15"/>
  <c r="AN18" i="17" s="1"/>
  <c r="AG16" i="9"/>
  <c r="D13" i="13"/>
  <c r="T6" i="11"/>
  <c r="H13" i="11"/>
  <c r="H9" i="11"/>
  <c r="K6" i="11"/>
  <c r="L6" i="11" s="1"/>
  <c r="S13" i="11"/>
  <c r="S9" i="11"/>
  <c r="BE7" i="12"/>
  <c r="BF7" i="12"/>
  <c r="AD14" i="12" s="1"/>
  <c r="D14" i="11" s="1"/>
  <c r="D14" i="13"/>
  <c r="F22" i="16"/>
  <c r="F24" i="16" s="1"/>
  <c r="Z89" i="15"/>
  <c r="AE40" i="17" s="1"/>
  <c r="Z88" i="15"/>
  <c r="AE39" i="17" s="1"/>
  <c r="Z87" i="15"/>
  <c r="AE38" i="17" s="1"/>
  <c r="Z86" i="15"/>
  <c r="AE37" i="17" s="1"/>
  <c r="Z85" i="15"/>
  <c r="AE36" i="17" s="1"/>
  <c r="Z84" i="15"/>
  <c r="AE35" i="17" s="1"/>
  <c r="Z83" i="15"/>
  <c r="AE34" i="17" s="1"/>
  <c r="Z82" i="15"/>
  <c r="AE33" i="17" s="1"/>
  <c r="Z81" i="15"/>
  <c r="AE32" i="17" s="1"/>
  <c r="Z80" i="15"/>
  <c r="AE31" i="17" s="1"/>
  <c r="Z79" i="15"/>
  <c r="AE30" i="17" s="1"/>
  <c r="Z78" i="15"/>
  <c r="AE29" i="17" s="1"/>
  <c r="Z77" i="15"/>
  <c r="AE28" i="17" s="1"/>
  <c r="Z76" i="15"/>
  <c r="AE27" i="17" s="1"/>
  <c r="Z75" i="15"/>
  <c r="AE26" i="17" s="1"/>
  <c r="Z74" i="15"/>
  <c r="AE25" i="17" s="1"/>
  <c r="AH25" i="17" s="1"/>
  <c r="Z73" i="15"/>
  <c r="AE24" i="17" s="1"/>
  <c r="Z72" i="15"/>
  <c r="AE23" i="17" s="1"/>
  <c r="Z71" i="15"/>
  <c r="AE22" i="17" s="1"/>
  <c r="Z70" i="15"/>
  <c r="AE21" i="17" s="1"/>
  <c r="Z69" i="15"/>
  <c r="AE20" i="17" s="1"/>
  <c r="Z68" i="15"/>
  <c r="AE19" i="17" s="1"/>
  <c r="Z67" i="15"/>
  <c r="AE18" i="17" s="1"/>
  <c r="Z66" i="15"/>
  <c r="AE17" i="17" s="1"/>
  <c r="AH17" i="17" s="1"/>
  <c r="Z65" i="15"/>
  <c r="AE16" i="17" s="1"/>
  <c r="Z64" i="15"/>
  <c r="AE15" i="17" s="1"/>
  <c r="Z63" i="15"/>
  <c r="AE14" i="17" s="1"/>
  <c r="Z62" i="15"/>
  <c r="AE13" i="17" s="1"/>
  <c r="Z61" i="15"/>
  <c r="AE12" i="17" s="1"/>
  <c r="Z60" i="15"/>
  <c r="AM22" i="9"/>
  <c r="AM20" i="9"/>
  <c r="AN20" i="9" s="1"/>
  <c r="U6" i="11"/>
  <c r="I9" i="11"/>
  <c r="I13" i="11"/>
  <c r="G22" i="16"/>
  <c r="V48" i="13"/>
  <c r="AK21" i="9"/>
  <c r="AL21" i="9" s="1"/>
  <c r="AM21" i="9" s="1"/>
  <c r="AI15" i="9"/>
  <c r="AJ15" i="9" s="1"/>
  <c r="O15" i="13"/>
  <c r="D15" i="13" s="1"/>
  <c r="P15" i="13"/>
  <c r="AF30" i="13"/>
  <c r="AI26" i="9"/>
  <c r="T63" i="15"/>
  <c r="D14" i="17" s="1"/>
  <c r="T67" i="15"/>
  <c r="D18" i="17" s="1"/>
  <c r="T71" i="15"/>
  <c r="D22" i="17" s="1"/>
  <c r="T75" i="15"/>
  <c r="D26" i="17" s="1"/>
  <c r="T79" i="15"/>
  <c r="D30" i="17" s="1"/>
  <c r="T83" i="15"/>
  <c r="D34" i="17" s="1"/>
  <c r="T87" i="15"/>
  <c r="D38" i="17" s="1"/>
  <c r="T60" i="15"/>
  <c r="T64" i="15"/>
  <c r="D15" i="17" s="1"/>
  <c r="T68" i="15"/>
  <c r="D19" i="17" s="1"/>
  <c r="T72" i="15"/>
  <c r="D23" i="17" s="1"/>
  <c r="T76" i="15"/>
  <c r="D27" i="17" s="1"/>
  <c r="G27" i="17" s="1"/>
  <c r="T80" i="15"/>
  <c r="D31" i="17" s="1"/>
  <c r="T84" i="15"/>
  <c r="D35" i="17" s="1"/>
  <c r="T88" i="15"/>
  <c r="D39" i="17" s="1"/>
  <c r="T61" i="15"/>
  <c r="D12" i="17" s="1"/>
  <c r="T65" i="15"/>
  <c r="D16" i="17" s="1"/>
  <c r="T69" i="15"/>
  <c r="D20" i="17" s="1"/>
  <c r="T73" i="15"/>
  <c r="D24" i="17" s="1"/>
  <c r="T77" i="15"/>
  <c r="D28" i="17" s="1"/>
  <c r="T81" i="15"/>
  <c r="D32" i="17" s="1"/>
  <c r="T85" i="15"/>
  <c r="D36" i="17" s="1"/>
  <c r="T89" i="15"/>
  <c r="D40" i="17" s="1"/>
  <c r="T62" i="15"/>
  <c r="D13" i="17" s="1"/>
  <c r="T78" i="15"/>
  <c r="D29" i="17" s="1"/>
  <c r="T66" i="15"/>
  <c r="D17" i="17" s="1"/>
  <c r="T82" i="15"/>
  <c r="D33" i="17" s="1"/>
  <c r="T70" i="15"/>
  <c r="D21" i="17" s="1"/>
  <c r="T86" i="15"/>
  <c r="D37" i="17" s="1"/>
  <c r="T74" i="15"/>
  <c r="D25" i="17" s="1"/>
  <c r="AN17" i="9"/>
  <c r="AO17" i="9" s="1"/>
  <c r="AG18" i="9"/>
  <c r="H16" i="16"/>
  <c r="H22" i="16" s="1"/>
  <c r="AH30" i="9"/>
  <c r="AJ27" i="9"/>
  <c r="AK27" i="9" s="1"/>
  <c r="V61" i="15"/>
  <c r="M12" i="17" s="1"/>
  <c r="V63" i="15"/>
  <c r="M14" i="17" s="1"/>
  <c r="V65" i="15"/>
  <c r="M16" i="17" s="1"/>
  <c r="V67" i="15"/>
  <c r="M18" i="17" s="1"/>
  <c r="V69" i="15"/>
  <c r="M20" i="17" s="1"/>
  <c r="V71" i="15"/>
  <c r="M22" i="17" s="1"/>
  <c r="V73" i="15"/>
  <c r="M24" i="17" s="1"/>
  <c r="V75" i="15"/>
  <c r="M26" i="17" s="1"/>
  <c r="V77" i="15"/>
  <c r="M28" i="17" s="1"/>
  <c r="V79" i="15"/>
  <c r="M30" i="17" s="1"/>
  <c r="V81" i="15"/>
  <c r="M32" i="17" s="1"/>
  <c r="V83" i="15"/>
  <c r="M34" i="17" s="1"/>
  <c r="V85" i="15"/>
  <c r="M36" i="17" s="1"/>
  <c r="V87" i="15"/>
  <c r="M38" i="17" s="1"/>
  <c r="V89" i="15"/>
  <c r="M40" i="17" s="1"/>
  <c r="V60" i="15"/>
  <c r="V62" i="15"/>
  <c r="M13" i="17" s="1"/>
  <c r="V64" i="15"/>
  <c r="M15" i="17" s="1"/>
  <c r="V66" i="15"/>
  <c r="M17" i="17" s="1"/>
  <c r="V68" i="15"/>
  <c r="M19" i="17" s="1"/>
  <c r="V70" i="15"/>
  <c r="M21" i="17" s="1"/>
  <c r="V72" i="15"/>
  <c r="M23" i="17" s="1"/>
  <c r="V74" i="15"/>
  <c r="M25" i="17" s="1"/>
  <c r="V76" i="15"/>
  <c r="M27" i="17" s="1"/>
  <c r="V78" i="15"/>
  <c r="M29" i="17" s="1"/>
  <c r="V80" i="15"/>
  <c r="M31" i="17" s="1"/>
  <c r="V82" i="15"/>
  <c r="M33" i="17" s="1"/>
  <c r="V84" i="15"/>
  <c r="M35" i="17" s="1"/>
  <c r="V86" i="15"/>
  <c r="M37" i="17" s="1"/>
  <c r="V88" i="15"/>
  <c r="M39" i="17" s="1"/>
  <c r="AI19" i="9"/>
  <c r="AI12" i="9"/>
  <c r="AK23" i="9"/>
  <c r="Q13" i="13"/>
  <c r="Q14" i="13" s="1"/>
  <c r="B49" i="13"/>
  <c r="N16" i="13"/>
  <c r="AI11" i="9"/>
  <c r="AJ11" i="9" s="1"/>
  <c r="AL28" i="9"/>
  <c r="V21" i="13"/>
  <c r="AJ13" i="9" l="1"/>
  <c r="AO20" i="9"/>
  <c r="AP20" i="9" s="1"/>
  <c r="AQ20" i="9" s="1"/>
  <c r="AR20" i="9" s="1"/>
  <c r="AS20" i="9" s="1"/>
  <c r="AT20" i="9" s="1"/>
  <c r="AU20" i="9" s="1"/>
  <c r="AV20" i="9" s="1"/>
  <c r="AW20" i="9" s="1"/>
  <c r="AX20" i="9" s="1"/>
  <c r="AY20" i="9" s="1"/>
  <c r="AZ20" i="9" s="1"/>
  <c r="BA20" i="9" s="1"/>
  <c r="BB20" i="9" s="1"/>
  <c r="BC20" i="9" s="1"/>
  <c r="BD20" i="9" s="1"/>
  <c r="BE20" i="9" s="1"/>
  <c r="BF20" i="9" s="1"/>
  <c r="AI24" i="9"/>
  <c r="AH24" i="17"/>
  <c r="G21" i="17"/>
  <c r="Y28" i="17"/>
  <c r="AQ24" i="17"/>
  <c r="G26" i="17"/>
  <c r="AQ16" i="17"/>
  <c r="AQ13" i="17"/>
  <c r="AQ15" i="17"/>
  <c r="AQ20" i="17"/>
  <c r="G16" i="17"/>
  <c r="Y20" i="17"/>
  <c r="AH14" i="17"/>
  <c r="AH22" i="17"/>
  <c r="AQ17" i="17"/>
  <c r="P22" i="17"/>
  <c r="AH19" i="17"/>
  <c r="AH27" i="17"/>
  <c r="AQ22" i="17"/>
  <c r="AQ27" i="17"/>
  <c r="G19" i="17"/>
  <c r="P26" i="17"/>
  <c r="G24" i="17"/>
  <c r="AL27" i="9"/>
  <c r="AM27" i="9" s="1"/>
  <c r="B48" i="13"/>
  <c r="V90" i="15"/>
  <c r="M11" i="17"/>
  <c r="Q15" i="13"/>
  <c r="V47" i="13"/>
  <c r="U9" i="11"/>
  <c r="U13" i="11"/>
  <c r="X6" i="11"/>
  <c r="L13" i="11"/>
  <c r="L9" i="11"/>
  <c r="AH16" i="9"/>
  <c r="AN11" i="17"/>
  <c r="AB90" i="15"/>
  <c r="Y24" i="17"/>
  <c r="AG31" i="9"/>
  <c r="AG32" i="9" s="1"/>
  <c r="V20" i="13"/>
  <c r="AP17" i="9"/>
  <c r="AQ17" i="9" s="1"/>
  <c r="AR17" i="9" s="1"/>
  <c r="AS17" i="9" s="1"/>
  <c r="AT17" i="9" s="1"/>
  <c r="AU17" i="9" s="1"/>
  <c r="AV17" i="9" s="1"/>
  <c r="AM28" i="9"/>
  <c r="AK11" i="9"/>
  <c r="AL11" i="9" s="1"/>
  <c r="P16" i="13"/>
  <c r="Q16" i="13" s="1"/>
  <c r="O16" i="13"/>
  <c r="D16" i="13" s="1"/>
  <c r="AH30" i="13"/>
  <c r="P24" i="17"/>
  <c r="N17" i="13"/>
  <c r="N18" i="13" s="1"/>
  <c r="S14" i="11"/>
  <c r="AH14" i="9"/>
  <c r="AI14" i="9" s="1"/>
  <c r="B20" i="13"/>
  <c r="T20" i="13"/>
  <c r="AM25" i="9"/>
  <c r="AL23" i="9"/>
  <c r="P15" i="17"/>
  <c r="G15" i="17"/>
  <c r="AK15" i="9"/>
  <c r="AJ19" i="9"/>
  <c r="AN22" i="9"/>
  <c r="AE11" i="17"/>
  <c r="AH11" i="17" s="1"/>
  <c r="Z90" i="15"/>
  <c r="W6" i="11"/>
  <c r="K9" i="11"/>
  <c r="K13" i="11"/>
  <c r="AJ12" i="9"/>
  <c r="AG13" i="12"/>
  <c r="Y16" i="17"/>
  <c r="V11" i="17"/>
  <c r="X90" i="15"/>
  <c r="AF32" i="9"/>
  <c r="T90" i="15"/>
  <c r="D11" i="17"/>
  <c r="AJ26" i="9"/>
  <c r="AK26" i="9" s="1"/>
  <c r="AI30" i="9"/>
  <c r="AN21" i="9"/>
  <c r="AT29" i="9"/>
  <c r="AU29" i="9" s="1"/>
  <c r="AV29" i="9" s="1"/>
  <c r="AW29" i="9" s="1"/>
  <c r="AX29" i="9" s="1"/>
  <c r="AY29" i="9" s="1"/>
  <c r="AZ29" i="9" s="1"/>
  <c r="BA29" i="9" s="1"/>
  <c r="BB29" i="9" s="1"/>
  <c r="BC29" i="9" s="1"/>
  <c r="BD29" i="9" s="1"/>
  <c r="BE29" i="9" s="1"/>
  <c r="BF29" i="9" s="1"/>
  <c r="AH18" i="9"/>
  <c r="BM7" i="12"/>
  <c r="AJ8" i="12" s="1"/>
  <c r="BQ7" i="12"/>
  <c r="BU7" i="12"/>
  <c r="BY7" i="12"/>
  <c r="CC7" i="12"/>
  <c r="CG7" i="12"/>
  <c r="CK7" i="12"/>
  <c r="CO7" i="12"/>
  <c r="CS7" i="12"/>
  <c r="CW7" i="12"/>
  <c r="DA7" i="12"/>
  <c r="DE7" i="12"/>
  <c r="DI7" i="12"/>
  <c r="BN7" i="12"/>
  <c r="BS7" i="12"/>
  <c r="AP8" i="12" s="1"/>
  <c r="BX7" i="12"/>
  <c r="CD7" i="12"/>
  <c r="CI7" i="12"/>
  <c r="CN7" i="12"/>
  <c r="CT7" i="12"/>
  <c r="CY7" i="12"/>
  <c r="DD7" i="12"/>
  <c r="DJ7" i="12"/>
  <c r="BO7" i="12"/>
  <c r="BT7" i="12"/>
  <c r="BZ7" i="12"/>
  <c r="CE7" i="12"/>
  <c r="CJ7" i="12"/>
  <c r="CP7" i="12"/>
  <c r="CU7" i="12"/>
  <c r="CZ7" i="12"/>
  <c r="DF7" i="12"/>
  <c r="BP7" i="12"/>
  <c r="AQ8" i="12" s="1"/>
  <c r="BV7" i="12"/>
  <c r="CA7" i="12"/>
  <c r="CF7" i="12"/>
  <c r="CL7" i="12"/>
  <c r="CQ7" i="12"/>
  <c r="CV7" i="12"/>
  <c r="DB7" i="12"/>
  <c r="DG7" i="12"/>
  <c r="C14" i="11"/>
  <c r="BN39" i="11" s="1"/>
  <c r="CH7" i="12"/>
  <c r="DC7" i="12"/>
  <c r="BR7" i="12"/>
  <c r="CM7" i="12"/>
  <c r="DH7" i="12"/>
  <c r="BW7" i="12"/>
  <c r="CR7" i="12"/>
  <c r="CX7" i="12"/>
  <c r="CB7" i="12"/>
  <c r="AO8" i="12"/>
  <c r="AL8" i="12"/>
  <c r="M6" i="11"/>
  <c r="T9" i="11"/>
  <c r="T13" i="11"/>
  <c r="V13" i="11"/>
  <c r="V9" i="11"/>
  <c r="AJ24" i="9" l="1"/>
  <c r="AW17" i="9"/>
  <c r="AX17" i="9" s="1"/>
  <c r="AY17" i="9" s="1"/>
  <c r="AZ17" i="9" s="1"/>
  <c r="BA17" i="9" s="1"/>
  <c r="BB17" i="9" s="1"/>
  <c r="BC17" i="9" s="1"/>
  <c r="BD17" i="9" s="1"/>
  <c r="AN27" i="9"/>
  <c r="AO27" i="9" s="1"/>
  <c r="AP27" i="9" s="1"/>
  <c r="AQ27" i="9" s="1"/>
  <c r="AR27" i="9" s="1"/>
  <c r="AS27" i="9" s="1"/>
  <c r="AT27" i="9" s="1"/>
  <c r="AU27" i="9" s="1"/>
  <c r="AV27" i="9" s="1"/>
  <c r="AW27" i="9" s="1"/>
  <c r="AX27" i="9" s="1"/>
  <c r="AY27" i="9" s="1"/>
  <c r="AZ27" i="9" s="1"/>
  <c r="BA27" i="9" s="1"/>
  <c r="BB27" i="9" s="1"/>
  <c r="AK13" i="9"/>
  <c r="AN42" i="17"/>
  <c r="AQ42" i="17" s="1"/>
  <c r="AQ11" i="17"/>
  <c r="AE42" i="17"/>
  <c r="AR8" i="12"/>
  <c r="AM8" i="12"/>
  <c r="AN8" i="12"/>
  <c r="AI8" i="12"/>
  <c r="AK8" i="12"/>
  <c r="AL15" i="9"/>
  <c r="AM15" i="9" s="1"/>
  <c r="AN15" i="9" s="1"/>
  <c r="AO15" i="9" s="1"/>
  <c r="AP15" i="9" s="1"/>
  <c r="AQ15" i="9" s="1"/>
  <c r="AR15" i="9" s="1"/>
  <c r="AS15" i="9" s="1"/>
  <c r="AT15" i="9" s="1"/>
  <c r="AU15" i="9" s="1"/>
  <c r="AV15" i="9" s="1"/>
  <c r="AW15" i="9" s="1"/>
  <c r="AX15" i="9" s="1"/>
  <c r="AY15" i="9" s="1"/>
  <c r="AZ15" i="9" s="1"/>
  <c r="BA15" i="9" s="1"/>
  <c r="BB15" i="9" s="1"/>
  <c r="BC15" i="9" s="1"/>
  <c r="BD15" i="9" s="1"/>
  <c r="BE15" i="9" s="1"/>
  <c r="BF15" i="9" s="1"/>
  <c r="AL26" i="9"/>
  <c r="AI18" i="9"/>
  <c r="X9" i="11"/>
  <c r="X13" i="11"/>
  <c r="V42" i="17"/>
  <c r="Y11" i="17"/>
  <c r="Y6" i="11"/>
  <c r="M9" i="11"/>
  <c r="M13" i="11"/>
  <c r="N6" i="11"/>
  <c r="O6" i="11" s="1"/>
  <c r="P6" i="11" s="1"/>
  <c r="AK12" i="9"/>
  <c r="AL12" i="9" s="1"/>
  <c r="AM12" i="9" s="1"/>
  <c r="AN12" i="9" s="1"/>
  <c r="AO12" i="9" s="1"/>
  <c r="AP12" i="9" s="1"/>
  <c r="AQ12" i="9" s="1"/>
  <c r="AR12" i="9" s="1"/>
  <c r="AS12" i="9" s="1"/>
  <c r="AT12" i="9" s="1"/>
  <c r="AU12" i="9" s="1"/>
  <c r="AV12" i="9" s="1"/>
  <c r="AW12" i="9" s="1"/>
  <c r="AX12" i="9" s="1"/>
  <c r="AY12" i="9" s="1"/>
  <c r="AZ12" i="9" s="1"/>
  <c r="BA12" i="9" s="1"/>
  <c r="BB12" i="9" s="1"/>
  <c r="BC12" i="9" s="1"/>
  <c r="BD12" i="9" s="1"/>
  <c r="BE12" i="9" s="1"/>
  <c r="BF12" i="9" s="1"/>
  <c r="G10" i="11"/>
  <c r="G14" i="11"/>
  <c r="S10" i="11"/>
  <c r="D42" i="17"/>
  <c r="G11" i="17"/>
  <c r="BC27" i="9"/>
  <c r="BD27" i="9" s="1"/>
  <c r="BE27" i="9" s="1"/>
  <c r="BF27" i="9" s="1"/>
  <c r="AO21" i="9"/>
  <c r="AP21" i="9" s="1"/>
  <c r="AQ21" i="9" s="1"/>
  <c r="AR21" i="9" s="1"/>
  <c r="AS21" i="9" s="1"/>
  <c r="AT21" i="9" s="1"/>
  <c r="AU21" i="9" s="1"/>
  <c r="AV21" i="9" s="1"/>
  <c r="AW21" i="9" s="1"/>
  <c r="AX21" i="9" s="1"/>
  <c r="AY21" i="9" s="1"/>
  <c r="AM26" i="9"/>
  <c r="AN26" i="9" s="1"/>
  <c r="AO26" i="9" s="1"/>
  <c r="AP26" i="9" s="1"/>
  <c r="AQ26" i="9" s="1"/>
  <c r="AR26" i="9" s="1"/>
  <c r="AS26" i="9" s="1"/>
  <c r="AT26" i="9" s="1"/>
  <c r="AU26" i="9" s="1"/>
  <c r="AV26" i="9" s="1"/>
  <c r="AW26" i="9" s="1"/>
  <c r="AX26" i="9" s="1"/>
  <c r="AY26" i="9" s="1"/>
  <c r="AZ26" i="9" s="1"/>
  <c r="BA26" i="9" s="1"/>
  <c r="BB26" i="9" s="1"/>
  <c r="BC26" i="9" s="1"/>
  <c r="BD26" i="9" s="1"/>
  <c r="BE26" i="9" s="1"/>
  <c r="BF26" i="9" s="1"/>
  <c r="AG14" i="12"/>
  <c r="W13" i="11"/>
  <c r="W9" i="11"/>
  <c r="AO22" i="9"/>
  <c r="AP22" i="9" s="1"/>
  <c r="AQ22" i="9" s="1"/>
  <c r="AR22" i="9" s="1"/>
  <c r="AS22" i="9" s="1"/>
  <c r="AT22" i="9" s="1"/>
  <c r="AU22" i="9" s="1"/>
  <c r="AV22" i="9" s="1"/>
  <c r="AW22" i="9" s="1"/>
  <c r="AX22" i="9" s="1"/>
  <c r="AY22" i="9" s="1"/>
  <c r="AZ22" i="9" s="1"/>
  <c r="BA22" i="9" s="1"/>
  <c r="BB22" i="9" s="1"/>
  <c r="BC22" i="9" s="1"/>
  <c r="BD22" i="9" s="1"/>
  <c r="BE22" i="9" s="1"/>
  <c r="BF22" i="9" s="1"/>
  <c r="AH31" i="9"/>
  <c r="AJ14" i="9"/>
  <c r="AM11" i="9"/>
  <c r="B19" i="13"/>
  <c r="T19" i="13"/>
  <c r="P17" i="13"/>
  <c r="Q17" i="13" s="1"/>
  <c r="O17" i="13"/>
  <c r="D17" i="13"/>
  <c r="AJ30" i="13"/>
  <c r="N19" i="13"/>
  <c r="AN28" i="9"/>
  <c r="V19" i="13"/>
  <c r="B47" i="13"/>
  <c r="AJ30" i="9"/>
  <c r="O18" i="13"/>
  <c r="P18" i="13"/>
  <c r="Q18" i="13" s="1"/>
  <c r="AL30" i="13"/>
  <c r="AK19" i="9"/>
  <c r="AM23" i="9"/>
  <c r="AN23" i="9" s="1"/>
  <c r="AO23" i="9" s="1"/>
  <c r="AP23" i="9" s="1"/>
  <c r="AQ23" i="9" s="1"/>
  <c r="AR23" i="9" s="1"/>
  <c r="AS23" i="9" s="1"/>
  <c r="AT23" i="9" s="1"/>
  <c r="AU23" i="9" s="1"/>
  <c r="AV23" i="9" s="1"/>
  <c r="AW23" i="9" s="1"/>
  <c r="AX23" i="9" s="1"/>
  <c r="AY23" i="9" s="1"/>
  <c r="AZ23" i="9" s="1"/>
  <c r="BA23" i="9" s="1"/>
  <c r="BB23" i="9" s="1"/>
  <c r="BC23" i="9" s="1"/>
  <c r="BD23" i="9" s="1"/>
  <c r="BE23" i="9" s="1"/>
  <c r="BF23" i="9" s="1"/>
  <c r="AN25" i="9"/>
  <c r="AO25" i="9" s="1"/>
  <c r="AI16" i="9"/>
  <c r="V46" i="13"/>
  <c r="P11" i="17"/>
  <c r="M42" i="17"/>
  <c r="BD8" i="12" l="1"/>
  <c r="BE8" i="12" s="1"/>
  <c r="AL13" i="9"/>
  <c r="AM13" i="9" s="1"/>
  <c r="BE17" i="9"/>
  <c r="BF17" i="9" s="1"/>
  <c r="AK24" i="9"/>
  <c r="AH42" i="17"/>
  <c r="AP25" i="9"/>
  <c r="AQ25" i="9" s="1"/>
  <c r="AR25" i="9" s="1"/>
  <c r="AS25" i="9" s="1"/>
  <c r="AT25" i="9" s="1"/>
  <c r="AU25" i="9" s="1"/>
  <c r="AV25" i="9" s="1"/>
  <c r="AB6" i="11"/>
  <c r="P13" i="11"/>
  <c r="P9" i="11"/>
  <c r="P42" i="17"/>
  <c r="V45" i="13"/>
  <c r="D18" i="13"/>
  <c r="O19" i="13"/>
  <c r="P19" i="13"/>
  <c r="Q19" i="13" s="1"/>
  <c r="AN30" i="13"/>
  <c r="AG15" i="12"/>
  <c r="G42" i="17"/>
  <c r="AK30" i="9"/>
  <c r="AL30" i="9" s="1"/>
  <c r="AM30" i="9" s="1"/>
  <c r="AN30" i="9" s="1"/>
  <c r="AO30" i="9" s="1"/>
  <c r="AP30" i="9" s="1"/>
  <c r="AQ30" i="9" s="1"/>
  <c r="AR30" i="9" s="1"/>
  <c r="AS30" i="9" s="1"/>
  <c r="AT30" i="9" s="1"/>
  <c r="AU30" i="9" s="1"/>
  <c r="AV30" i="9" s="1"/>
  <c r="AW30" i="9" s="1"/>
  <c r="AX30" i="9" s="1"/>
  <c r="AY30" i="9" s="1"/>
  <c r="AZ30" i="9" s="1"/>
  <c r="BA30" i="9" s="1"/>
  <c r="BB30" i="9" s="1"/>
  <c r="BC30" i="9" s="1"/>
  <c r="BD30" i="9" s="1"/>
  <c r="BE30" i="9" s="1"/>
  <c r="BF30" i="9" s="1"/>
  <c r="B46" i="13"/>
  <c r="AL19" i="9"/>
  <c r="AM19" i="9" s="1"/>
  <c r="AN19" i="9" s="1"/>
  <c r="AO19" i="9" s="1"/>
  <c r="AP19" i="9" s="1"/>
  <c r="AQ19" i="9" s="1"/>
  <c r="AR19" i="9" s="1"/>
  <c r="AS19" i="9" s="1"/>
  <c r="AT19" i="9" s="1"/>
  <c r="AU19" i="9" s="1"/>
  <c r="AV19" i="9" s="1"/>
  <c r="AW19" i="9" s="1"/>
  <c r="AX19" i="9" s="1"/>
  <c r="AY19" i="9" s="1"/>
  <c r="AZ19" i="9" s="1"/>
  <c r="BA19" i="9" s="1"/>
  <c r="BB19" i="9" s="1"/>
  <c r="BC19" i="9" s="1"/>
  <c r="BD19" i="9" s="1"/>
  <c r="BE19" i="9" s="1"/>
  <c r="BF19" i="9" s="1"/>
  <c r="AK14" i="9"/>
  <c r="N20" i="13"/>
  <c r="AA6" i="11"/>
  <c r="O9" i="11"/>
  <c r="O13" i="11"/>
  <c r="Y9" i="11"/>
  <c r="Y13" i="11"/>
  <c r="AJ18" i="9"/>
  <c r="AK18" i="9" s="1"/>
  <c r="AL18" i="9" s="1"/>
  <c r="AM18" i="9" s="1"/>
  <c r="AN18" i="9" s="1"/>
  <c r="AO18" i="9" s="1"/>
  <c r="AP18" i="9" s="1"/>
  <c r="AQ18" i="9" s="1"/>
  <c r="AR18" i="9" s="1"/>
  <c r="AS18" i="9" s="1"/>
  <c r="AT18" i="9" s="1"/>
  <c r="AU18" i="9" s="1"/>
  <c r="AV18" i="9" s="1"/>
  <c r="AW18" i="9" s="1"/>
  <c r="AX18" i="9" s="1"/>
  <c r="AY18" i="9" s="1"/>
  <c r="AZ18" i="9" s="1"/>
  <c r="BA18" i="9" s="1"/>
  <c r="BB18" i="9" s="1"/>
  <c r="BC18" i="9" s="1"/>
  <c r="BD18" i="9" s="1"/>
  <c r="BE18" i="9" s="1"/>
  <c r="BF18" i="9" s="1"/>
  <c r="Z6" i="11"/>
  <c r="N9" i="11"/>
  <c r="N13" i="11"/>
  <c r="AO28" i="9"/>
  <c r="AP28" i="9" s="1"/>
  <c r="AQ28" i="9" s="1"/>
  <c r="AR28" i="9" s="1"/>
  <c r="AS28" i="9" s="1"/>
  <c r="AT28" i="9" s="1"/>
  <c r="AU28" i="9" s="1"/>
  <c r="AV28" i="9" s="1"/>
  <c r="AW28" i="9" s="1"/>
  <c r="AX28" i="9" s="1"/>
  <c r="AY28" i="9" s="1"/>
  <c r="AZ28" i="9" s="1"/>
  <c r="BA28" i="9" s="1"/>
  <c r="BB28" i="9" s="1"/>
  <c r="BC28" i="9" s="1"/>
  <c r="BD28" i="9" s="1"/>
  <c r="BE28" i="9" s="1"/>
  <c r="BF28" i="9" s="1"/>
  <c r="AJ16" i="9"/>
  <c r="AK16" i="9" s="1"/>
  <c r="AL16" i="9" s="1"/>
  <c r="AM16" i="9" s="1"/>
  <c r="V18" i="13"/>
  <c r="B18" i="13"/>
  <c r="T18" i="13"/>
  <c r="AN11" i="9"/>
  <c r="AH32" i="9"/>
  <c r="AZ21" i="9"/>
  <c r="BA21" i="9" s="1"/>
  <c r="BB21" i="9" s="1"/>
  <c r="BC21" i="9" s="1"/>
  <c r="BD21" i="9" s="1"/>
  <c r="BE21" i="9" s="1"/>
  <c r="BF21" i="9" s="1"/>
  <c r="AI31" i="9"/>
  <c r="AI32" i="9" s="1"/>
  <c r="Y42" i="17"/>
  <c r="BF8" i="12" l="1"/>
  <c r="AD15" i="12" s="1"/>
  <c r="D15" i="11" s="1"/>
  <c r="AL24" i="9"/>
  <c r="AN13" i="9"/>
  <c r="AO13" i="9" s="1"/>
  <c r="AN16" i="9"/>
  <c r="AO16" i="9" s="1"/>
  <c r="AP16" i="9" s="1"/>
  <c r="AQ16" i="9" s="1"/>
  <c r="AR16" i="9" s="1"/>
  <c r="AS16" i="9" s="1"/>
  <c r="AT16" i="9" s="1"/>
  <c r="AU16" i="9" s="1"/>
  <c r="AV16" i="9" s="1"/>
  <c r="AW16" i="9" s="1"/>
  <c r="AX16" i="9" s="1"/>
  <c r="AY16" i="9" s="1"/>
  <c r="AZ16" i="9" s="1"/>
  <c r="BA16" i="9" s="1"/>
  <c r="BB16" i="9" s="1"/>
  <c r="BC16" i="9" s="1"/>
  <c r="BD16" i="9" s="1"/>
  <c r="BE16" i="9" s="1"/>
  <c r="BF16" i="9" s="1"/>
  <c r="D19" i="13"/>
  <c r="AW25" i="9"/>
  <c r="C15" i="11"/>
  <c r="BO39" i="11" s="1"/>
  <c r="BY8" i="12"/>
  <c r="CO8" i="12"/>
  <c r="DE8" i="12"/>
  <c r="BZ8" i="12"/>
  <c r="CP8" i="12"/>
  <c r="DF8" i="12"/>
  <c r="BO8" i="12"/>
  <c r="AN9" i="12" s="1"/>
  <c r="CE8" i="12"/>
  <c r="CU8" i="12"/>
  <c r="CZ8" i="12"/>
  <c r="DH8" i="12"/>
  <c r="CK8" i="12"/>
  <c r="CL8" i="12"/>
  <c r="DG8" i="12"/>
  <c r="CJ8" i="12"/>
  <c r="BM8" i="12"/>
  <c r="CC8" i="12"/>
  <c r="CS8" i="12"/>
  <c r="DI8" i="12"/>
  <c r="BN8" i="12"/>
  <c r="CD8" i="12"/>
  <c r="CT8" i="12"/>
  <c r="DJ8" i="12"/>
  <c r="BS8" i="12"/>
  <c r="CI8" i="12"/>
  <c r="CY8" i="12"/>
  <c r="BX8" i="12"/>
  <c r="BP8" i="12"/>
  <c r="BU8" i="12"/>
  <c r="DA8" i="12"/>
  <c r="BV8" i="12"/>
  <c r="DB8" i="12"/>
  <c r="CQ8" i="12"/>
  <c r="CR8" i="12"/>
  <c r="CV8" i="12"/>
  <c r="BQ8" i="12"/>
  <c r="CG8" i="12"/>
  <c r="CW8" i="12"/>
  <c r="BR8" i="12"/>
  <c r="CH8" i="12"/>
  <c r="CX8" i="12"/>
  <c r="BW8" i="12"/>
  <c r="CM8" i="12"/>
  <c r="DC8" i="12"/>
  <c r="BT8" i="12"/>
  <c r="CN8" i="12"/>
  <c r="CB8" i="12"/>
  <c r="CA8" i="12"/>
  <c r="DD8" i="12"/>
  <c r="CF8" i="12"/>
  <c r="AK9" i="12"/>
  <c r="AQ9" i="12"/>
  <c r="AO9" i="12"/>
  <c r="T17" i="13"/>
  <c r="B17" i="13"/>
  <c r="Z13" i="11"/>
  <c r="Z9" i="11"/>
  <c r="AA13" i="11"/>
  <c r="AA9" i="11"/>
  <c r="AB13" i="11"/>
  <c r="AB9" i="11"/>
  <c r="AO11" i="9"/>
  <c r="AJ31" i="9"/>
  <c r="AJ32" i="9" s="1"/>
  <c r="AL14" i="9"/>
  <c r="AK31" i="9"/>
  <c r="AK32" i="9" s="1"/>
  <c r="AG16" i="12"/>
  <c r="AG17" i="12" s="1"/>
  <c r="P20" i="13"/>
  <c r="Q20" i="13" s="1"/>
  <c r="O20" i="13"/>
  <c r="D20" i="13" s="1"/>
  <c r="AP30" i="13"/>
  <c r="N21" i="13"/>
  <c r="B45" i="13"/>
  <c r="V17" i="13"/>
  <c r="V44" i="13"/>
  <c r="AG18" i="12" l="1"/>
  <c r="AG19" i="12"/>
  <c r="AG20" i="12" s="1"/>
  <c r="AG21" i="12" s="1"/>
  <c r="AG22" i="12" s="1"/>
  <c r="AG23" i="12" s="1"/>
  <c r="AG24" i="12" s="1"/>
  <c r="AG25" i="12" s="1"/>
  <c r="AG26" i="12" s="1"/>
  <c r="AG27" i="12" s="1"/>
  <c r="AG28" i="12" s="1"/>
  <c r="AP13" i="9"/>
  <c r="AQ13" i="9" s="1"/>
  <c r="AR13" i="9" s="1"/>
  <c r="AS13" i="9" s="1"/>
  <c r="AT13" i="9" s="1"/>
  <c r="AU13" i="9" s="1"/>
  <c r="AV13" i="9" s="1"/>
  <c r="AW13" i="9" s="1"/>
  <c r="AX13" i="9" s="1"/>
  <c r="AY13" i="9" s="1"/>
  <c r="AZ13" i="9" s="1"/>
  <c r="BA13" i="9" s="1"/>
  <c r="BB13" i="9" s="1"/>
  <c r="BC13" i="9" s="1"/>
  <c r="BD13" i="9" s="1"/>
  <c r="BE13" i="9" s="1"/>
  <c r="BF13" i="9" s="1"/>
  <c r="AM24" i="9"/>
  <c r="AM9" i="12"/>
  <c r="AP9" i="12"/>
  <c r="AX25" i="9"/>
  <c r="AY25" i="9" s="1"/>
  <c r="AZ25" i="9" s="1"/>
  <c r="AL9" i="12"/>
  <c r="AJ9" i="12"/>
  <c r="AI9" i="12"/>
  <c r="AR9" i="12"/>
  <c r="P21" i="13"/>
  <c r="Q21" i="13" s="1"/>
  <c r="O21" i="13"/>
  <c r="D21" i="13"/>
  <c r="AR30" i="13"/>
  <c r="N22" i="13"/>
  <c r="T16" i="13"/>
  <c r="B16" i="13"/>
  <c r="B44" i="13"/>
  <c r="V43" i="13"/>
  <c r="AP11" i="9"/>
  <c r="H10" i="11"/>
  <c r="H14" i="11"/>
  <c r="T10" i="11"/>
  <c r="T14" i="11"/>
  <c r="V16" i="13"/>
  <c r="AM14" i="9"/>
  <c r="AL31" i="9"/>
  <c r="AL32" i="9" s="1"/>
  <c r="AG29" i="12"/>
  <c r="AG30" i="12" s="1"/>
  <c r="AG31" i="12" s="1"/>
  <c r="AG32" i="12" s="1"/>
  <c r="AG33" i="12" s="1"/>
  <c r="AG34" i="12" s="1"/>
  <c r="AG35" i="12" s="1"/>
  <c r="AG36" i="12" s="1"/>
  <c r="AG37" i="12" s="1"/>
  <c r="AG38" i="12" s="1"/>
  <c r="AG39" i="12" s="1"/>
  <c r="AG40" i="12" s="1"/>
  <c r="AG41" i="12" s="1"/>
  <c r="AG42" i="12" s="1"/>
  <c r="AG43" i="12" s="1"/>
  <c r="AG44" i="12" s="1"/>
  <c r="AG45" i="12" s="1"/>
  <c r="AG46" i="12" s="1"/>
  <c r="AG47" i="12" s="1"/>
  <c r="AG48" i="12" s="1"/>
  <c r="AG49" i="12" s="1"/>
  <c r="AG50" i="12" s="1"/>
  <c r="AG51" i="12" s="1"/>
  <c r="AG52" i="12" s="1"/>
  <c r="AG53" i="12" s="1"/>
  <c r="AG54" i="12" s="1"/>
  <c r="AG55" i="12" s="1"/>
  <c r="AG56" i="12" s="1"/>
  <c r="BD9" i="12" l="1"/>
  <c r="AN24" i="9"/>
  <c r="BA25" i="9"/>
  <c r="BB25" i="9" s="1"/>
  <c r="BC25" i="9" s="1"/>
  <c r="BD25" i="9" s="1"/>
  <c r="BE25" i="9" s="1"/>
  <c r="BF25" i="9" s="1"/>
  <c r="AQ11" i="9"/>
  <c r="V42" i="13"/>
  <c r="B15" i="13"/>
  <c r="T15" i="13"/>
  <c r="BE9" i="12"/>
  <c r="BF9" i="12"/>
  <c r="AD16" i="12" s="1"/>
  <c r="D16" i="11" s="1"/>
  <c r="V15" i="13"/>
  <c r="B43" i="13"/>
  <c r="AM31" i="9"/>
  <c r="AN14" i="9"/>
  <c r="O22" i="13"/>
  <c r="D22" i="13" s="1"/>
  <c r="P22" i="13"/>
  <c r="Q22" i="13" s="1"/>
  <c r="AT30" i="13"/>
  <c r="N23" i="13"/>
  <c r="AO24" i="9" l="1"/>
  <c r="AM32" i="9"/>
  <c r="V14" i="13"/>
  <c r="B14" i="13"/>
  <c r="T14" i="13"/>
  <c r="V41" i="13"/>
  <c r="B42" i="13"/>
  <c r="C16" i="11"/>
  <c r="BP39" i="11" s="1"/>
  <c r="BT9" i="12"/>
  <c r="CJ9" i="12"/>
  <c r="CZ9" i="12"/>
  <c r="BU9" i="12"/>
  <c r="CK9" i="12"/>
  <c r="DA9" i="12"/>
  <c r="BN9" i="12"/>
  <c r="CD9" i="12"/>
  <c r="CT9" i="12"/>
  <c r="DJ9" i="12"/>
  <c r="BO9" i="12"/>
  <c r="CM9" i="12"/>
  <c r="BW9" i="12"/>
  <c r="BP9" i="12"/>
  <c r="CV9" i="12"/>
  <c r="BQ9" i="12"/>
  <c r="CW9" i="12"/>
  <c r="CP9" i="12"/>
  <c r="DG9" i="12"/>
  <c r="CY9" i="12"/>
  <c r="BX9" i="12"/>
  <c r="CN9" i="12"/>
  <c r="DD9" i="12"/>
  <c r="BY9" i="12"/>
  <c r="CO9" i="12"/>
  <c r="DE9" i="12"/>
  <c r="BR9" i="12"/>
  <c r="CH9" i="12"/>
  <c r="CX9" i="12"/>
  <c r="CA9" i="12"/>
  <c r="CE9" i="12"/>
  <c r="BS9" i="12"/>
  <c r="CF9" i="12"/>
  <c r="CG9" i="12"/>
  <c r="BZ9" i="12"/>
  <c r="CB9" i="12"/>
  <c r="CR9" i="12"/>
  <c r="DH9" i="12"/>
  <c r="BM9" i="12"/>
  <c r="AJ10" i="12" s="1"/>
  <c r="CC9" i="12"/>
  <c r="CS9" i="12"/>
  <c r="DI9" i="12"/>
  <c r="BV9" i="12"/>
  <c r="CL9" i="12"/>
  <c r="DB9" i="12"/>
  <c r="CQ9" i="12"/>
  <c r="CU9" i="12"/>
  <c r="CI9" i="12"/>
  <c r="DC9" i="12"/>
  <c r="DF9" i="12"/>
  <c r="AR10" i="12"/>
  <c r="AQ10" i="12"/>
  <c r="AI10" i="12"/>
  <c r="AR11" i="9"/>
  <c r="O23" i="13"/>
  <c r="D23" i="13"/>
  <c r="P23" i="13"/>
  <c r="Q23" i="13" s="1"/>
  <c r="AV30" i="13"/>
  <c r="N24" i="13"/>
  <c r="AO14" i="9"/>
  <c r="AN31" i="9"/>
  <c r="AN32" i="9" s="1"/>
  <c r="AP24" i="9" l="1"/>
  <c r="AP10" i="12"/>
  <c r="AM10" i="12"/>
  <c r="AN10" i="12"/>
  <c r="AL10" i="12"/>
  <c r="AK10" i="12"/>
  <c r="AO10" i="12"/>
  <c r="V13" i="13"/>
  <c r="AP14" i="9"/>
  <c r="AO31" i="9"/>
  <c r="AO32" i="9" s="1"/>
  <c r="AS11" i="9"/>
  <c r="B41" i="13"/>
  <c r="V40" i="13"/>
  <c r="P24" i="13"/>
  <c r="Q24" i="13" s="1"/>
  <c r="O24" i="13"/>
  <c r="D24" i="13" s="1"/>
  <c r="AX30" i="13"/>
  <c r="N25" i="13"/>
  <c r="I14" i="11"/>
  <c r="I10" i="11"/>
  <c r="U14" i="11"/>
  <c r="U10" i="11"/>
  <c r="T13" i="13"/>
  <c r="B13" i="13"/>
  <c r="BD10" i="12" l="1"/>
  <c r="BF10" i="12" s="1"/>
  <c r="AD17" i="12" s="1"/>
  <c r="D17" i="11" s="1"/>
  <c r="AQ24" i="9"/>
  <c r="AR24" i="9"/>
  <c r="AS24" i="9" s="1"/>
  <c r="AT24" i="9" s="1"/>
  <c r="AU24" i="9" s="1"/>
  <c r="AV24" i="9" s="1"/>
  <c r="AW24" i="9" s="1"/>
  <c r="AX24" i="9" s="1"/>
  <c r="AY24" i="9" s="1"/>
  <c r="AZ24" i="9" s="1"/>
  <c r="BA24" i="9" s="1"/>
  <c r="BB24" i="9" s="1"/>
  <c r="BC24" i="9" s="1"/>
  <c r="BD24" i="9" s="1"/>
  <c r="BE24" i="9" s="1"/>
  <c r="BF24" i="9" s="1"/>
  <c r="AQ14" i="9"/>
  <c r="AP31" i="9"/>
  <c r="AP32" i="9" s="1"/>
  <c r="V12" i="13"/>
  <c r="V39" i="13"/>
  <c r="AT11" i="9"/>
  <c r="B12" i="13"/>
  <c r="T12" i="13"/>
  <c r="P25" i="13"/>
  <c r="Q25" i="13" s="1"/>
  <c r="O25" i="13"/>
  <c r="D25" i="13" s="1"/>
  <c r="AZ30" i="13"/>
  <c r="N26" i="13"/>
  <c r="B40" i="13"/>
  <c r="BE10" i="12" l="1"/>
  <c r="C17" i="11" s="1"/>
  <c r="BQ39" i="11" s="1"/>
  <c r="B39" i="13"/>
  <c r="AU11" i="9"/>
  <c r="B11" i="13"/>
  <c r="T10" i="13" s="1"/>
  <c r="T11" i="13"/>
  <c r="O26" i="13"/>
  <c r="D26" i="13"/>
  <c r="P26" i="13"/>
  <c r="Q26" i="13" s="1"/>
  <c r="BB30" i="13"/>
  <c r="BB31" i="13" s="1"/>
  <c r="N27" i="13"/>
  <c r="BS10" i="12"/>
  <c r="CI10" i="12"/>
  <c r="CY10" i="12"/>
  <c r="BP10" i="12"/>
  <c r="CF10" i="12"/>
  <c r="CV10" i="12"/>
  <c r="BY10" i="12"/>
  <c r="CO10" i="12"/>
  <c r="DE10" i="12"/>
  <c r="BR10" i="12"/>
  <c r="CL10" i="12"/>
  <c r="BZ10" i="12"/>
  <c r="CE10" i="12"/>
  <c r="CB10" i="12"/>
  <c r="DH10" i="12"/>
  <c r="CK10" i="12"/>
  <c r="BV10" i="12"/>
  <c r="BW10" i="12"/>
  <c r="CM10" i="12"/>
  <c r="DC10" i="12"/>
  <c r="BT10" i="12"/>
  <c r="CJ10" i="12"/>
  <c r="CZ10" i="12"/>
  <c r="BM10" i="12"/>
  <c r="CC10" i="12"/>
  <c r="CS10" i="12"/>
  <c r="DI10" i="12"/>
  <c r="CH10" i="12"/>
  <c r="DB10" i="12"/>
  <c r="CP10" i="12"/>
  <c r="CD10" i="12"/>
  <c r="BN10" i="12"/>
  <c r="BO10" i="12"/>
  <c r="AN11" i="12" s="1"/>
  <c r="CU10" i="12"/>
  <c r="CR10" i="12"/>
  <c r="BU10" i="12"/>
  <c r="DA10" i="12"/>
  <c r="CT10" i="12"/>
  <c r="CA10" i="12"/>
  <c r="CQ10" i="12"/>
  <c r="DG10" i="12"/>
  <c r="BX10" i="12"/>
  <c r="CN10" i="12"/>
  <c r="DD10" i="12"/>
  <c r="BQ10" i="12"/>
  <c r="CG10" i="12"/>
  <c r="CW10" i="12"/>
  <c r="CX10" i="12"/>
  <c r="DF10" i="12"/>
  <c r="DJ10" i="12"/>
  <c r="AP11" i="12"/>
  <c r="AJ11" i="12"/>
  <c r="AM11" i="12"/>
  <c r="V11" i="13"/>
  <c r="V38" i="13"/>
  <c r="AR14" i="9"/>
  <c r="AQ31" i="9"/>
  <c r="AR11" i="12" l="1"/>
  <c r="AO11" i="12"/>
  <c r="AL11" i="12"/>
  <c r="AQ11" i="12"/>
  <c r="AK11" i="12"/>
  <c r="AI11" i="12"/>
  <c r="O27" i="13"/>
  <c r="D27" i="13"/>
  <c r="P27" i="13"/>
  <c r="Q27" i="13" s="1"/>
  <c r="BD30" i="13"/>
  <c r="BD31" i="13" s="1"/>
  <c r="N28" i="13"/>
  <c r="AS14" i="9"/>
  <c r="AR31" i="9"/>
  <c r="AR32" i="9" s="1"/>
  <c r="J10" i="11"/>
  <c r="J14" i="11"/>
  <c r="V10" i="11"/>
  <c r="V14" i="11"/>
  <c r="AV11" i="9"/>
  <c r="AQ32" i="9"/>
  <c r="V37" i="13"/>
  <c r="V10" i="13"/>
  <c r="B38" i="13"/>
  <c r="BD11" i="12" l="1"/>
  <c r="BE11" i="12" s="1"/>
  <c r="AT14" i="9"/>
  <c r="AS31" i="9"/>
  <c r="AS32" i="9" s="1"/>
  <c r="AW11" i="9"/>
  <c r="BF11" i="12"/>
  <c r="AD18" i="12" s="1"/>
  <c r="D18" i="11" s="1"/>
  <c r="O28" i="13"/>
  <c r="P28" i="13"/>
  <c r="Q28" i="13" s="1"/>
  <c r="D28" i="13"/>
  <c r="N29" i="13"/>
  <c r="C18" i="11" l="1"/>
  <c r="BR39" i="11" s="1"/>
  <c r="BR11" i="12"/>
  <c r="CH11" i="12"/>
  <c r="CX11" i="12"/>
  <c r="BO11" i="12"/>
  <c r="CE11" i="12"/>
  <c r="CU11" i="12"/>
  <c r="BT11" i="12"/>
  <c r="CJ11" i="12"/>
  <c r="CZ11" i="12"/>
  <c r="CO11" i="12"/>
  <c r="CS11" i="12"/>
  <c r="CG11" i="12"/>
  <c r="CK11" i="12"/>
  <c r="BN11" i="12"/>
  <c r="DJ11" i="12"/>
  <c r="CA11" i="12"/>
  <c r="CQ11" i="12"/>
  <c r="DG11" i="12"/>
  <c r="BP11" i="12"/>
  <c r="BY11" i="12"/>
  <c r="BV11" i="12"/>
  <c r="CL11" i="12"/>
  <c r="DB11" i="12"/>
  <c r="BS11" i="12"/>
  <c r="CI11" i="12"/>
  <c r="CY11" i="12"/>
  <c r="BX11" i="12"/>
  <c r="CN11" i="12"/>
  <c r="DD11" i="12"/>
  <c r="DE11" i="12"/>
  <c r="DI11" i="12"/>
  <c r="CW11" i="12"/>
  <c r="CT11" i="12"/>
  <c r="CV11" i="12"/>
  <c r="CC11" i="12"/>
  <c r="BQ11" i="12"/>
  <c r="BZ11" i="12"/>
  <c r="CP11" i="12"/>
  <c r="DF11" i="12"/>
  <c r="BW11" i="12"/>
  <c r="CM11" i="12"/>
  <c r="DC11" i="12"/>
  <c r="CB11" i="12"/>
  <c r="CR11" i="12"/>
  <c r="DH11" i="12"/>
  <c r="BM11" i="12"/>
  <c r="BU11" i="12"/>
  <c r="CD11" i="12"/>
  <c r="CF11" i="12"/>
  <c r="DA11" i="12"/>
  <c r="AK12" i="12" s="1"/>
  <c r="AM12" i="12"/>
  <c r="AQ12" i="12"/>
  <c r="AO12" i="12"/>
  <c r="AU14" i="9"/>
  <c r="AT31" i="9"/>
  <c r="AT32" i="9" s="1"/>
  <c r="AX11" i="9"/>
  <c r="P29" i="13"/>
  <c r="Q29" i="13" s="1"/>
  <c r="O29" i="13"/>
  <c r="D29" i="13"/>
  <c r="N30" i="13"/>
  <c r="AZ31" i="13" s="1"/>
  <c r="AL12" i="12" l="1"/>
  <c r="AP12" i="12"/>
  <c r="AN12" i="12"/>
  <c r="AY11" i="9"/>
  <c r="AR12" i="12"/>
  <c r="AV14" i="9"/>
  <c r="AU31" i="9"/>
  <c r="AU32" i="9" s="1"/>
  <c r="O30" i="13"/>
  <c r="BK39" i="13" s="1"/>
  <c r="D30" i="13"/>
  <c r="P30" i="13"/>
  <c r="Q30" i="13" s="1"/>
  <c r="Z31" i="13"/>
  <c r="X31" i="13"/>
  <c r="AF31" i="13"/>
  <c r="AB31" i="13"/>
  <c r="AD31" i="13"/>
  <c r="AH31" i="13"/>
  <c r="AL31" i="13"/>
  <c r="AJ31" i="13"/>
  <c r="AN31" i="13"/>
  <c r="AR31" i="13"/>
  <c r="AV31" i="13"/>
  <c r="AP31" i="13"/>
  <c r="AX31" i="13"/>
  <c r="AT31" i="13"/>
  <c r="AI12" i="12"/>
  <c r="AJ12" i="12"/>
  <c r="K14" i="11"/>
  <c r="K10" i="11"/>
  <c r="W10" i="11"/>
  <c r="W14" i="11"/>
  <c r="BD12" i="12" l="1"/>
  <c r="BE12" i="12" s="1"/>
  <c r="AZ11" i="9"/>
  <c r="BL38" i="13"/>
  <c r="BK50" i="13"/>
  <c r="BL50" i="13" s="1"/>
  <c r="BK40" i="13"/>
  <c r="BL40" i="13" s="1"/>
  <c r="BK43" i="13"/>
  <c r="BL43" i="13" s="1"/>
  <c r="BK52" i="13"/>
  <c r="BL52" i="13" s="1"/>
  <c r="BK51" i="13"/>
  <c r="BL51" i="13" s="1"/>
  <c r="BK46" i="13"/>
  <c r="BL46" i="13" s="1"/>
  <c r="BK42" i="13"/>
  <c r="BL42" i="13" s="1"/>
  <c r="BK44" i="13"/>
  <c r="BL44" i="13" s="1"/>
  <c r="BK56" i="13"/>
  <c r="BL56" i="13" s="1"/>
  <c r="BK53" i="13"/>
  <c r="BL53" i="13" s="1"/>
  <c r="BK41" i="13"/>
  <c r="BL41" i="13" s="1"/>
  <c r="BK47" i="13"/>
  <c r="BL47" i="13" s="1"/>
  <c r="BK54" i="13"/>
  <c r="BL54" i="13" s="1"/>
  <c r="BK49" i="13"/>
  <c r="BL49" i="13" s="1"/>
  <c r="BL39" i="13"/>
  <c r="BK55" i="13"/>
  <c r="BL55" i="13" s="1"/>
  <c r="BK57" i="13"/>
  <c r="BL57" i="13" s="1"/>
  <c r="BK45" i="13"/>
  <c r="BL45" i="13" s="1"/>
  <c r="BK48" i="13"/>
  <c r="BL48" i="13" s="1"/>
  <c r="R13" i="13"/>
  <c r="R11" i="13"/>
  <c r="R12" i="13"/>
  <c r="R14" i="13"/>
  <c r="R30" i="13"/>
  <c r="R23" i="13"/>
  <c r="R29" i="13"/>
  <c r="R22" i="13"/>
  <c r="R17" i="13"/>
  <c r="R26" i="13"/>
  <c r="R21" i="13"/>
  <c r="R20" i="13"/>
  <c r="R27" i="13"/>
  <c r="R24" i="13"/>
  <c r="R28" i="13"/>
  <c r="R15" i="13"/>
  <c r="R18" i="13"/>
  <c r="R19" i="13"/>
  <c r="R25" i="13"/>
  <c r="R16" i="13"/>
  <c r="AW14" i="9"/>
  <c r="AV31" i="9"/>
  <c r="BF12" i="12" l="1"/>
  <c r="AD19" i="12" s="1"/>
  <c r="D19" i="11" s="1"/>
  <c r="BH41" i="13"/>
  <c r="N41" i="13"/>
  <c r="N42" i="13"/>
  <c r="BH42" i="13"/>
  <c r="N43" i="13"/>
  <c r="BH43" i="13"/>
  <c r="BI43" i="13" s="1"/>
  <c r="BA11" i="9"/>
  <c r="AH29" i="13"/>
  <c r="AH28" i="13"/>
  <c r="AH27" i="13"/>
  <c r="AH26" i="13"/>
  <c r="AH25" i="13"/>
  <c r="AH24" i="13"/>
  <c r="AH23" i="13"/>
  <c r="AH22" i="13"/>
  <c r="AH21" i="13"/>
  <c r="AH20" i="13"/>
  <c r="AH19" i="13"/>
  <c r="AH18" i="13"/>
  <c r="AH17" i="13"/>
  <c r="AH16" i="13"/>
  <c r="AH15" i="13"/>
  <c r="AH14" i="13"/>
  <c r="AH13" i="13"/>
  <c r="AH12" i="13"/>
  <c r="AH11" i="13"/>
  <c r="AH10" i="13"/>
  <c r="AF28" i="13"/>
  <c r="AF29" i="13"/>
  <c r="AF27" i="13"/>
  <c r="AF26" i="13"/>
  <c r="AF25" i="13"/>
  <c r="AF24" i="13"/>
  <c r="AF23" i="13"/>
  <c r="AF22" i="13"/>
  <c r="AF21" i="13"/>
  <c r="AF20" i="13"/>
  <c r="AF19" i="13"/>
  <c r="AF18" i="13"/>
  <c r="AF17" i="13"/>
  <c r="AF16" i="13"/>
  <c r="AF15" i="13"/>
  <c r="AF14" i="13"/>
  <c r="AF13" i="13"/>
  <c r="AF12" i="13"/>
  <c r="AF11" i="13"/>
  <c r="AF10" i="13"/>
  <c r="AP29" i="13"/>
  <c r="AP28" i="13"/>
  <c r="AP27" i="13"/>
  <c r="AP26" i="13"/>
  <c r="AP25" i="13"/>
  <c r="AP24" i="13"/>
  <c r="AP23" i="13"/>
  <c r="AP22" i="13"/>
  <c r="AP21" i="13"/>
  <c r="AP20" i="13"/>
  <c r="AP19" i="13"/>
  <c r="AP18" i="13"/>
  <c r="AP17" i="13"/>
  <c r="AP16" i="13"/>
  <c r="AP15" i="13"/>
  <c r="AP14" i="13"/>
  <c r="AP13" i="13"/>
  <c r="AP12" i="13"/>
  <c r="AP11" i="13"/>
  <c r="AP10" i="13"/>
  <c r="AT29" i="13"/>
  <c r="AT28" i="13"/>
  <c r="AT27" i="13"/>
  <c r="AT26" i="13"/>
  <c r="AT25" i="13"/>
  <c r="AT24" i="13"/>
  <c r="AT23" i="13"/>
  <c r="AT22" i="13"/>
  <c r="AT21" i="13"/>
  <c r="AT20" i="13"/>
  <c r="AT19" i="13"/>
  <c r="AT18" i="13"/>
  <c r="AT17" i="13"/>
  <c r="AT16" i="13"/>
  <c r="AT15" i="13"/>
  <c r="AT14" i="13"/>
  <c r="AT13" i="13"/>
  <c r="AT12" i="13"/>
  <c r="AT11" i="13"/>
  <c r="AT10" i="13"/>
  <c r="AD29" i="13"/>
  <c r="AD28" i="13"/>
  <c r="AD27" i="13"/>
  <c r="AD26" i="13"/>
  <c r="AD25" i="13"/>
  <c r="AD24" i="13"/>
  <c r="AD23" i="13"/>
  <c r="AD22" i="13"/>
  <c r="AD21" i="13"/>
  <c r="AD20" i="13"/>
  <c r="AD19" i="13"/>
  <c r="AD18" i="13"/>
  <c r="AD17" i="13"/>
  <c r="AD16" i="13"/>
  <c r="AD15" i="13"/>
  <c r="AD14" i="13"/>
  <c r="AD13" i="13"/>
  <c r="AD12" i="13"/>
  <c r="AD11" i="13"/>
  <c r="AD10" i="13"/>
  <c r="AZ29" i="13"/>
  <c r="AZ28" i="13"/>
  <c r="AZ27" i="13"/>
  <c r="AZ26" i="13"/>
  <c r="AZ25" i="13"/>
  <c r="AZ24" i="13"/>
  <c r="AZ23" i="13"/>
  <c r="AZ22" i="13"/>
  <c r="AZ21" i="13"/>
  <c r="AZ20" i="13"/>
  <c r="AZ19" i="13"/>
  <c r="AZ18" i="13"/>
  <c r="AZ17" i="13"/>
  <c r="AZ16" i="13"/>
  <c r="AZ15" i="13"/>
  <c r="AZ14" i="13"/>
  <c r="AZ13" i="13"/>
  <c r="AZ12" i="13"/>
  <c r="AZ11" i="13"/>
  <c r="AZ10" i="13"/>
  <c r="AR29" i="13"/>
  <c r="AR28" i="13"/>
  <c r="AR27" i="13"/>
  <c r="AR26" i="13"/>
  <c r="AR25" i="13"/>
  <c r="AR24" i="13"/>
  <c r="AR23" i="13"/>
  <c r="AR22" i="13"/>
  <c r="AR21" i="13"/>
  <c r="AR20" i="13"/>
  <c r="AR19" i="13"/>
  <c r="AR18" i="13"/>
  <c r="AR17" i="13"/>
  <c r="AR16" i="13"/>
  <c r="AR15" i="13"/>
  <c r="AR14" i="13"/>
  <c r="AR13" i="13"/>
  <c r="AR12" i="13"/>
  <c r="AR11" i="13"/>
  <c r="AR10" i="13"/>
  <c r="Z29" i="13"/>
  <c r="Z28" i="13"/>
  <c r="Z27" i="13"/>
  <c r="Z26" i="13"/>
  <c r="Z25" i="13"/>
  <c r="Z24" i="13"/>
  <c r="Z23" i="13"/>
  <c r="Z22" i="13"/>
  <c r="Z21" i="13"/>
  <c r="Z20" i="13"/>
  <c r="Z19" i="13"/>
  <c r="Z18" i="13"/>
  <c r="Z17" i="13"/>
  <c r="Z16" i="13"/>
  <c r="Z15" i="13"/>
  <c r="Z14" i="13"/>
  <c r="Z13" i="13"/>
  <c r="Z12" i="13"/>
  <c r="Z11" i="13"/>
  <c r="Z10" i="13"/>
  <c r="N53" i="13"/>
  <c r="BH53" i="13"/>
  <c r="BI53" i="13" s="1"/>
  <c r="N46" i="13"/>
  <c r="BH46" i="13"/>
  <c r="BI46" i="13" s="1"/>
  <c r="N40" i="13"/>
  <c r="BH40" i="13"/>
  <c r="N39" i="13"/>
  <c r="BH39" i="13"/>
  <c r="N49" i="13"/>
  <c r="BH49" i="13"/>
  <c r="BI49" i="13" s="1"/>
  <c r="N57" i="13"/>
  <c r="BH57" i="13"/>
  <c r="BI57" i="13" s="1"/>
  <c r="N54" i="13"/>
  <c r="BH54" i="13"/>
  <c r="BI54" i="13" s="1"/>
  <c r="N56" i="13"/>
  <c r="BH56" i="13"/>
  <c r="BI56" i="13" s="1"/>
  <c r="N51" i="13"/>
  <c r="BH51" i="13"/>
  <c r="BI51" i="13" s="1"/>
  <c r="N50" i="13"/>
  <c r="BH50" i="13"/>
  <c r="BI50" i="13" s="1"/>
  <c r="N48" i="13"/>
  <c r="BH48" i="13"/>
  <c r="BI48" i="13" s="1"/>
  <c r="N45" i="13"/>
  <c r="BH45" i="13"/>
  <c r="BI45" i="13" s="1"/>
  <c r="AV32" i="9"/>
  <c r="AN28" i="13"/>
  <c r="AN29" i="13"/>
  <c r="AN27" i="13"/>
  <c r="AN26" i="13"/>
  <c r="AN25" i="13"/>
  <c r="AN24" i="13"/>
  <c r="AN23" i="13"/>
  <c r="AN22" i="13"/>
  <c r="AN21" i="13"/>
  <c r="AN20" i="13"/>
  <c r="AN19" i="13"/>
  <c r="AN18" i="13"/>
  <c r="AN17" i="13"/>
  <c r="AN16" i="13"/>
  <c r="AN15" i="13"/>
  <c r="AN14" i="13"/>
  <c r="AN13" i="13"/>
  <c r="AN12" i="13"/>
  <c r="AN11" i="13"/>
  <c r="AN10" i="13"/>
  <c r="AX29" i="13"/>
  <c r="AX28" i="13"/>
  <c r="AX27" i="13"/>
  <c r="AX26" i="13"/>
  <c r="AX25" i="13"/>
  <c r="AX24" i="13"/>
  <c r="AX23" i="13"/>
  <c r="AX22" i="13"/>
  <c r="AX21" i="13"/>
  <c r="AX20" i="13"/>
  <c r="AX19" i="13"/>
  <c r="AX18" i="13"/>
  <c r="AX17" i="13"/>
  <c r="AX16" i="13"/>
  <c r="AX15" i="13"/>
  <c r="AX14" i="13"/>
  <c r="AX13" i="13"/>
  <c r="AX12" i="13"/>
  <c r="AX11" i="13"/>
  <c r="AX10" i="13"/>
  <c r="BB29" i="13"/>
  <c r="BB28" i="13"/>
  <c r="BB27" i="13"/>
  <c r="BB26" i="13"/>
  <c r="BB25" i="13"/>
  <c r="BB24" i="13"/>
  <c r="BB23" i="13"/>
  <c r="BB22" i="13"/>
  <c r="BB21" i="13"/>
  <c r="BB20" i="13"/>
  <c r="BB19" i="13"/>
  <c r="BB18" i="13"/>
  <c r="BB17" i="13"/>
  <c r="BB16" i="13"/>
  <c r="BB15" i="13"/>
  <c r="BB14" i="13"/>
  <c r="BB13" i="13"/>
  <c r="BB12" i="13"/>
  <c r="BB11" i="13"/>
  <c r="BB10" i="13"/>
  <c r="AV29" i="13"/>
  <c r="AV28" i="13"/>
  <c r="AV27" i="13"/>
  <c r="AV26" i="13"/>
  <c r="AV25" i="13"/>
  <c r="AV24" i="13"/>
  <c r="AV23" i="13"/>
  <c r="AV22" i="13"/>
  <c r="AV21" i="13"/>
  <c r="AV20" i="13"/>
  <c r="AV19" i="13"/>
  <c r="AV18" i="13"/>
  <c r="AV17" i="13"/>
  <c r="AV16" i="13"/>
  <c r="AV15" i="13"/>
  <c r="AV14" i="13"/>
  <c r="AV13" i="13"/>
  <c r="AV12" i="13"/>
  <c r="AV11" i="13"/>
  <c r="AV10" i="13"/>
  <c r="X29" i="13"/>
  <c r="X28" i="13"/>
  <c r="X27" i="13"/>
  <c r="X26" i="13"/>
  <c r="X25" i="13"/>
  <c r="X24" i="13"/>
  <c r="X23" i="13"/>
  <c r="X22" i="13"/>
  <c r="X21" i="13"/>
  <c r="X20" i="13"/>
  <c r="X19" i="13"/>
  <c r="X18" i="13"/>
  <c r="X17" i="13"/>
  <c r="X16" i="13"/>
  <c r="X15" i="13"/>
  <c r="X14" i="13"/>
  <c r="X13" i="13"/>
  <c r="X12" i="13"/>
  <c r="X11" i="13"/>
  <c r="X10" i="13"/>
  <c r="AX14" i="9"/>
  <c r="AW31" i="9"/>
  <c r="AW32" i="9" s="1"/>
  <c r="AL29" i="13"/>
  <c r="AL28" i="13"/>
  <c r="AL27" i="13"/>
  <c r="AL26" i="13"/>
  <c r="AL25" i="13"/>
  <c r="AL24" i="13"/>
  <c r="AL23" i="13"/>
  <c r="AL22" i="13"/>
  <c r="AL21" i="13"/>
  <c r="AL20" i="13"/>
  <c r="AL19" i="13"/>
  <c r="AL18" i="13"/>
  <c r="AL17" i="13"/>
  <c r="AL16" i="13"/>
  <c r="AL15" i="13"/>
  <c r="AL14" i="13"/>
  <c r="AL13" i="13"/>
  <c r="AL12" i="13"/>
  <c r="AL11" i="13"/>
  <c r="AL10" i="13"/>
  <c r="BD29" i="13"/>
  <c r="BD28" i="13"/>
  <c r="BD27" i="13"/>
  <c r="BD26" i="13"/>
  <c r="BD25" i="13"/>
  <c r="BD24" i="13"/>
  <c r="BD23" i="13"/>
  <c r="BD22" i="13"/>
  <c r="BD21" i="13"/>
  <c r="BD20" i="13"/>
  <c r="BD19" i="13"/>
  <c r="BD18" i="13"/>
  <c r="BD17" i="13"/>
  <c r="BD16" i="13"/>
  <c r="BD15" i="13"/>
  <c r="BD14" i="13"/>
  <c r="BD13" i="13"/>
  <c r="BD12" i="13"/>
  <c r="BD11" i="13"/>
  <c r="BD10" i="13"/>
  <c r="AJ29" i="13"/>
  <c r="AJ28" i="13"/>
  <c r="AJ27" i="13"/>
  <c r="AJ26" i="13"/>
  <c r="AJ25" i="13"/>
  <c r="AJ24" i="13"/>
  <c r="AJ23" i="13"/>
  <c r="AJ22" i="13"/>
  <c r="AJ21" i="13"/>
  <c r="AJ20" i="13"/>
  <c r="AJ19" i="13"/>
  <c r="AJ18" i="13"/>
  <c r="AJ17" i="13"/>
  <c r="AJ16" i="13"/>
  <c r="AJ15" i="13"/>
  <c r="AJ14" i="13"/>
  <c r="AJ13" i="13"/>
  <c r="AJ12" i="13"/>
  <c r="AJ11" i="13"/>
  <c r="AJ10" i="13"/>
  <c r="AB29" i="13"/>
  <c r="AB28" i="13"/>
  <c r="AB27" i="13"/>
  <c r="AB26" i="13"/>
  <c r="AB25" i="13"/>
  <c r="AB24" i="13"/>
  <c r="AB23" i="13"/>
  <c r="AB22" i="13"/>
  <c r="AB21" i="13"/>
  <c r="AB20" i="13"/>
  <c r="AB19" i="13"/>
  <c r="AB18" i="13"/>
  <c r="AB17" i="13"/>
  <c r="AB16" i="13"/>
  <c r="AB15" i="13"/>
  <c r="AB14" i="13"/>
  <c r="AB13" i="13"/>
  <c r="AB12" i="13"/>
  <c r="AB11" i="13"/>
  <c r="AB10" i="13"/>
  <c r="N55" i="13"/>
  <c r="BH55" i="13"/>
  <c r="BI55" i="13" s="1"/>
  <c r="N47" i="13"/>
  <c r="BH47" i="13"/>
  <c r="BI47" i="13" s="1"/>
  <c r="N44" i="13"/>
  <c r="BH44" i="13"/>
  <c r="BI44" i="13" s="1"/>
  <c r="N52" i="13"/>
  <c r="BH52" i="13"/>
  <c r="BI52" i="13" s="1"/>
  <c r="N38" i="13"/>
  <c r="BH38" i="13"/>
  <c r="BI38" i="13" s="1"/>
  <c r="C19" i="11"/>
  <c r="BS39" i="11" s="1"/>
  <c r="BM12" i="12"/>
  <c r="CC12" i="12"/>
  <c r="CS12" i="12"/>
  <c r="DI12" i="12"/>
  <c r="BN12" i="12"/>
  <c r="CD12" i="12"/>
  <c r="CT12" i="12"/>
  <c r="DJ12" i="12"/>
  <c r="BS12" i="12"/>
  <c r="CI12" i="12"/>
  <c r="CY12" i="12"/>
  <c r="CV12" i="12"/>
  <c r="CZ12" i="12"/>
  <c r="DD12" i="12"/>
  <c r="CR12" i="12"/>
  <c r="CO12" i="12"/>
  <c r="BZ12" i="12"/>
  <c r="CP12" i="12"/>
  <c r="DF12" i="12"/>
  <c r="BO12" i="12"/>
  <c r="CE12" i="12"/>
  <c r="CJ12" i="12"/>
  <c r="BQ12" i="12"/>
  <c r="AJ13" i="12" s="1"/>
  <c r="CG12" i="12"/>
  <c r="CW12" i="12"/>
  <c r="BR12" i="12"/>
  <c r="CH12" i="12"/>
  <c r="CX12" i="12"/>
  <c r="BW12" i="12"/>
  <c r="CM12" i="12"/>
  <c r="DC12" i="12"/>
  <c r="CB12" i="12"/>
  <c r="BY12" i="12"/>
  <c r="DE12" i="12"/>
  <c r="CU12" i="12"/>
  <c r="BU12" i="12"/>
  <c r="CK12" i="12"/>
  <c r="DA12" i="12"/>
  <c r="BV12" i="12"/>
  <c r="CL12" i="12"/>
  <c r="DB12" i="12"/>
  <c r="CA12" i="12"/>
  <c r="CQ12" i="12"/>
  <c r="DG12" i="12"/>
  <c r="BP12" i="12"/>
  <c r="BT12" i="12"/>
  <c r="BX12" i="12"/>
  <c r="DH12" i="12"/>
  <c r="CF12" i="12"/>
  <c r="CN12" i="12"/>
  <c r="AM13" i="12"/>
  <c r="AQ13" i="12"/>
  <c r="BI39" i="13" l="1"/>
  <c r="AI13" i="12"/>
  <c r="AO13" i="12"/>
  <c r="BB11" i="9"/>
  <c r="BI42" i="13"/>
  <c r="AN13" i="12"/>
  <c r="AY14" i="9"/>
  <c r="AX31" i="9"/>
  <c r="AX32" i="9" s="1"/>
  <c r="AL57" i="13"/>
  <c r="AV57" i="13"/>
  <c r="O39" i="13"/>
  <c r="P39" i="13" s="1"/>
  <c r="Z57" i="13"/>
  <c r="AN57" i="13"/>
  <c r="AF57" i="13"/>
  <c r="AZ57" i="13"/>
  <c r="AP57" i="13"/>
  <c r="AL13" i="12"/>
  <c r="BI40" i="13"/>
  <c r="AD57" i="13"/>
  <c r="L14" i="11"/>
  <c r="L10" i="11"/>
  <c r="X14" i="11"/>
  <c r="X10" i="11"/>
  <c r="AP13" i="12"/>
  <c r="AR13" i="12"/>
  <c r="AK13" i="12"/>
  <c r="O38" i="13"/>
  <c r="P38" i="13" s="1"/>
  <c r="X57" i="13"/>
  <c r="AJ57" i="13"/>
  <c r="AR57" i="13"/>
  <c r="AX57" i="13"/>
  <c r="BD57" i="13"/>
  <c r="AT57" i="13"/>
  <c r="AB57" i="13"/>
  <c r="BB57" i="13"/>
  <c r="AH57" i="13"/>
  <c r="AH58" i="13" s="1"/>
  <c r="BI41" i="13"/>
  <c r="O49" i="13" s="1"/>
  <c r="P49" i="13" s="1"/>
  <c r="Q49" i="13" s="1"/>
  <c r="BD13" i="12" l="1"/>
  <c r="BF13" i="12" s="1"/>
  <c r="AD20" i="12" s="1"/>
  <c r="D20" i="11" s="1"/>
  <c r="BM38" i="13"/>
  <c r="O53" i="13"/>
  <c r="P53" i="13" s="1"/>
  <c r="Q53" i="13" s="1"/>
  <c r="O41" i="13"/>
  <c r="P41" i="13" s="1"/>
  <c r="AP58" i="13"/>
  <c r="AP59" i="13"/>
  <c r="O46" i="13"/>
  <c r="P46" i="13" s="1"/>
  <c r="Q46" i="13" s="1"/>
  <c r="O56" i="13"/>
  <c r="P56" i="13" s="1"/>
  <c r="Q56" i="13" s="1"/>
  <c r="O45" i="13"/>
  <c r="P45" i="13" s="1"/>
  <c r="Q45" i="13" s="1"/>
  <c r="BC11" i="9"/>
  <c r="O51" i="13"/>
  <c r="P51" i="13" s="1"/>
  <c r="Q51" i="13" s="1"/>
  <c r="AJ58" i="13"/>
  <c r="AJ59" i="13"/>
  <c r="AB58" i="13"/>
  <c r="BD58" i="13"/>
  <c r="BD59" i="13"/>
  <c r="AR58" i="13"/>
  <c r="AR59" i="13"/>
  <c r="O44" i="13"/>
  <c r="P44" i="13" s="1"/>
  <c r="Q44" i="13" s="1"/>
  <c r="O47" i="13"/>
  <c r="P47" i="13" s="1"/>
  <c r="Q47" i="13" s="1"/>
  <c r="AF58" i="13"/>
  <c r="Z58" i="13"/>
  <c r="AV58" i="13"/>
  <c r="AV59" i="13"/>
  <c r="O43" i="13"/>
  <c r="P43" i="13" s="1"/>
  <c r="Q43" i="13" s="1"/>
  <c r="O40" i="13"/>
  <c r="P40" i="13" s="1"/>
  <c r="O54" i="13"/>
  <c r="P54" i="13" s="1"/>
  <c r="Q54" i="13" s="1"/>
  <c r="O48" i="13"/>
  <c r="P48" i="13" s="1"/>
  <c r="Q48" i="13" s="1"/>
  <c r="X58" i="13"/>
  <c r="AZ58" i="13"/>
  <c r="AZ59" i="13"/>
  <c r="O50" i="13"/>
  <c r="P50" i="13" s="1"/>
  <c r="Q50" i="13" s="1"/>
  <c r="AZ14" i="9"/>
  <c r="AY31" i="9"/>
  <c r="AY32" i="9" s="1"/>
  <c r="O42" i="13"/>
  <c r="P42" i="13" s="1"/>
  <c r="BB59" i="13"/>
  <c r="BB58" i="13"/>
  <c r="AT59" i="13"/>
  <c r="AT58" i="13"/>
  <c r="AX58" i="13"/>
  <c r="AX59" i="13"/>
  <c r="O55" i="13"/>
  <c r="P55" i="13" s="1"/>
  <c r="Q55" i="13" s="1"/>
  <c r="Q38" i="13"/>
  <c r="BM54" i="13"/>
  <c r="AD58" i="13"/>
  <c r="O52" i="13"/>
  <c r="P52" i="13" s="1"/>
  <c r="Q52" i="13" s="1"/>
  <c r="AN58" i="13"/>
  <c r="AN59" i="13"/>
  <c r="O57" i="13"/>
  <c r="P57" i="13" s="1"/>
  <c r="Q57" i="13" s="1"/>
  <c r="AL59" i="13"/>
  <c r="AL58" i="13"/>
  <c r="BE13" i="12" l="1"/>
  <c r="C20" i="11" s="1"/>
  <c r="BT39" i="11" s="1"/>
  <c r="T56" i="13"/>
  <c r="T55" i="13"/>
  <c r="T54" i="13"/>
  <c r="T53" i="13"/>
  <c r="T52" i="13"/>
  <c r="T51" i="13"/>
  <c r="T50" i="13"/>
  <c r="T49" i="13"/>
  <c r="T48" i="13"/>
  <c r="T47" i="13"/>
  <c r="T46" i="13"/>
  <c r="T45" i="13"/>
  <c r="T44" i="13"/>
  <c r="T43" i="13"/>
  <c r="T42" i="13"/>
  <c r="T41" i="13"/>
  <c r="T40" i="13"/>
  <c r="T39" i="13"/>
  <c r="T38" i="13"/>
  <c r="T37" i="13"/>
  <c r="BD11" i="9"/>
  <c r="BA14" i="9"/>
  <c r="AZ31" i="9"/>
  <c r="AZ32" i="9" s="1"/>
  <c r="Q39" i="13"/>
  <c r="Q40" i="13" s="1"/>
  <c r="Q41" i="13" s="1"/>
  <c r="BX13" i="12"/>
  <c r="CN13" i="12"/>
  <c r="DD13" i="12"/>
  <c r="BY13" i="12"/>
  <c r="CO13" i="12"/>
  <c r="DE13" i="12"/>
  <c r="BR13" i="12"/>
  <c r="CH13" i="12"/>
  <c r="CX13" i="12"/>
  <c r="BT13" i="12"/>
  <c r="CZ13" i="12"/>
  <c r="BU13" i="12"/>
  <c r="CK13" i="12"/>
  <c r="BN13" i="12"/>
  <c r="DJ13" i="12"/>
  <c r="DC13" i="12"/>
  <c r="CU13" i="12"/>
  <c r="CY13" i="12"/>
  <c r="CB13" i="12"/>
  <c r="CR13" i="12"/>
  <c r="DH13" i="12"/>
  <c r="BM13" i="12"/>
  <c r="CC13" i="12"/>
  <c r="CS13" i="12"/>
  <c r="DI13" i="12"/>
  <c r="BV13" i="12"/>
  <c r="CL13" i="12"/>
  <c r="DB13" i="12"/>
  <c r="BW13" i="12"/>
  <c r="CA13" i="12"/>
  <c r="BO13" i="12"/>
  <c r="AK14" i="12" s="1"/>
  <c r="CI13" i="12"/>
  <c r="CJ13" i="12"/>
  <c r="CT13" i="12"/>
  <c r="BP13" i="12"/>
  <c r="AN14" i="12" s="1"/>
  <c r="CF13" i="12"/>
  <c r="CV13" i="12"/>
  <c r="BQ13" i="12"/>
  <c r="CG13" i="12"/>
  <c r="CW13" i="12"/>
  <c r="BZ13" i="12"/>
  <c r="CP13" i="12"/>
  <c r="DF13" i="12"/>
  <c r="CM13" i="12"/>
  <c r="CQ13" i="12"/>
  <c r="CE13" i="12"/>
  <c r="BS13" i="12"/>
  <c r="DA13" i="12"/>
  <c r="CD13" i="12"/>
  <c r="DG13" i="12"/>
  <c r="AQ14" i="12"/>
  <c r="AM14" i="12"/>
  <c r="AJ14" i="12" l="1"/>
  <c r="Q42" i="13"/>
  <c r="R46" i="13" s="1"/>
  <c r="BE11" i="9"/>
  <c r="AO14" i="12"/>
  <c r="AR14" i="12"/>
  <c r="M14" i="11"/>
  <c r="M10" i="11"/>
  <c r="Y10" i="11"/>
  <c r="Y14" i="11"/>
  <c r="AI14" i="12"/>
  <c r="AL14" i="12"/>
  <c r="AP14" i="12"/>
  <c r="BB14" i="9"/>
  <c r="BA31" i="9"/>
  <c r="BA32" i="9" s="1"/>
  <c r="R41" i="13" l="1"/>
  <c r="R52" i="13"/>
  <c r="R50" i="13"/>
  <c r="AV53" i="13" s="1"/>
  <c r="R43" i="13"/>
  <c r="AH55" i="13" s="1"/>
  <c r="R54" i="13"/>
  <c r="R48" i="13"/>
  <c r="R53" i="13"/>
  <c r="BB53" i="13" s="1"/>
  <c r="AN56" i="13"/>
  <c r="AN55" i="13"/>
  <c r="AN54" i="13"/>
  <c r="AN53" i="13"/>
  <c r="AN52" i="13"/>
  <c r="AN51" i="13"/>
  <c r="AN50" i="13"/>
  <c r="AN49" i="13"/>
  <c r="AN48" i="13"/>
  <c r="AN47" i="13"/>
  <c r="AN46" i="13"/>
  <c r="AN45" i="13"/>
  <c r="AN44" i="13"/>
  <c r="AN43" i="13"/>
  <c r="AN42" i="13"/>
  <c r="AN41" i="13"/>
  <c r="AN40" i="13"/>
  <c r="AN39" i="13"/>
  <c r="AN38" i="13"/>
  <c r="AN37" i="13"/>
  <c r="AD56" i="13"/>
  <c r="AD55" i="13"/>
  <c r="AD54" i="13"/>
  <c r="AD53" i="13"/>
  <c r="AD52" i="13"/>
  <c r="AD51" i="13"/>
  <c r="AD50" i="13"/>
  <c r="AD49" i="13"/>
  <c r="AD48" i="13"/>
  <c r="AD47" i="13"/>
  <c r="AD46" i="13"/>
  <c r="AD45" i="13"/>
  <c r="AD44" i="13"/>
  <c r="AD43" i="13"/>
  <c r="AD42" i="13"/>
  <c r="AD41" i="13"/>
  <c r="AD40" i="13"/>
  <c r="AD39" i="13"/>
  <c r="AD38" i="13"/>
  <c r="AD37" i="13"/>
  <c r="AH56" i="13"/>
  <c r="AH52" i="13"/>
  <c r="AH48" i="13"/>
  <c r="AH44" i="13"/>
  <c r="AH40" i="13"/>
  <c r="BD56" i="13"/>
  <c r="BD55" i="13"/>
  <c r="BD54" i="13"/>
  <c r="BD53" i="13"/>
  <c r="BD52" i="13"/>
  <c r="BD51" i="13"/>
  <c r="BD50" i="13"/>
  <c r="BD49" i="13"/>
  <c r="BD48" i="13"/>
  <c r="BD47" i="13"/>
  <c r="BD46" i="13"/>
  <c r="BD45" i="13"/>
  <c r="BD44" i="13"/>
  <c r="BD43" i="13"/>
  <c r="BD42" i="13"/>
  <c r="BD41" i="13"/>
  <c r="BD40" i="13"/>
  <c r="BD39" i="13"/>
  <c r="BD38" i="13"/>
  <c r="BD37" i="13"/>
  <c r="R57" i="13"/>
  <c r="R44" i="13"/>
  <c r="AV55" i="13"/>
  <c r="AV54" i="13"/>
  <c r="AV51" i="13"/>
  <c r="AV50" i="13"/>
  <c r="AV47" i="13"/>
  <c r="AV46" i="13"/>
  <c r="AV43" i="13"/>
  <c r="AV42" i="13"/>
  <c r="AV39" i="13"/>
  <c r="AV38" i="13"/>
  <c r="BB55" i="13"/>
  <c r="BB54" i="13"/>
  <c r="BB51" i="13"/>
  <c r="BB50" i="13"/>
  <c r="BB47" i="13"/>
  <c r="BB46" i="13"/>
  <c r="BB43" i="13"/>
  <c r="BB42" i="13"/>
  <c r="BB39" i="13"/>
  <c r="BB38" i="13"/>
  <c r="AZ56" i="13"/>
  <c r="AZ55" i="13"/>
  <c r="AZ54" i="13"/>
  <c r="AZ53" i="13"/>
  <c r="AZ52" i="13"/>
  <c r="AZ51" i="13"/>
  <c r="AZ50" i="13"/>
  <c r="AZ49" i="13"/>
  <c r="AZ48" i="13"/>
  <c r="AZ47" i="13"/>
  <c r="AZ46" i="13"/>
  <c r="AZ45" i="13"/>
  <c r="AZ44" i="13"/>
  <c r="AZ43" i="13"/>
  <c r="AZ42" i="13"/>
  <c r="AZ41" i="13"/>
  <c r="AZ40" i="13"/>
  <c r="AZ39" i="13"/>
  <c r="AZ38" i="13"/>
  <c r="AZ37" i="13"/>
  <c r="AR56" i="13"/>
  <c r="AR55" i="13"/>
  <c r="AR54" i="13"/>
  <c r="AR53" i="13"/>
  <c r="AR52" i="13"/>
  <c r="AR51" i="13"/>
  <c r="AR50" i="13"/>
  <c r="AR49" i="13"/>
  <c r="AR48" i="13"/>
  <c r="AR47" i="13"/>
  <c r="AR46" i="13"/>
  <c r="AR45" i="13"/>
  <c r="AR44" i="13"/>
  <c r="AR43" i="13"/>
  <c r="AR42" i="13"/>
  <c r="AR41" i="13"/>
  <c r="AR40" i="13"/>
  <c r="AR39" i="13"/>
  <c r="AR38" i="13"/>
  <c r="AR37" i="13"/>
  <c r="BF11" i="9"/>
  <c r="R38" i="13"/>
  <c r="R51" i="13"/>
  <c r="R45" i="13"/>
  <c r="BD14" i="12"/>
  <c r="BC14" i="9"/>
  <c r="BB31" i="9"/>
  <c r="BB32" i="9" s="1"/>
  <c r="R40" i="13"/>
  <c r="R47" i="13"/>
  <c r="R55" i="13"/>
  <c r="R49" i="13"/>
  <c r="R56" i="13"/>
  <c r="R39" i="13"/>
  <c r="R42" i="13"/>
  <c r="AH45" i="13" l="1"/>
  <c r="BB40" i="13"/>
  <c r="BB44" i="13"/>
  <c r="BB48" i="13"/>
  <c r="BB52" i="13"/>
  <c r="BB56" i="13"/>
  <c r="AV40" i="13"/>
  <c r="AV44" i="13"/>
  <c r="AV48" i="13"/>
  <c r="AV52" i="13"/>
  <c r="AV56" i="13"/>
  <c r="AH38" i="13"/>
  <c r="AH42" i="13"/>
  <c r="AH46" i="13"/>
  <c r="AH50" i="13"/>
  <c r="AH54" i="13"/>
  <c r="AH37" i="13"/>
  <c r="AH41" i="13"/>
  <c r="AH49" i="13"/>
  <c r="AH53" i="13"/>
  <c r="BB37" i="13"/>
  <c r="BB41" i="13"/>
  <c r="BB45" i="13"/>
  <c r="BB49" i="13"/>
  <c r="AV37" i="13"/>
  <c r="AV41" i="13"/>
  <c r="AV45" i="13"/>
  <c r="AV49" i="13"/>
  <c r="AH39" i="13"/>
  <c r="AH43" i="13"/>
  <c r="AH47" i="13"/>
  <c r="AH51" i="13"/>
  <c r="AB56" i="13"/>
  <c r="AB55" i="13"/>
  <c r="AB54" i="13"/>
  <c r="AB53" i="13"/>
  <c r="AB52" i="13"/>
  <c r="AB51" i="13"/>
  <c r="AB50" i="13"/>
  <c r="AB49" i="13"/>
  <c r="AB48" i="13"/>
  <c r="AB47" i="13"/>
  <c r="AB46" i="13"/>
  <c r="AB45" i="13"/>
  <c r="AB44" i="13"/>
  <c r="AB43" i="13"/>
  <c r="AB42" i="13"/>
  <c r="AB41" i="13"/>
  <c r="AB40" i="13"/>
  <c r="AB39" i="13"/>
  <c r="AB38" i="13"/>
  <c r="AB37" i="13"/>
  <c r="BE14" i="12"/>
  <c r="BF14" i="12"/>
  <c r="AD21" i="12" s="1"/>
  <c r="D21" i="11" s="1"/>
  <c r="AL56" i="13"/>
  <c r="AL55" i="13"/>
  <c r="AL54" i="13"/>
  <c r="AL53" i="13"/>
  <c r="AL52" i="13"/>
  <c r="AL51" i="13"/>
  <c r="AL50" i="13"/>
  <c r="AL49" i="13"/>
  <c r="AL48" i="13"/>
  <c r="AL47" i="13"/>
  <c r="AL46" i="13"/>
  <c r="AL45" i="13"/>
  <c r="AL44" i="13"/>
  <c r="AL43" i="13"/>
  <c r="AL42" i="13"/>
  <c r="AL41" i="13"/>
  <c r="AL40" i="13"/>
  <c r="AL39" i="13"/>
  <c r="AL38" i="13"/>
  <c r="AL37" i="13"/>
  <c r="AX56" i="13"/>
  <c r="AX55" i="13"/>
  <c r="AX54" i="13"/>
  <c r="AX53" i="13"/>
  <c r="AX52" i="13"/>
  <c r="AX51" i="13"/>
  <c r="AX50" i="13"/>
  <c r="AX49" i="13"/>
  <c r="AX48" i="13"/>
  <c r="AX47" i="13"/>
  <c r="AX46" i="13"/>
  <c r="AX45" i="13"/>
  <c r="AX44" i="13"/>
  <c r="AX43" i="13"/>
  <c r="AX42" i="13"/>
  <c r="AX41" i="13"/>
  <c r="AX40" i="13"/>
  <c r="AX39" i="13"/>
  <c r="AX38" i="13"/>
  <c r="AX37" i="13"/>
  <c r="AJ56" i="13"/>
  <c r="AJ55" i="13"/>
  <c r="AJ54" i="13"/>
  <c r="AJ53" i="13"/>
  <c r="AJ52" i="13"/>
  <c r="AJ51" i="13"/>
  <c r="AJ50" i="13"/>
  <c r="AJ49" i="13"/>
  <c r="AJ48" i="13"/>
  <c r="AJ47" i="13"/>
  <c r="AJ46" i="13"/>
  <c r="AJ45" i="13"/>
  <c r="AJ44" i="13"/>
  <c r="AJ43" i="13"/>
  <c r="AJ42" i="13"/>
  <c r="AJ41" i="13"/>
  <c r="AJ40" i="13"/>
  <c r="AJ39" i="13"/>
  <c r="AJ38" i="13"/>
  <c r="AJ37" i="13"/>
  <c r="AT56" i="13"/>
  <c r="AT55" i="13"/>
  <c r="AT54" i="13"/>
  <c r="AT53" i="13"/>
  <c r="AT52" i="13"/>
  <c r="AT51" i="13"/>
  <c r="AT50" i="13"/>
  <c r="AT49" i="13"/>
  <c r="AT48" i="13"/>
  <c r="AT47" i="13"/>
  <c r="AT46" i="13"/>
  <c r="AT45" i="13"/>
  <c r="AT44" i="13"/>
  <c r="AT43" i="13"/>
  <c r="AT42" i="13"/>
  <c r="AT41" i="13"/>
  <c r="AT40" i="13"/>
  <c r="AT39" i="13"/>
  <c r="AT38" i="13"/>
  <c r="AT37" i="13"/>
  <c r="AF56" i="13"/>
  <c r="AF55" i="13"/>
  <c r="AF54" i="13"/>
  <c r="AF53" i="13"/>
  <c r="AF52" i="13"/>
  <c r="AF51" i="13"/>
  <c r="AF50" i="13"/>
  <c r="AF49" i="13"/>
  <c r="AF48" i="13"/>
  <c r="AF47" i="13"/>
  <c r="AF46" i="13"/>
  <c r="AF45" i="13"/>
  <c r="AF44" i="13"/>
  <c r="AF43" i="13"/>
  <c r="AF42" i="13"/>
  <c r="AF41" i="13"/>
  <c r="AF40" i="13"/>
  <c r="AF39" i="13"/>
  <c r="AF38" i="13"/>
  <c r="AF37" i="13"/>
  <c r="Z56" i="13"/>
  <c r="Z55" i="13"/>
  <c r="Z54" i="13"/>
  <c r="Z53" i="13"/>
  <c r="Z52" i="13"/>
  <c r="Z51" i="13"/>
  <c r="Z50" i="13"/>
  <c r="Z49" i="13"/>
  <c r="Z48" i="13"/>
  <c r="Z47" i="13"/>
  <c r="Z46" i="13"/>
  <c r="Z45" i="13"/>
  <c r="Z44" i="13"/>
  <c r="Z43" i="13"/>
  <c r="Z42" i="13"/>
  <c r="Z41" i="13"/>
  <c r="Z40" i="13"/>
  <c r="Z39" i="13"/>
  <c r="Z38" i="13"/>
  <c r="Z37" i="13"/>
  <c r="AP56" i="13"/>
  <c r="AP55" i="13"/>
  <c r="AP54" i="13"/>
  <c r="AP53" i="13"/>
  <c r="AP52" i="13"/>
  <c r="AP51" i="13"/>
  <c r="AP50" i="13"/>
  <c r="AP49" i="13"/>
  <c r="AP48" i="13"/>
  <c r="AP47" i="13"/>
  <c r="AP46" i="13"/>
  <c r="AP45" i="13"/>
  <c r="AP44" i="13"/>
  <c r="AP43" i="13"/>
  <c r="AP42" i="13"/>
  <c r="AP41" i="13"/>
  <c r="AP40" i="13"/>
  <c r="AP39" i="13"/>
  <c r="AP38" i="13"/>
  <c r="AP37" i="13"/>
  <c r="BD14" i="9"/>
  <c r="BC31" i="9"/>
  <c r="X56" i="13"/>
  <c r="X55" i="13"/>
  <c r="X54" i="13"/>
  <c r="X53" i="13"/>
  <c r="X52" i="13"/>
  <c r="X51" i="13"/>
  <c r="X50" i="13"/>
  <c r="X49" i="13"/>
  <c r="X48" i="13"/>
  <c r="X47" i="13"/>
  <c r="X46" i="13"/>
  <c r="X45" i="13"/>
  <c r="X44" i="13"/>
  <c r="X43" i="13"/>
  <c r="X42" i="13"/>
  <c r="X41" i="13"/>
  <c r="X40" i="13"/>
  <c r="X39" i="13"/>
  <c r="X38" i="13"/>
  <c r="X37" i="13"/>
  <c r="BC32" i="9" l="1"/>
  <c r="BE14" i="9"/>
  <c r="BD31" i="9"/>
  <c r="BD32" i="9" s="1"/>
  <c r="C21" i="11"/>
  <c r="BU39" i="11" s="1"/>
  <c r="BW14" i="12"/>
  <c r="CM14" i="12"/>
  <c r="DC14" i="12"/>
  <c r="BT14" i="12"/>
  <c r="CJ14" i="12"/>
  <c r="CZ14" i="12"/>
  <c r="BM14" i="12"/>
  <c r="CC14" i="12"/>
  <c r="CS14" i="12"/>
  <c r="DI14" i="12"/>
  <c r="BN14" i="12"/>
  <c r="BR14" i="12"/>
  <c r="BV14" i="12"/>
  <c r="DF14" i="12"/>
  <c r="CI14" i="12"/>
  <c r="BP14" i="12"/>
  <c r="AI15" i="12" s="1"/>
  <c r="CF14" i="12"/>
  <c r="CV14" i="12"/>
  <c r="DE14" i="12"/>
  <c r="DJ14" i="12"/>
  <c r="CA14" i="12"/>
  <c r="CQ14" i="12"/>
  <c r="DG14" i="12"/>
  <c r="BX14" i="12"/>
  <c r="CN14" i="12"/>
  <c r="DD14" i="12"/>
  <c r="BQ14" i="12"/>
  <c r="CG14" i="12"/>
  <c r="CW14" i="12"/>
  <c r="CD14" i="12"/>
  <c r="CH14" i="12"/>
  <c r="CL14" i="12"/>
  <c r="CP14" i="12"/>
  <c r="BS14" i="12"/>
  <c r="CY14" i="12"/>
  <c r="BY14" i="12"/>
  <c r="BO14" i="12"/>
  <c r="CE14" i="12"/>
  <c r="CU14" i="12"/>
  <c r="CB14" i="12"/>
  <c r="CR14" i="12"/>
  <c r="DH14" i="12"/>
  <c r="BU14" i="12"/>
  <c r="CK14" i="12"/>
  <c r="DA14" i="12"/>
  <c r="CT14" i="12"/>
  <c r="CX14" i="12"/>
  <c r="DB14" i="12"/>
  <c r="BZ14" i="12"/>
  <c r="CO14" i="12"/>
  <c r="AQ15" i="12"/>
  <c r="AM15" i="12"/>
  <c r="AJ15" i="12"/>
  <c r="AN15" i="12"/>
  <c r="AR15" i="12" l="1"/>
  <c r="AK15" i="12"/>
  <c r="BF14" i="9"/>
  <c r="BE31" i="9"/>
  <c r="BE32" i="9" s="1"/>
  <c r="BF32" i="9" s="1"/>
  <c r="AP15" i="12"/>
  <c r="AO15" i="12"/>
  <c r="AL15" i="12"/>
  <c r="N10" i="11"/>
  <c r="N14" i="11"/>
  <c r="Z14" i="11"/>
  <c r="Z10" i="11"/>
  <c r="BD15" i="12" l="1"/>
  <c r="BE15" i="12" s="1"/>
  <c r="O14" i="9"/>
  <c r="BF15" i="12" l="1"/>
  <c r="AD22" i="12" s="1"/>
  <c r="D22" i="11" s="1"/>
  <c r="C22" i="11"/>
  <c r="BV39" i="11" s="1"/>
  <c r="BV15" i="12"/>
  <c r="CL15" i="12"/>
  <c r="DB15" i="12"/>
  <c r="BS15" i="12"/>
  <c r="CI15" i="12"/>
  <c r="CY15" i="12"/>
  <c r="BX15" i="12"/>
  <c r="CN15" i="12"/>
  <c r="DD15" i="12"/>
  <c r="BU15" i="12"/>
  <c r="CO15" i="12"/>
  <c r="CC15" i="12"/>
  <c r="CG15" i="12"/>
  <c r="BR15" i="12"/>
  <c r="CX15" i="12"/>
  <c r="BO15" i="12"/>
  <c r="CE15" i="12"/>
  <c r="CJ15" i="12"/>
  <c r="BZ15" i="12"/>
  <c r="CP15" i="12"/>
  <c r="DF15" i="12"/>
  <c r="BW15" i="12"/>
  <c r="CM15" i="12"/>
  <c r="DC15" i="12"/>
  <c r="CB15" i="12"/>
  <c r="CR15" i="12"/>
  <c r="DH15" i="12"/>
  <c r="CK15" i="12"/>
  <c r="DE15" i="12"/>
  <c r="CS15" i="12"/>
  <c r="CW15" i="12"/>
  <c r="CH15" i="12"/>
  <c r="BT15" i="12"/>
  <c r="CZ15" i="12"/>
  <c r="BY15" i="12"/>
  <c r="AL16" i="12" s="1"/>
  <c r="BM15" i="12"/>
  <c r="BQ15" i="12"/>
  <c r="BN15" i="12"/>
  <c r="CD15" i="12"/>
  <c r="CT15" i="12"/>
  <c r="DJ15" i="12"/>
  <c r="CA15" i="12"/>
  <c r="CQ15" i="12"/>
  <c r="DG15" i="12"/>
  <c r="BP15" i="12"/>
  <c r="CF15" i="12"/>
  <c r="CV15" i="12"/>
  <c r="DA15" i="12"/>
  <c r="DI15" i="12"/>
  <c r="CU15" i="12"/>
  <c r="AJ16" i="12"/>
  <c r="AQ16" i="12"/>
  <c r="AM16" i="12"/>
  <c r="AI16" i="12" l="1"/>
  <c r="AP16" i="12"/>
  <c r="AR16" i="12"/>
  <c r="AO16" i="12"/>
  <c r="AK16" i="12"/>
  <c r="AN16" i="12"/>
  <c r="O14" i="11"/>
  <c r="O10" i="11"/>
  <c r="AA14" i="11"/>
  <c r="AA10" i="11"/>
  <c r="BD16" i="12" l="1"/>
  <c r="BE16" i="12" s="1"/>
  <c r="BF16" i="12" l="1"/>
  <c r="AD23" i="12" s="1"/>
  <c r="D23" i="11" s="1"/>
  <c r="C23" i="11"/>
  <c r="BW39" i="11" s="1"/>
  <c r="BQ16" i="12"/>
  <c r="CG16" i="12"/>
  <c r="CW16" i="12"/>
  <c r="BR16" i="12"/>
  <c r="CH16" i="12"/>
  <c r="CX16" i="12"/>
  <c r="BW16" i="12"/>
  <c r="CM16" i="12"/>
  <c r="DC16" i="12"/>
  <c r="CF16" i="12"/>
  <c r="CZ16" i="12"/>
  <c r="CN16" i="12"/>
  <c r="CB16" i="12"/>
  <c r="CS16" i="12"/>
  <c r="BN16" i="12"/>
  <c r="CD16" i="12"/>
  <c r="CI16" i="12"/>
  <c r="BP16" i="12"/>
  <c r="CJ16" i="12"/>
  <c r="BU16" i="12"/>
  <c r="CK16" i="12"/>
  <c r="DA16" i="12"/>
  <c r="BV16" i="12"/>
  <c r="CL16" i="12"/>
  <c r="DB16" i="12"/>
  <c r="CA16" i="12"/>
  <c r="CQ16" i="12"/>
  <c r="DG16" i="12"/>
  <c r="CV16" i="12"/>
  <c r="DD16" i="12"/>
  <c r="BM16" i="12"/>
  <c r="DI16" i="12"/>
  <c r="CT16" i="12"/>
  <c r="CY16" i="12"/>
  <c r="BX16" i="12"/>
  <c r="BY16" i="12"/>
  <c r="CO16" i="12"/>
  <c r="DE16" i="12"/>
  <c r="BZ16" i="12"/>
  <c r="CP16" i="12"/>
  <c r="DF16" i="12"/>
  <c r="BO16" i="12"/>
  <c r="AO17" i="12" s="1"/>
  <c r="CE16" i="12"/>
  <c r="CU16" i="12"/>
  <c r="BT16" i="12"/>
  <c r="DH16" i="12"/>
  <c r="CR16" i="12"/>
  <c r="CC16" i="12"/>
  <c r="DJ16" i="12"/>
  <c r="BS16" i="12"/>
  <c r="AM17" i="12"/>
  <c r="AJ17" i="12"/>
  <c r="AQ17" i="12"/>
  <c r="AL17" i="12" l="1"/>
  <c r="AN17" i="12"/>
  <c r="AK17" i="12"/>
  <c r="AP17" i="12"/>
  <c r="AR17" i="12"/>
  <c r="AI17" i="12"/>
  <c r="P10" i="11"/>
  <c r="P14" i="11"/>
  <c r="AB14" i="11"/>
  <c r="AB10" i="11"/>
  <c r="BD17" i="12" l="1"/>
  <c r="BE17" i="12" s="1"/>
  <c r="BF17" i="12" l="1"/>
  <c r="AD24" i="12" s="1"/>
  <c r="CB17" i="12"/>
  <c r="CR17" i="12"/>
  <c r="DH17" i="12"/>
  <c r="BM17" i="12"/>
  <c r="CC17" i="12"/>
  <c r="CS17" i="12"/>
  <c r="DI17" i="12"/>
  <c r="BV17" i="12"/>
  <c r="CL17" i="12"/>
  <c r="DB17" i="12"/>
  <c r="DC17" i="12"/>
  <c r="CU17" i="12"/>
  <c r="BX17" i="12"/>
  <c r="DD17" i="12"/>
  <c r="BY17" i="12"/>
  <c r="DE17" i="12"/>
  <c r="CH17" i="12"/>
  <c r="CM17" i="12"/>
  <c r="CE17" i="12"/>
  <c r="CY17" i="12"/>
  <c r="BP17" i="12"/>
  <c r="CF17" i="12"/>
  <c r="CV17" i="12"/>
  <c r="BQ17" i="12"/>
  <c r="CG17" i="12"/>
  <c r="CW17" i="12"/>
  <c r="BZ17" i="12"/>
  <c r="CP17" i="12"/>
  <c r="DF17" i="12"/>
  <c r="CA17" i="12"/>
  <c r="BS17" i="12"/>
  <c r="CI17" i="12"/>
  <c r="CN17" i="12"/>
  <c r="BR17" i="12"/>
  <c r="DG17" i="12"/>
  <c r="BT17" i="12"/>
  <c r="CJ17" i="12"/>
  <c r="CZ17" i="12"/>
  <c r="BU17" i="12"/>
  <c r="CK17" i="12"/>
  <c r="DA17" i="12"/>
  <c r="BN17" i="12"/>
  <c r="CD17" i="12"/>
  <c r="CT17" i="12"/>
  <c r="DJ17" i="12"/>
  <c r="BW17" i="12"/>
  <c r="CQ17" i="12"/>
  <c r="BO17" i="12"/>
  <c r="AO18" i="12" s="1"/>
  <c r="CO17" i="12"/>
  <c r="CX17" i="12"/>
  <c r="AK18" i="12"/>
  <c r="AM18" i="12"/>
  <c r="AQ18" i="12"/>
  <c r="AJ18" i="12"/>
  <c r="AP18" i="12"/>
  <c r="AL18" i="12" l="1"/>
  <c r="AN18" i="12"/>
  <c r="AI18" i="12"/>
  <c r="AR18" i="12"/>
  <c r="BD18" i="12" l="1"/>
  <c r="BE18" i="12" l="1"/>
  <c r="BF18" i="12"/>
  <c r="AD25" i="12" s="1"/>
  <c r="CA18" i="12" l="1"/>
  <c r="CQ18" i="12"/>
  <c r="DG18" i="12"/>
  <c r="BX18" i="12"/>
  <c r="CN18" i="12"/>
  <c r="DD18" i="12"/>
  <c r="BQ18" i="12"/>
  <c r="CG18" i="12"/>
  <c r="CW18" i="12"/>
  <c r="DJ18" i="12"/>
  <c r="BR18" i="12"/>
  <c r="CP18" i="12"/>
  <c r="DF18" i="12"/>
  <c r="CM18" i="12"/>
  <c r="CZ18" i="12"/>
  <c r="BM18" i="12"/>
  <c r="DI18" i="12"/>
  <c r="CT18" i="12"/>
  <c r="BO18" i="12"/>
  <c r="CE18" i="12"/>
  <c r="CU18" i="12"/>
  <c r="CB18" i="12"/>
  <c r="CR18" i="12"/>
  <c r="DH18" i="12"/>
  <c r="BU18" i="12"/>
  <c r="CK18" i="12"/>
  <c r="DA18" i="12"/>
  <c r="BN18" i="12"/>
  <c r="AN19" i="12" s="1"/>
  <c r="CH18" i="12"/>
  <c r="BV18" i="12"/>
  <c r="BW18" i="12"/>
  <c r="BT18" i="12"/>
  <c r="CC18" i="12"/>
  <c r="CS18" i="12"/>
  <c r="DB18" i="12"/>
  <c r="BZ18" i="12"/>
  <c r="BS18" i="12"/>
  <c r="CI18" i="12"/>
  <c r="CY18" i="12"/>
  <c r="BP18" i="12"/>
  <c r="CF18" i="12"/>
  <c r="CV18" i="12"/>
  <c r="BY18" i="12"/>
  <c r="CO18" i="12"/>
  <c r="DE18" i="12"/>
  <c r="CD18" i="12"/>
  <c r="CX18" i="12"/>
  <c r="CL18" i="12"/>
  <c r="DC18" i="12"/>
  <c r="CJ18" i="12"/>
  <c r="AM19" i="12"/>
  <c r="AJ19" i="12"/>
  <c r="AQ19" i="12"/>
  <c r="AK19" i="12" l="1"/>
  <c r="AR19" i="12"/>
  <c r="AI19" i="12"/>
  <c r="AL19" i="12"/>
  <c r="AO19" i="12"/>
  <c r="AP19" i="12"/>
  <c r="BD19" i="12" l="1"/>
  <c r="BE19" i="12" l="1"/>
  <c r="BF19" i="12"/>
  <c r="AD26" i="12" s="1"/>
  <c r="BZ19" i="12" l="1"/>
  <c r="CP19" i="12"/>
  <c r="DF19" i="12"/>
  <c r="BW19" i="12"/>
  <c r="CM19" i="12"/>
  <c r="DC19" i="12"/>
  <c r="CB19" i="12"/>
  <c r="CR19" i="12"/>
  <c r="DH19" i="12"/>
  <c r="CO19" i="12"/>
  <c r="BM19" i="12"/>
  <c r="CL19" i="12"/>
  <c r="CY19" i="12"/>
  <c r="DD19" i="12"/>
  <c r="BY19" i="12"/>
  <c r="DI19" i="12"/>
  <c r="BN19" i="12"/>
  <c r="CD19" i="12"/>
  <c r="CT19" i="12"/>
  <c r="DJ19" i="12"/>
  <c r="CA19" i="12"/>
  <c r="CQ19" i="12"/>
  <c r="DG19" i="12"/>
  <c r="BP19" i="12"/>
  <c r="CF19" i="12"/>
  <c r="CV19" i="12"/>
  <c r="BU19" i="12"/>
  <c r="DE19" i="12"/>
  <c r="CC19" i="12"/>
  <c r="CG19" i="12"/>
  <c r="CW19" i="12"/>
  <c r="BV19" i="12"/>
  <c r="BS19" i="12"/>
  <c r="CN19" i="12"/>
  <c r="BR19" i="12"/>
  <c r="CH19" i="12"/>
  <c r="CX19" i="12"/>
  <c r="BO19" i="12"/>
  <c r="CE19" i="12"/>
  <c r="CU19" i="12"/>
  <c r="BT19" i="12"/>
  <c r="CJ19" i="12"/>
  <c r="CZ19" i="12"/>
  <c r="CK19" i="12"/>
  <c r="CS19" i="12"/>
  <c r="BQ19" i="12"/>
  <c r="AO20" i="12" s="1"/>
  <c r="DB19" i="12"/>
  <c r="CI19" i="12"/>
  <c r="BX19" i="12"/>
  <c r="DA19" i="12"/>
  <c r="AJ20" i="12"/>
  <c r="AQ20" i="12"/>
  <c r="AN20" i="12"/>
  <c r="AR20" i="12"/>
  <c r="AM20" i="12"/>
  <c r="AI20" i="12" l="1"/>
  <c r="AP20" i="12"/>
  <c r="AK20" i="12"/>
  <c r="AL20" i="12"/>
  <c r="BD20" i="12" l="1"/>
  <c r="BF20" i="12" s="1"/>
  <c r="AD27" i="12" s="1"/>
  <c r="BE20" i="12" l="1"/>
  <c r="BU20" i="12"/>
  <c r="CK20" i="12"/>
  <c r="DA20" i="12"/>
  <c r="BV20" i="12"/>
  <c r="CL20" i="12"/>
  <c r="DB20" i="12"/>
  <c r="CA20" i="12"/>
  <c r="CQ20" i="12"/>
  <c r="DG20" i="12"/>
  <c r="CV20" i="12"/>
  <c r="BT20" i="12"/>
  <c r="CG20" i="12"/>
  <c r="CH20" i="12"/>
  <c r="DC20" i="12"/>
  <c r="DH20" i="12"/>
  <c r="BY20" i="12"/>
  <c r="CO20" i="12"/>
  <c r="DE20" i="12"/>
  <c r="BZ20" i="12"/>
  <c r="CP20" i="12"/>
  <c r="DF20" i="12"/>
  <c r="BO20" i="12"/>
  <c r="CE20" i="12"/>
  <c r="CU20" i="12"/>
  <c r="CB20" i="12"/>
  <c r="CJ20" i="12"/>
  <c r="BQ20" i="12"/>
  <c r="CW20" i="12"/>
  <c r="BR20" i="12"/>
  <c r="BW20" i="12"/>
  <c r="CF20" i="12"/>
  <c r="BM20" i="12"/>
  <c r="CC20" i="12"/>
  <c r="CS20" i="12"/>
  <c r="DI20" i="12"/>
  <c r="BN20" i="12"/>
  <c r="CD20" i="12"/>
  <c r="CT20" i="12"/>
  <c r="DJ20" i="12"/>
  <c r="BS20" i="12"/>
  <c r="CI20" i="12"/>
  <c r="CY20" i="12"/>
  <c r="CR20" i="12"/>
  <c r="BP20" i="12"/>
  <c r="CZ20" i="12"/>
  <c r="BX20" i="12"/>
  <c r="CN20" i="12"/>
  <c r="DD20" i="12"/>
  <c r="CX20" i="12"/>
  <c r="CM20" i="12"/>
  <c r="AJ21" i="12"/>
  <c r="AR21" i="12"/>
  <c r="AN21" i="12"/>
  <c r="AQ21" i="12"/>
  <c r="AM21" i="12"/>
  <c r="AP21" i="12" l="1"/>
  <c r="AK21" i="12"/>
  <c r="AI21" i="12"/>
  <c r="AL21" i="12"/>
  <c r="AO21" i="12"/>
  <c r="BD21" i="12" l="1"/>
  <c r="BF21" i="12" l="1"/>
  <c r="AD28" i="12" s="1"/>
  <c r="BE21" i="12"/>
  <c r="BP21" i="12" l="1"/>
  <c r="CF21" i="12"/>
  <c r="CV21" i="12"/>
  <c r="BQ21" i="12"/>
  <c r="BZ21" i="12"/>
  <c r="CP21" i="12"/>
  <c r="DF21" i="12"/>
  <c r="BS21" i="12"/>
  <c r="DA21" i="12"/>
  <c r="CU21" i="12"/>
  <c r="CG21" i="12"/>
  <c r="CY21" i="12"/>
  <c r="DG21" i="12"/>
  <c r="CQ21" i="12"/>
  <c r="CL21" i="12"/>
  <c r="CS21" i="12"/>
  <c r="CM21" i="12"/>
  <c r="CI21" i="12"/>
  <c r="BT21" i="12"/>
  <c r="CJ21" i="12"/>
  <c r="CZ21" i="12"/>
  <c r="BU21" i="12"/>
  <c r="BN21" i="12"/>
  <c r="CD21" i="12"/>
  <c r="CT21" i="12"/>
  <c r="DJ21" i="12"/>
  <c r="CC21" i="12"/>
  <c r="DI21" i="12"/>
  <c r="BW21" i="12"/>
  <c r="DC21" i="12"/>
  <c r="CO21" i="12"/>
  <c r="CR21" i="12"/>
  <c r="BM21" i="12"/>
  <c r="BV21" i="12"/>
  <c r="BY21" i="12"/>
  <c r="BO21" i="12"/>
  <c r="CA21" i="12"/>
  <c r="BX21" i="12"/>
  <c r="CN21" i="12"/>
  <c r="DD21" i="12"/>
  <c r="BR21" i="12"/>
  <c r="CH21" i="12"/>
  <c r="CX21" i="12"/>
  <c r="CK21" i="12"/>
  <c r="CE21" i="12"/>
  <c r="CW21" i="12"/>
  <c r="CB21" i="12"/>
  <c r="DH21" i="12"/>
  <c r="DB21" i="12"/>
  <c r="DE21" i="12"/>
  <c r="AJ22" i="12"/>
  <c r="AN22" i="12"/>
  <c r="AI22" i="12"/>
  <c r="AM22" i="12"/>
  <c r="AQ22" i="12"/>
  <c r="AO22" i="12"/>
  <c r="AP22" i="12" l="1"/>
  <c r="AL22" i="12"/>
  <c r="AR22" i="12"/>
  <c r="AK22" i="12"/>
  <c r="BD22" i="12" l="1"/>
  <c r="BE22" i="12" s="1"/>
  <c r="BF22" i="12" l="1"/>
  <c r="AD29" i="12" s="1"/>
  <c r="BO22" i="12"/>
  <c r="CE22" i="12"/>
  <c r="CU22" i="12"/>
  <c r="BU22" i="12"/>
  <c r="CK22" i="12"/>
  <c r="DA22" i="12"/>
  <c r="CB22" i="12"/>
  <c r="DH22" i="12"/>
  <c r="CD22" i="12"/>
  <c r="DJ22" i="12"/>
  <c r="BP22" i="12"/>
  <c r="CV22" i="12"/>
  <c r="BZ22" i="12"/>
  <c r="CA22" i="12"/>
  <c r="CG22" i="12"/>
  <c r="CZ22" i="12"/>
  <c r="DB22" i="12"/>
  <c r="CN22" i="12"/>
  <c r="BS22" i="12"/>
  <c r="CI22" i="12"/>
  <c r="CY22" i="12"/>
  <c r="BY22" i="12"/>
  <c r="CO22" i="12"/>
  <c r="DE22" i="12"/>
  <c r="CJ22" i="12"/>
  <c r="CL22" i="12"/>
  <c r="BX22" i="12"/>
  <c r="DD22" i="12"/>
  <c r="CP22" i="12"/>
  <c r="BR22" i="12"/>
  <c r="CH22" i="12"/>
  <c r="DF22" i="12"/>
  <c r="CQ22" i="12"/>
  <c r="BQ22" i="12"/>
  <c r="CW22" i="12"/>
  <c r="BW22" i="12"/>
  <c r="CM22" i="12"/>
  <c r="DC22" i="12"/>
  <c r="BM22" i="12"/>
  <c r="CC22" i="12"/>
  <c r="CS22" i="12"/>
  <c r="DI22" i="12"/>
  <c r="CR22" i="12"/>
  <c r="BN22" i="12"/>
  <c r="AO23" i="12" s="1"/>
  <c r="CT22" i="12"/>
  <c r="CF22" i="12"/>
  <c r="CX22" i="12"/>
  <c r="DG22" i="12"/>
  <c r="BT22" i="12"/>
  <c r="BV22" i="12"/>
  <c r="AQ23" i="12"/>
  <c r="AK23" i="12"/>
  <c r="AN23" i="12"/>
  <c r="AM23" i="12"/>
  <c r="AJ23" i="12"/>
  <c r="AR23" i="12"/>
  <c r="AI23" i="12" l="1"/>
  <c r="AL23" i="12"/>
  <c r="AP23" i="12"/>
  <c r="BD23" i="12" s="1"/>
  <c r="BE23" i="12" l="1"/>
  <c r="BF23" i="12"/>
  <c r="AD30" i="12" s="1"/>
  <c r="BN23" i="12" l="1"/>
  <c r="CD23" i="12"/>
  <c r="CT23" i="12"/>
  <c r="DJ23" i="12"/>
  <c r="BP23" i="12"/>
  <c r="CF23" i="12"/>
  <c r="CV23" i="12"/>
  <c r="CQ23" i="12"/>
  <c r="CK23" i="12"/>
  <c r="CE23" i="12"/>
  <c r="DE23" i="12"/>
  <c r="BZ23" i="12"/>
  <c r="CB23" i="12"/>
  <c r="DH23" i="12"/>
  <c r="CI23" i="12"/>
  <c r="DC23" i="12"/>
  <c r="BR23" i="12"/>
  <c r="CH23" i="12"/>
  <c r="CX23" i="12"/>
  <c r="BT23" i="12"/>
  <c r="CJ23" i="12"/>
  <c r="CZ23" i="12"/>
  <c r="BS23" i="12"/>
  <c r="CY23" i="12"/>
  <c r="BM23" i="12"/>
  <c r="CS23" i="12"/>
  <c r="CM23" i="12"/>
  <c r="CP23" i="12"/>
  <c r="CR23" i="12"/>
  <c r="CC23" i="12"/>
  <c r="DI23" i="12"/>
  <c r="BW23" i="12"/>
  <c r="CW23" i="12"/>
  <c r="BY23" i="12"/>
  <c r="BV23" i="12"/>
  <c r="CL23" i="12"/>
  <c r="DB23" i="12"/>
  <c r="BX23" i="12"/>
  <c r="CN23" i="12"/>
  <c r="DD23" i="12"/>
  <c r="CA23" i="12"/>
  <c r="DG23" i="12"/>
  <c r="BU23" i="12"/>
  <c r="DA23" i="12"/>
  <c r="BO23" i="12"/>
  <c r="CU23" i="12"/>
  <c r="CG23" i="12"/>
  <c r="BQ23" i="12"/>
  <c r="AP24" i="12" s="1"/>
  <c r="DF23" i="12"/>
  <c r="CO23" i="12"/>
  <c r="AJ24" i="12"/>
  <c r="AI24" i="12"/>
  <c r="AQ24" i="12"/>
  <c r="AN24" i="12"/>
  <c r="AM24" i="12"/>
  <c r="AK24" i="12"/>
  <c r="AR24" i="12"/>
  <c r="AL24" i="12" l="1"/>
  <c r="AO24" i="12"/>
  <c r="BD24" i="12" l="1"/>
  <c r="BE24" i="12" s="1"/>
  <c r="BF24" i="12" l="1"/>
  <c r="AD31" i="12" s="1"/>
  <c r="BY24" i="12"/>
  <c r="CO24" i="12"/>
  <c r="DE24" i="12"/>
  <c r="BO24" i="12"/>
  <c r="CE24" i="12"/>
  <c r="CU24" i="12"/>
  <c r="BZ24" i="12"/>
  <c r="DF24" i="12"/>
  <c r="CR24" i="12"/>
  <c r="BN24" i="12"/>
  <c r="CT24" i="12"/>
  <c r="DD24" i="12"/>
  <c r="CF24" i="12"/>
  <c r="CN24" i="12"/>
  <c r="BU24" i="12"/>
  <c r="DA24" i="12"/>
  <c r="CQ24" i="12"/>
  <c r="CX24" i="12"/>
  <c r="CJ24" i="12"/>
  <c r="BM24" i="12"/>
  <c r="CC24" i="12"/>
  <c r="CS24" i="12"/>
  <c r="DI24" i="12"/>
  <c r="BS24" i="12"/>
  <c r="CI24" i="12"/>
  <c r="CY24" i="12"/>
  <c r="CH24" i="12"/>
  <c r="BT24" i="12"/>
  <c r="CZ24" i="12"/>
  <c r="BV24" i="12"/>
  <c r="DB24" i="12"/>
  <c r="CV24" i="12"/>
  <c r="CK24" i="12"/>
  <c r="CA24" i="12"/>
  <c r="DG24" i="12"/>
  <c r="CL24" i="12"/>
  <c r="BX24" i="12"/>
  <c r="BQ24" i="12"/>
  <c r="CG24" i="12"/>
  <c r="CW24" i="12"/>
  <c r="BW24" i="12"/>
  <c r="CM24" i="12"/>
  <c r="DC24" i="12"/>
  <c r="CP24" i="12"/>
  <c r="CB24" i="12"/>
  <c r="DH24" i="12"/>
  <c r="CD24" i="12"/>
  <c r="DJ24" i="12"/>
  <c r="BP24" i="12"/>
  <c r="BR24" i="12"/>
  <c r="AI25" i="12"/>
  <c r="AM25" i="12"/>
  <c r="AQ25" i="12"/>
  <c r="AR25" i="12"/>
  <c r="AL25" i="12"/>
  <c r="AP25" i="12"/>
  <c r="AJ25" i="12"/>
  <c r="AN25" i="12"/>
  <c r="AK25" i="12"/>
  <c r="AO25" i="12"/>
  <c r="BD25" i="12" l="1"/>
  <c r="BE25" i="12" l="1"/>
  <c r="BF25" i="12"/>
  <c r="AD32" i="12" s="1"/>
  <c r="BT25" i="12" l="1"/>
  <c r="CJ25" i="12"/>
  <c r="CZ25" i="12"/>
  <c r="BN25" i="12"/>
  <c r="CD25" i="12"/>
  <c r="CT25" i="12"/>
  <c r="DJ25" i="12"/>
  <c r="CO25" i="12"/>
  <c r="CA25" i="12"/>
  <c r="DG25" i="12"/>
  <c r="BU25" i="12"/>
  <c r="DA25" i="12"/>
  <c r="CV25" i="12"/>
  <c r="BZ25" i="12"/>
  <c r="DF25" i="12"/>
  <c r="CG25" i="12"/>
  <c r="CY25" i="12"/>
  <c r="BM25" i="12"/>
  <c r="BX25" i="12"/>
  <c r="CN25" i="12"/>
  <c r="DD25" i="12"/>
  <c r="BR25" i="12"/>
  <c r="CH25" i="12"/>
  <c r="CX25" i="12"/>
  <c r="BQ25" i="12"/>
  <c r="CW25" i="12"/>
  <c r="CI25" i="12"/>
  <c r="CC25" i="12"/>
  <c r="DI25" i="12"/>
  <c r="BO25" i="12"/>
  <c r="BW25" i="12"/>
  <c r="CE25" i="12"/>
  <c r="BP25" i="12"/>
  <c r="CP25" i="12"/>
  <c r="BS25" i="12"/>
  <c r="CS25" i="12"/>
  <c r="CB25" i="12"/>
  <c r="CR25" i="12"/>
  <c r="DH25" i="12"/>
  <c r="BV25" i="12"/>
  <c r="CL25" i="12"/>
  <c r="DB25" i="12"/>
  <c r="BY25" i="12"/>
  <c r="DE25" i="12"/>
  <c r="CQ25" i="12"/>
  <c r="CK25" i="12"/>
  <c r="CU25" i="12"/>
  <c r="DC25" i="12"/>
  <c r="CM25" i="12"/>
  <c r="CF25" i="12"/>
  <c r="AL26" i="12"/>
  <c r="AR26" i="12"/>
  <c r="AQ26" i="12"/>
  <c r="AI26" i="12"/>
  <c r="AM26" i="12"/>
  <c r="AJ26" i="12"/>
  <c r="AN26" i="12"/>
  <c r="AO26" i="12" l="1"/>
  <c r="AK26" i="12"/>
  <c r="AP26" i="12"/>
  <c r="BD26" i="12" l="1"/>
  <c r="BE26" i="12" s="1"/>
  <c r="BF26" i="12"/>
  <c r="AD33" i="12" s="1"/>
  <c r="BS26" i="12" l="1"/>
  <c r="CI26" i="12"/>
  <c r="CY26" i="12"/>
  <c r="BY26" i="12"/>
  <c r="CO26" i="12"/>
  <c r="DE26" i="12"/>
  <c r="BX26" i="12"/>
  <c r="DD26" i="12"/>
  <c r="CP26" i="12"/>
  <c r="CB26" i="12"/>
  <c r="DH26" i="12"/>
  <c r="CT26" i="12"/>
  <c r="DJ26" i="12"/>
  <c r="CU26" i="12"/>
  <c r="CK26" i="12"/>
  <c r="CV26" i="12"/>
  <c r="BT26" i="12"/>
  <c r="CL26" i="12"/>
  <c r="DB26" i="12"/>
  <c r="CD26" i="12"/>
  <c r="BW26" i="12"/>
  <c r="CM26" i="12"/>
  <c r="DC26" i="12"/>
  <c r="BM26" i="12"/>
  <c r="AI27" i="12" s="1"/>
  <c r="CC26" i="12"/>
  <c r="CS26" i="12"/>
  <c r="DI26" i="12"/>
  <c r="CF26" i="12"/>
  <c r="BR26" i="12"/>
  <c r="CX26" i="12"/>
  <c r="CJ26" i="12"/>
  <c r="BO26" i="12"/>
  <c r="BU26" i="12"/>
  <c r="DA26" i="12"/>
  <c r="CZ26" i="12"/>
  <c r="BN26" i="12"/>
  <c r="CA26" i="12"/>
  <c r="CQ26" i="12"/>
  <c r="DG26" i="12"/>
  <c r="BQ26" i="12"/>
  <c r="AO27" i="12" s="1"/>
  <c r="CG26" i="12"/>
  <c r="CW26" i="12"/>
  <c r="CN26" i="12"/>
  <c r="BZ26" i="12"/>
  <c r="DF26" i="12"/>
  <c r="CR26" i="12"/>
  <c r="BV26" i="12"/>
  <c r="CE26" i="12"/>
  <c r="BP26" i="12"/>
  <c r="CH26" i="12"/>
  <c r="AQ27" i="12"/>
  <c r="AP27" i="12"/>
  <c r="AJ27" i="12"/>
  <c r="AK27" i="12"/>
  <c r="AN27" i="12"/>
  <c r="AL27" i="12"/>
  <c r="AR27" i="12"/>
  <c r="AM27" i="12"/>
  <c r="BD27" i="12" l="1"/>
  <c r="BF27" i="12" l="1"/>
  <c r="AD34" i="12" s="1"/>
  <c r="BE27" i="12"/>
  <c r="BR27" i="12" l="1"/>
  <c r="CH27" i="12"/>
  <c r="CX27" i="12"/>
  <c r="BT27" i="12"/>
  <c r="CJ27" i="12"/>
  <c r="CZ27" i="12"/>
  <c r="CM27" i="12"/>
  <c r="BY27" i="12"/>
  <c r="DE27" i="12"/>
  <c r="CQ27" i="12"/>
  <c r="CC27" i="12"/>
  <c r="BM27" i="12"/>
  <c r="CT27" i="12"/>
  <c r="BP27" i="12"/>
  <c r="CW27" i="12"/>
  <c r="BV27" i="12"/>
  <c r="CL27" i="12"/>
  <c r="DB27" i="12"/>
  <c r="BX27" i="12"/>
  <c r="CN27" i="12"/>
  <c r="DD27" i="12"/>
  <c r="BO27" i="12"/>
  <c r="CU27" i="12"/>
  <c r="CG27" i="12"/>
  <c r="BS27" i="12"/>
  <c r="CY27" i="12"/>
  <c r="DI27" i="12"/>
  <c r="CK27" i="12"/>
  <c r="CS27" i="12"/>
  <c r="DA27" i="12"/>
  <c r="BN27" i="12"/>
  <c r="DJ27" i="12"/>
  <c r="CF27" i="12"/>
  <c r="BQ27" i="12"/>
  <c r="BZ27" i="12"/>
  <c r="CP27" i="12"/>
  <c r="DF27" i="12"/>
  <c r="CB27" i="12"/>
  <c r="CR27" i="12"/>
  <c r="DH27" i="12"/>
  <c r="BW27" i="12"/>
  <c r="DC27" i="12"/>
  <c r="CO27" i="12"/>
  <c r="CA27" i="12"/>
  <c r="DG27" i="12"/>
  <c r="CD27" i="12"/>
  <c r="CV27" i="12"/>
  <c r="CE27" i="12"/>
  <c r="CI27" i="12"/>
  <c r="BU27" i="12"/>
  <c r="AO28" i="12"/>
  <c r="AP28" i="12"/>
  <c r="AR28" i="12"/>
  <c r="AL28" i="12"/>
  <c r="AN28" i="12"/>
  <c r="AM28" i="12"/>
  <c r="AJ28" i="12"/>
  <c r="AQ28" i="12"/>
  <c r="AK28" i="12"/>
  <c r="AI28" i="12" l="1"/>
  <c r="BD28" i="12" s="1"/>
  <c r="BE28" i="12" s="1"/>
  <c r="BF28" i="12" l="1"/>
  <c r="AD35" i="12" s="1"/>
  <c r="BM28" i="12"/>
  <c r="CC28" i="12"/>
  <c r="CS28" i="12"/>
  <c r="DI28" i="12"/>
  <c r="BS28" i="12"/>
  <c r="CI28" i="12"/>
  <c r="CY28" i="12"/>
  <c r="BV28" i="12"/>
  <c r="DB28" i="12"/>
  <c r="CN28" i="12"/>
  <c r="BZ28" i="12"/>
  <c r="DF28" i="12"/>
  <c r="CO28" i="12"/>
  <c r="BO28" i="12"/>
  <c r="CU28" i="12"/>
  <c r="BN28" i="12"/>
  <c r="CT28" i="12"/>
  <c r="BR28" i="12"/>
  <c r="DH28" i="12"/>
  <c r="BQ28" i="12"/>
  <c r="CG28" i="12"/>
  <c r="CW28" i="12"/>
  <c r="BW28" i="12"/>
  <c r="CM28" i="12"/>
  <c r="DC28" i="12"/>
  <c r="CD28" i="12"/>
  <c r="DJ28" i="12"/>
  <c r="BP28" i="12"/>
  <c r="CV28" i="12"/>
  <c r="CH28" i="12"/>
  <c r="DE28" i="12"/>
  <c r="CE28" i="12"/>
  <c r="CF28" i="12"/>
  <c r="CX28" i="12"/>
  <c r="CZ28" i="12"/>
  <c r="BU28" i="12"/>
  <c r="CK28" i="12"/>
  <c r="DA28" i="12"/>
  <c r="CA28" i="12"/>
  <c r="CQ28" i="12"/>
  <c r="DG28" i="12"/>
  <c r="CL28" i="12"/>
  <c r="BX28" i="12"/>
  <c r="DD28" i="12"/>
  <c r="CP28" i="12"/>
  <c r="BT28" i="12"/>
  <c r="CB28" i="12"/>
  <c r="CJ28" i="12"/>
  <c r="CR28" i="12"/>
  <c r="BY28" i="12"/>
  <c r="AK29" i="12"/>
  <c r="AQ29" i="12"/>
  <c r="AJ29" i="12"/>
  <c r="AL29" i="12"/>
  <c r="AM29" i="12"/>
  <c r="AP29" i="12"/>
  <c r="AN29" i="12"/>
  <c r="AR29" i="12"/>
  <c r="AO29" i="12"/>
  <c r="AI29" i="12" l="1"/>
  <c r="BD29" i="12" s="1"/>
  <c r="BF29" i="12" s="1"/>
  <c r="AD36" i="12" s="1"/>
  <c r="BE29" i="12" l="1"/>
  <c r="BX29" i="12" s="1"/>
  <c r="BR29" i="12"/>
  <c r="CH29" i="12"/>
  <c r="DI29" i="12"/>
  <c r="BW29" i="12"/>
  <c r="CQ29" i="12"/>
  <c r="BS29" i="12"/>
  <c r="CD29" i="12"/>
  <c r="DJ29" i="12"/>
  <c r="DA29" i="12"/>
  <c r="CU29" i="12"/>
  <c r="CG29" i="12"/>
  <c r="CB29" i="12"/>
  <c r="CR29" i="12"/>
  <c r="DH29" i="12"/>
  <c r="BV29" i="12"/>
  <c r="CL29" i="12"/>
  <c r="DB29" i="12"/>
  <c r="CK29" i="12"/>
  <c r="CE29" i="12"/>
  <c r="BQ29" i="12"/>
  <c r="CW29" i="12"/>
  <c r="CY29" i="12"/>
  <c r="CZ29" i="12"/>
  <c r="BN29" i="12"/>
  <c r="CT29" i="12"/>
  <c r="CA29" i="12"/>
  <c r="CI29" i="12"/>
  <c r="BP29" i="12"/>
  <c r="CF29" i="12"/>
  <c r="CV29" i="12"/>
  <c r="BZ29" i="12"/>
  <c r="CP29" i="12"/>
  <c r="DF29" i="12"/>
  <c r="BM29" i="12"/>
  <c r="CS29" i="12"/>
  <c r="CM29" i="12"/>
  <c r="BY29" i="12"/>
  <c r="DE29" i="12"/>
  <c r="BT29" i="12"/>
  <c r="BU29" i="12"/>
  <c r="BO29" i="12"/>
  <c r="AO30" i="12"/>
  <c r="AL30" i="12"/>
  <c r="AN30" i="12"/>
  <c r="AR30" i="12"/>
  <c r="AJ30" i="12"/>
  <c r="AK30" i="12"/>
  <c r="AM30" i="12"/>
  <c r="AQ30" i="12"/>
  <c r="CJ29" i="12" l="1"/>
  <c r="CO29" i="12"/>
  <c r="CC29" i="12"/>
  <c r="AI30" i="12" s="1"/>
  <c r="DD29" i="12"/>
  <c r="DG29" i="12"/>
  <c r="DC29" i="12"/>
  <c r="CX29" i="12"/>
  <c r="CN29" i="12"/>
  <c r="AP30" i="12"/>
  <c r="BD30" i="12" l="1"/>
  <c r="BE30" i="12" s="1"/>
  <c r="BF30" i="12" l="1"/>
  <c r="AD37" i="12" s="1"/>
  <c r="BW30" i="12"/>
  <c r="CM30" i="12"/>
  <c r="DC30" i="12"/>
  <c r="BM30" i="12"/>
  <c r="CG30" i="12"/>
  <c r="DB30" i="12"/>
  <c r="CH30" i="12"/>
  <c r="DD30" i="12"/>
  <c r="BX30" i="12"/>
  <c r="CT30" i="12"/>
  <c r="BZ30" i="12"/>
  <c r="CV30" i="12"/>
  <c r="CI30" i="12"/>
  <c r="BY30" i="12"/>
  <c r="CB30" i="12"/>
  <c r="CX30" i="12"/>
  <c r="CO30" i="12"/>
  <c r="CA30" i="12"/>
  <c r="CQ30" i="12"/>
  <c r="DG30" i="12"/>
  <c r="BQ30" i="12"/>
  <c r="CL30" i="12"/>
  <c r="DH30" i="12"/>
  <c r="BN30" i="12"/>
  <c r="CN30" i="12"/>
  <c r="DI30" i="12"/>
  <c r="CD30" i="12"/>
  <c r="CZ30" i="12"/>
  <c r="CF30" i="12"/>
  <c r="BR30" i="12"/>
  <c r="CY30" i="12"/>
  <c r="CC30" i="12"/>
  <c r="BP30" i="12"/>
  <c r="DJ30" i="12"/>
  <c r="DF30" i="12"/>
  <c r="BO30" i="12"/>
  <c r="CE30" i="12"/>
  <c r="CU30" i="12"/>
  <c r="BU30" i="12"/>
  <c r="BT30" i="12"/>
  <c r="CR30" i="12"/>
  <c r="BV30" i="12"/>
  <c r="CS30" i="12"/>
  <c r="CJ30" i="12"/>
  <c r="DE30" i="12"/>
  <c r="DA30" i="12"/>
  <c r="CK30" i="12"/>
  <c r="CP30" i="12"/>
  <c r="BS30" i="12"/>
  <c r="CW30" i="12"/>
  <c r="AR31" i="12"/>
  <c r="AN31" i="12"/>
  <c r="AL31" i="12"/>
  <c r="AK31" i="12"/>
  <c r="AO31" i="12"/>
  <c r="AQ31" i="12"/>
  <c r="AM31" i="12"/>
  <c r="AJ31" i="12"/>
  <c r="AI31" i="12" l="1"/>
  <c r="AP31" i="12"/>
  <c r="BD31" i="12" s="1"/>
  <c r="BF31" i="12" l="1"/>
  <c r="AD38" i="12" s="1"/>
  <c r="BE31" i="12"/>
  <c r="BV31" i="12" l="1"/>
  <c r="CL31" i="12"/>
  <c r="DB31" i="12"/>
  <c r="BX31" i="12"/>
  <c r="CS31" i="12"/>
  <c r="BY31" i="12"/>
  <c r="CU31" i="12"/>
  <c r="BP31" i="12"/>
  <c r="CK31" i="12"/>
  <c r="DG31" i="12"/>
  <c r="CR31" i="12"/>
  <c r="CB31" i="12"/>
  <c r="CG31" i="12"/>
  <c r="BR31" i="12"/>
  <c r="BS31" i="12"/>
  <c r="DI31" i="12"/>
  <c r="CF31" i="12"/>
  <c r="BW31" i="12"/>
  <c r="DH31" i="12"/>
  <c r="BZ31" i="12"/>
  <c r="CP31" i="12"/>
  <c r="DF31" i="12"/>
  <c r="CC31" i="12"/>
  <c r="CY31" i="12"/>
  <c r="CE31" i="12"/>
  <c r="CZ31" i="12"/>
  <c r="BU31" i="12"/>
  <c r="CQ31" i="12"/>
  <c r="CW31" i="12"/>
  <c r="DC31" i="12"/>
  <c r="BQ31" i="12"/>
  <c r="CH31" i="12"/>
  <c r="BT31" i="12"/>
  <c r="DA31" i="12"/>
  <c r="BN31" i="12"/>
  <c r="CD31" i="12"/>
  <c r="CT31" i="12"/>
  <c r="DJ31" i="12"/>
  <c r="BM31" i="12"/>
  <c r="CI31" i="12"/>
  <c r="DD31" i="12"/>
  <c r="BO31" i="12"/>
  <c r="CJ31" i="12"/>
  <c r="DE31" i="12"/>
  <c r="CA31" i="12"/>
  <c r="CV31" i="12"/>
  <c r="CM31" i="12"/>
  <c r="CX31" i="12"/>
  <c r="CN31" i="12"/>
  <c r="CO31" i="12"/>
  <c r="AL32" i="12"/>
  <c r="AR32" i="12"/>
  <c r="AJ32" i="12"/>
  <c r="AQ32" i="12"/>
  <c r="AO32" i="12"/>
  <c r="AN32" i="12"/>
  <c r="AM32" i="12"/>
  <c r="AP32" i="12"/>
  <c r="AK32" i="12"/>
  <c r="AI32" i="12" l="1"/>
  <c r="BD32" i="12" s="1"/>
  <c r="BE32" i="12" s="1"/>
  <c r="BF32" i="12" l="1"/>
  <c r="AD39" i="12" s="1"/>
  <c r="BQ32" i="12"/>
  <c r="CG32" i="12"/>
  <c r="CW32" i="12"/>
  <c r="BO32" i="12"/>
  <c r="CJ32" i="12"/>
  <c r="DF32" i="12"/>
  <c r="BV32" i="12"/>
  <c r="CQ32" i="12"/>
  <c r="CB32" i="12"/>
  <c r="CX32" i="12"/>
  <c r="DJ32" i="12"/>
  <c r="CD32" i="12"/>
  <c r="BM32" i="12"/>
  <c r="DI32" i="12"/>
  <c r="CZ32" i="12"/>
  <c r="CL32" i="12"/>
  <c r="DD32" i="12"/>
  <c r="CN32" i="12"/>
  <c r="BU32" i="12"/>
  <c r="CK32" i="12"/>
  <c r="DA32" i="12"/>
  <c r="BT32" i="12"/>
  <c r="CP32" i="12"/>
  <c r="CA32" i="12"/>
  <c r="CV32" i="12"/>
  <c r="CH32" i="12"/>
  <c r="DC32" i="12"/>
  <c r="BN32" i="12"/>
  <c r="CY32" i="12"/>
  <c r="CC32" i="12"/>
  <c r="BP32" i="12"/>
  <c r="DG32" i="12"/>
  <c r="CR32" i="12"/>
  <c r="BY32" i="12"/>
  <c r="CO32" i="12"/>
  <c r="DE32" i="12"/>
  <c r="BZ32" i="12"/>
  <c r="CU32" i="12"/>
  <c r="CF32" i="12"/>
  <c r="DB32" i="12"/>
  <c r="BR32" i="12"/>
  <c r="CM32" i="12"/>
  <c r="DH32" i="12"/>
  <c r="CI32" i="12"/>
  <c r="BS32" i="12"/>
  <c r="BX32" i="12"/>
  <c r="CS32" i="12"/>
  <c r="CE32" i="12"/>
  <c r="BW32" i="12"/>
  <c r="CT32" i="12"/>
  <c r="AK33" i="12"/>
  <c r="AL33" i="12"/>
  <c r="AP33" i="12"/>
  <c r="AR33" i="12"/>
  <c r="AM33" i="12"/>
  <c r="AI33" i="12"/>
  <c r="AN33" i="12"/>
  <c r="AQ33" i="12"/>
  <c r="AO33" i="12"/>
  <c r="AJ33" i="12"/>
  <c r="BD33" i="12" l="1"/>
  <c r="BE33" i="12"/>
  <c r="BF33" i="12"/>
  <c r="AD40" i="12" s="1"/>
  <c r="CB33" i="12" l="1"/>
  <c r="CR33" i="12"/>
  <c r="DH33" i="12"/>
  <c r="CG33" i="12"/>
  <c r="DB33" i="12"/>
  <c r="BM33" i="12"/>
  <c r="CH33" i="12"/>
  <c r="DC33" i="12"/>
  <c r="BS33" i="12"/>
  <c r="CO33" i="12"/>
  <c r="DJ33" i="12"/>
  <c r="BZ33" i="12"/>
  <c r="BO33" i="12"/>
  <c r="CN33" i="12"/>
  <c r="CA33" i="12"/>
  <c r="CC33" i="12"/>
  <c r="BN33" i="12"/>
  <c r="DE33" i="12"/>
  <c r="BP33" i="12"/>
  <c r="CF33" i="12"/>
  <c r="CV33" i="12"/>
  <c r="BQ33" i="12"/>
  <c r="CL33" i="12"/>
  <c r="DG33" i="12"/>
  <c r="BR33" i="12"/>
  <c r="CM33" i="12"/>
  <c r="DI33" i="12"/>
  <c r="BY33" i="12"/>
  <c r="CT33" i="12"/>
  <c r="CU33" i="12"/>
  <c r="CE33" i="12"/>
  <c r="CK33" i="12"/>
  <c r="BX33" i="12"/>
  <c r="DD33" i="12"/>
  <c r="CX33" i="12"/>
  <c r="CI33" i="12"/>
  <c r="BT33" i="12"/>
  <c r="CJ33" i="12"/>
  <c r="CZ33" i="12"/>
  <c r="BV33" i="12"/>
  <c r="CQ33" i="12"/>
  <c r="BW33" i="12"/>
  <c r="CS33" i="12"/>
  <c r="CD33" i="12"/>
  <c r="CY33" i="12"/>
  <c r="DA33" i="12"/>
  <c r="DF33" i="12"/>
  <c r="BU33" i="12"/>
  <c r="CW33" i="12"/>
  <c r="CP33" i="12"/>
  <c r="AK34" i="12"/>
  <c r="AL34" i="12"/>
  <c r="AJ34" i="12"/>
  <c r="AR34" i="12"/>
  <c r="AP34" i="12"/>
  <c r="AO34" i="12"/>
  <c r="AN34" i="12"/>
  <c r="AQ34" i="12"/>
  <c r="AI34" i="12"/>
  <c r="AM34" i="12"/>
  <c r="BD34" i="12" l="1"/>
  <c r="BE34" i="12" l="1"/>
  <c r="BF34" i="12"/>
  <c r="AD41" i="12" s="1"/>
  <c r="AR35" i="12" l="1"/>
  <c r="AO35" i="12"/>
  <c r="AN35" i="12"/>
  <c r="AI35" i="12"/>
  <c r="AK35" i="12"/>
  <c r="AM35" i="12"/>
  <c r="AP35" i="12"/>
  <c r="AL35" i="12"/>
  <c r="AJ35" i="12"/>
  <c r="AQ35" i="12"/>
  <c r="BD35" i="12" l="1"/>
  <c r="BE35" i="12" l="1"/>
  <c r="BF35" i="12"/>
  <c r="AD42" i="12" s="1"/>
  <c r="AK36" i="12" l="1"/>
  <c r="AJ36" i="12"/>
  <c r="AP36" i="12"/>
  <c r="AO36" i="12"/>
  <c r="AM36" i="12"/>
  <c r="AQ36" i="12"/>
  <c r="AR36" i="12"/>
  <c r="AL36" i="12"/>
  <c r="AI36" i="12"/>
  <c r="AN36" i="12"/>
  <c r="BD36" i="12" l="1"/>
  <c r="BE36" i="12" l="1"/>
  <c r="BF36" i="12"/>
  <c r="AD43" i="12" s="1"/>
  <c r="AQ37" i="12" l="1"/>
  <c r="AO37" i="12"/>
  <c r="AI37" i="12"/>
  <c r="AK37" i="12"/>
  <c r="AL37" i="12"/>
  <c r="AN37" i="12"/>
  <c r="AR37" i="12"/>
  <c r="AP37" i="12"/>
  <c r="AM37" i="12"/>
  <c r="AJ37" i="12"/>
  <c r="BD37" i="12" l="1"/>
  <c r="BE37" i="12" l="1"/>
  <c r="BF37" i="12"/>
  <c r="AD44" i="12" s="1"/>
  <c r="AP38" i="12" l="1"/>
  <c r="AL38" i="12"/>
  <c r="AR38" i="12"/>
  <c r="AN38" i="12"/>
  <c r="AJ38" i="12"/>
  <c r="AK38" i="12"/>
  <c r="AO38" i="12"/>
  <c r="AI38" i="12"/>
  <c r="AQ38" i="12"/>
  <c r="AM38" i="12"/>
  <c r="BD38" i="12" l="1"/>
  <c r="BE38" i="12" s="1"/>
  <c r="BF38" i="12" l="1"/>
  <c r="AD45" i="12" s="1"/>
  <c r="AK39" i="12"/>
  <c r="AL39" i="12"/>
  <c r="AJ39" i="12"/>
  <c r="AP39" i="12"/>
  <c r="AI39" i="12"/>
  <c r="AR39" i="12"/>
  <c r="AM39" i="12"/>
  <c r="AQ39" i="12"/>
  <c r="AO39" i="12"/>
  <c r="AN39" i="12"/>
  <c r="BD39" i="12" l="1"/>
  <c r="BF39" i="12" l="1"/>
  <c r="AD46" i="12" s="1"/>
  <c r="BE39" i="12"/>
  <c r="AP40" i="12" l="1"/>
  <c r="AN40" i="12"/>
  <c r="AK40" i="12"/>
  <c r="AJ40" i="12"/>
  <c r="AQ40" i="12"/>
  <c r="AL40" i="12"/>
  <c r="AO40" i="12"/>
  <c r="AM40" i="12"/>
  <c r="AR40" i="12"/>
  <c r="AI40" i="12"/>
  <c r="BD40" i="12" l="1"/>
  <c r="BE40" i="12" l="1"/>
  <c r="BF40" i="12"/>
  <c r="AD47" i="12" s="1"/>
  <c r="AP41" i="12" l="1"/>
  <c r="AL41" i="12"/>
  <c r="AQ41" i="12"/>
  <c r="AO41" i="12"/>
  <c r="AM41" i="12"/>
  <c r="AR41" i="12"/>
  <c r="AI41" i="12"/>
  <c r="AN41" i="12"/>
  <c r="AJ41" i="12"/>
  <c r="AK41" i="12"/>
  <c r="BD41" i="12" l="1"/>
  <c r="BE41" i="12" l="1"/>
  <c r="BF41" i="12"/>
  <c r="AD48" i="12" s="1"/>
  <c r="AP42" i="12" l="1"/>
  <c r="AN42" i="12"/>
  <c r="AO42" i="12"/>
  <c r="AM42" i="12"/>
  <c r="AR42" i="12"/>
  <c r="AQ42" i="12"/>
  <c r="AK42" i="12"/>
  <c r="AL42" i="12"/>
  <c r="AJ42" i="12"/>
  <c r="AI42" i="12"/>
  <c r="BD42" i="12" l="1"/>
  <c r="BE42" i="12" l="1"/>
  <c r="BF42" i="12"/>
  <c r="AD49" i="12" s="1"/>
  <c r="AQ43" i="12" l="1"/>
  <c r="AL43" i="12"/>
  <c r="AJ43" i="12"/>
  <c r="AN43" i="12"/>
  <c r="AO43" i="12"/>
  <c r="AM43" i="12"/>
  <c r="AK43" i="12"/>
  <c r="AR43" i="12"/>
  <c r="AI43" i="12"/>
  <c r="AP43" i="12"/>
  <c r="BD43" i="12" l="1"/>
  <c r="BE43" i="12" l="1"/>
  <c r="BF43" i="12"/>
  <c r="AD50" i="12" s="1"/>
  <c r="AO44" i="12" l="1"/>
  <c r="AN44" i="12"/>
  <c r="AI44" i="12"/>
  <c r="AK44" i="12"/>
  <c r="AQ44" i="12"/>
  <c r="AJ44" i="12"/>
  <c r="AM44" i="12"/>
  <c r="AL44" i="12"/>
  <c r="AP44" i="12"/>
  <c r="AR44" i="12"/>
  <c r="BD44" i="12" l="1"/>
  <c r="BE44" i="12" l="1"/>
  <c r="BF44" i="12"/>
  <c r="AD51" i="12" s="1"/>
  <c r="AL45" i="12" l="1"/>
  <c r="AJ45" i="12"/>
  <c r="AR45" i="12"/>
  <c r="AQ45" i="12"/>
  <c r="AK45" i="12"/>
  <c r="AP45" i="12"/>
  <c r="AM45" i="12"/>
  <c r="AN45" i="12"/>
  <c r="AI45" i="12"/>
  <c r="AO45" i="12"/>
  <c r="BD45" i="12" l="1"/>
  <c r="BE45" i="12" l="1"/>
  <c r="BF45" i="12"/>
  <c r="AD52" i="12" s="1"/>
  <c r="AK46" i="12" l="1"/>
  <c r="AQ46" i="12"/>
  <c r="AO46" i="12"/>
  <c r="AJ46" i="12"/>
  <c r="AM46" i="12"/>
  <c r="AN46" i="12"/>
  <c r="AR46" i="12"/>
  <c r="AP46" i="12"/>
  <c r="AL46" i="12"/>
  <c r="AI46" i="12"/>
  <c r="BD46" i="12" l="1"/>
  <c r="BE46" i="12" l="1"/>
  <c r="BF46" i="12"/>
  <c r="AD53" i="12" s="1"/>
  <c r="AI47" i="12" l="1"/>
  <c r="AR47" i="12"/>
  <c r="AO47" i="12"/>
  <c r="AM47" i="12"/>
  <c r="AN47" i="12"/>
  <c r="AP47" i="12"/>
  <c r="AQ47" i="12"/>
  <c r="AK47" i="12"/>
  <c r="AJ47" i="12"/>
  <c r="AL47" i="12"/>
  <c r="BD47" i="12" l="1"/>
  <c r="BE47" i="12" l="1"/>
  <c r="BF47" i="12"/>
  <c r="AD54" i="12" s="1"/>
  <c r="AR48" i="12" l="1"/>
  <c r="AO48" i="12"/>
  <c r="AJ48" i="12"/>
  <c r="AP48" i="12"/>
  <c r="AK48" i="12"/>
  <c r="AN48" i="12"/>
  <c r="AQ48" i="12"/>
  <c r="AL48" i="12"/>
  <c r="AM48" i="12"/>
  <c r="AI48" i="12"/>
  <c r="BD48" i="12" l="1"/>
  <c r="BE48" i="12" l="1"/>
  <c r="BF48" i="12"/>
  <c r="AD55" i="12" s="1"/>
  <c r="AI49" i="12" l="1"/>
  <c r="AM49" i="12"/>
  <c r="AP49" i="12"/>
  <c r="AR49" i="12"/>
  <c r="AL49" i="12"/>
  <c r="AK49" i="12"/>
  <c r="AJ49" i="12"/>
  <c r="AO49" i="12"/>
  <c r="AN49" i="12"/>
  <c r="AQ49" i="12"/>
  <c r="BD49" i="12" l="1"/>
  <c r="BE49" i="12" l="1"/>
  <c r="BF49" i="12"/>
  <c r="AD56" i="12" s="1"/>
  <c r="AL50" i="12" l="1"/>
  <c r="AN50" i="12"/>
  <c r="AP50" i="12"/>
  <c r="AJ50" i="12"/>
  <c r="AI50" i="12"/>
  <c r="AR50" i="12"/>
  <c r="AM50" i="12"/>
  <c r="AK50" i="12"/>
  <c r="AQ50" i="12"/>
  <c r="AO50" i="12"/>
  <c r="BD50" i="12" l="1"/>
  <c r="BF50" i="12" l="1"/>
  <c r="AD57" i="12" s="1"/>
  <c r="BE50" i="12"/>
  <c r="AL51" i="12" l="1"/>
  <c r="AQ51" i="12"/>
  <c r="AJ51" i="12"/>
  <c r="AK51" i="12"/>
  <c r="AN51" i="12"/>
  <c r="AM51" i="12"/>
  <c r="AO51" i="12"/>
  <c r="AI51" i="12"/>
  <c r="AR51" i="12"/>
  <c r="AP51" i="12"/>
  <c r="BD51" i="12" l="1"/>
  <c r="BE51" i="12" l="1"/>
  <c r="BF51" i="12"/>
  <c r="AD58" i="12" s="1"/>
  <c r="AI52" i="12" l="1"/>
  <c r="AP52" i="12"/>
  <c r="AO52" i="12"/>
  <c r="AM52" i="12"/>
  <c r="AL52" i="12"/>
  <c r="AK52" i="12"/>
  <c r="AR52" i="12"/>
  <c r="AJ52" i="12"/>
  <c r="AN52" i="12"/>
  <c r="AQ52" i="12"/>
  <c r="BD52" i="12" l="1"/>
  <c r="BE52" i="12" l="1"/>
  <c r="BF52" i="12"/>
  <c r="AD59" i="12" s="1"/>
  <c r="AI53" i="12" l="1"/>
  <c r="AP53" i="12"/>
  <c r="AK53" i="12"/>
  <c r="AL53" i="12"/>
  <c r="AJ53" i="12"/>
  <c r="AO53" i="12"/>
  <c r="AM53" i="12"/>
  <c r="AQ53" i="12"/>
  <c r="AN53" i="12"/>
  <c r="AR53" i="12"/>
  <c r="BD53" i="12" l="1"/>
  <c r="BE53" i="12" l="1"/>
  <c r="BF53" i="12"/>
  <c r="AD60" i="12" s="1"/>
  <c r="AI54" i="12" l="1"/>
  <c r="AJ54" i="12"/>
  <c r="AP54" i="12"/>
  <c r="AL54" i="12"/>
  <c r="AK54" i="12"/>
  <c r="AM54" i="12"/>
  <c r="AO54" i="12"/>
  <c r="AQ54" i="12"/>
  <c r="AR54" i="12"/>
  <c r="AN54" i="12"/>
  <c r="BD54" i="12" l="1"/>
  <c r="BE54" i="12" l="1"/>
  <c r="BF54" i="12"/>
  <c r="AD61" i="12" s="1"/>
  <c r="AO55" i="12" l="1"/>
  <c r="AQ55" i="12"/>
  <c r="AJ55" i="12"/>
  <c r="AK55" i="12"/>
  <c r="AI55" i="12"/>
  <c r="AN55" i="12"/>
  <c r="AL55" i="12"/>
  <c r="AP55" i="12"/>
  <c r="AM55" i="12"/>
  <c r="AR55" i="12"/>
  <c r="BD55" i="12" l="1"/>
  <c r="BE55" i="12" l="1"/>
  <c r="BF55" i="12"/>
  <c r="AD62" i="12" s="1"/>
  <c r="AL56" i="12" l="1"/>
  <c r="AK56" i="12"/>
  <c r="AJ56" i="12"/>
  <c r="AQ56" i="12"/>
  <c r="AO56" i="12"/>
  <c r="AP56" i="12"/>
  <c r="AR56" i="12"/>
  <c r="AN56" i="12"/>
  <c r="AI56" i="12"/>
  <c r="AM56" i="12"/>
  <c r="BD56" i="12" l="1"/>
  <c r="BE56" i="12" l="1"/>
  <c r="BF56" i="12"/>
  <c r="AD63" i="12" s="1"/>
  <c r="T11" i="17"/>
  <c r="K11" i="17"/>
</calcChain>
</file>

<file path=xl/sharedStrings.xml><?xml version="1.0" encoding="utf-8"?>
<sst xmlns="http://schemas.openxmlformats.org/spreadsheetml/2006/main" count="388" uniqueCount="218">
  <si>
    <t>Período</t>
  </si>
  <si>
    <t>Diaria</t>
  </si>
  <si>
    <t>Abreviado</t>
  </si>
  <si>
    <t>M.C.D. sobre producción diaria =</t>
  </si>
  <si>
    <t>CANTIDAD S. BÁSICA:</t>
  </si>
  <si>
    <t>Proceso:</t>
  </si>
  <si>
    <t>C4</t>
  </si>
  <si>
    <t>C3</t>
  </si>
  <si>
    <t>C2</t>
  </si>
  <si>
    <t>C1</t>
  </si>
  <si>
    <t>Producto:</t>
  </si>
  <si>
    <t>Período de producción (días):</t>
  </si>
  <si>
    <t>Modelo</t>
  </si>
  <si>
    <t>Ref.</t>
  </si>
  <si>
    <t xml:space="preserve">Producción por modelos (unidades):  </t>
  </si>
  <si>
    <t>Composición:</t>
  </si>
  <si>
    <t>Variantes / modelos de producto:</t>
  </si>
  <si>
    <t>Nº total elementos serie básica:</t>
  </si>
  <si>
    <t>Total</t>
  </si>
  <si>
    <t>Nº uds.:</t>
  </si>
  <si>
    <t>Elemento con máx. de uds. en serie básica:</t>
  </si>
  <si>
    <t>Serie</t>
  </si>
  <si>
    <t>M.C.D. Cantidades diarias:</t>
  </si>
  <si>
    <t>básica</t>
  </si>
  <si>
    <t>Duración jornada diaria (horas):</t>
  </si>
  <si>
    <t>Tiempo de CICLO MEDIO (min.) =</t>
  </si>
  <si>
    <t>Tiempo de CICLO MEDIO (seg.) =</t>
  </si>
  <si>
    <t>Tiempo disponible para operar / jornada (seg.):</t>
  </si>
  <si>
    <t>Tiempo de ciclo de la serie básica (seg.):</t>
  </si>
  <si>
    <t>CANTIDAD DE SERIES BÁSICAS COMPLETAS A EFECTUAR:</t>
  </si>
  <si>
    <t>Para tener terminadas series de todos los productos en (horas):</t>
  </si>
  <si>
    <t>Nº Uds.</t>
  </si>
  <si>
    <t>(introducir nº de horas)</t>
  </si>
  <si>
    <t>Para asegurar también el nivelado de la producción se actuará sobre la SERIE BÁSICA</t>
  </si>
  <si>
    <t>COMPONENTES POR MODELOS</t>
  </si>
  <si>
    <t xml:space="preserve">   Consumos de componentes por unidad de cada modelo:</t>
  </si>
  <si>
    <t xml:space="preserve">MODELOS DE PRODUCTO &gt;&gt; </t>
  </si>
  <si>
    <t xml:space="preserve">CANTIDADES EN LA SERIE BÁSICA &gt;&gt; </t>
  </si>
  <si>
    <t>Cantidad total de productos:</t>
  </si>
  <si>
    <t>CONSUMO TOTAL</t>
  </si>
  <si>
    <t>POR COMPONENTES</t>
  </si>
  <si>
    <t>[ K ]</t>
  </si>
  <si>
    <t>Orden</t>
  </si>
  <si>
    <r>
      <t xml:space="preserve">INTRODUCIR LOS COMPONENTES Y LAS CANTIDADES NECESARIAS PARA CADA MODELO DE PRODUCTO  (capacidad: </t>
    </r>
    <r>
      <rPr>
        <b/>
        <sz val="10"/>
        <color theme="1"/>
        <rFont val="Arial"/>
        <family val="2"/>
      </rPr>
      <t>50</t>
    </r>
    <r>
      <rPr>
        <sz val="10"/>
        <color theme="1"/>
        <rFont val="Arial Narrow"/>
        <family val="2"/>
      </rPr>
      <t xml:space="preserve"> componentes)</t>
    </r>
  </si>
  <si>
    <t>Desviación</t>
  </si>
  <si>
    <t>minima</t>
  </si>
  <si>
    <t>serie nivelada</t>
  </si>
  <si>
    <t>Producto a</t>
  </si>
  <si>
    <t>SERIE</t>
  </si>
  <si>
    <t>NIVELADA</t>
  </si>
  <si>
    <t>(producción + aprovis.)</t>
  </si>
  <si>
    <r>
      <t>N</t>
    </r>
    <r>
      <rPr>
        <sz val="6"/>
        <color theme="1"/>
        <rFont val="Arial"/>
        <family val="2"/>
      </rPr>
      <t xml:space="preserve"> </t>
    </r>
    <r>
      <rPr>
        <sz val="10"/>
        <color theme="1"/>
        <rFont val="Arial"/>
        <family val="2"/>
      </rPr>
      <t xml:space="preserve">j </t>
    </r>
  </si>
  <si>
    <r>
      <t>N</t>
    </r>
    <r>
      <rPr>
        <sz val="6"/>
        <color theme="1"/>
        <rFont val="Arial"/>
        <family val="2"/>
      </rPr>
      <t xml:space="preserve"> </t>
    </r>
    <r>
      <rPr>
        <sz val="10"/>
        <color theme="1"/>
        <rFont val="Arial"/>
        <family val="2"/>
      </rPr>
      <t xml:space="preserve">j </t>
    </r>
    <r>
      <rPr>
        <sz val="12"/>
        <color theme="1"/>
        <rFont val="Arial"/>
        <family val="2"/>
      </rPr>
      <t>/ Q</t>
    </r>
  </si>
  <si>
    <t>Tabla de desviaciones &gt;&gt;&gt;</t>
  </si>
  <si>
    <t>TABLA DE OBTENCIÓN DE LAS DESVIACIONES MÍNIMAS PARA LA SECUENCIA NIVELADA</t>
  </si>
  <si>
    <t>Promedio</t>
  </si>
  <si>
    <t xml:space="preserve"> Promedio:</t>
  </si>
  <si>
    <t xml:space="preserve"> Real:</t>
  </si>
  <si>
    <t>Prod.&gt;</t>
  </si>
  <si>
    <t>Consumos:</t>
  </si>
  <si>
    <t>Totales</t>
  </si>
  <si>
    <t>serie básica</t>
  </si>
  <si>
    <t xml:space="preserve">  Consumos de componentes por productos</t>
  </si>
  <si>
    <t>Consumos componentes por prod.:</t>
  </si>
  <si>
    <t>GRAFICOS DE CONSUMOS REALES DE COMPONENTES TRAS EL NIVELADO DE APROVISIONAMIENTOS</t>
  </si>
  <si>
    <r>
      <t xml:space="preserve">  </t>
    </r>
    <r>
      <rPr>
        <b/>
        <sz val="12"/>
        <color theme="0" tint="-0.499984740745262"/>
        <rFont val="Arial"/>
        <family val="2"/>
      </rPr>
      <t>C1</t>
    </r>
    <r>
      <rPr>
        <b/>
        <sz val="10"/>
        <color theme="0" tint="-0.499984740745262"/>
        <rFont val="Arial"/>
        <family val="2"/>
      </rPr>
      <t xml:space="preserve"> </t>
    </r>
    <r>
      <rPr>
        <sz val="10"/>
        <color theme="0" tint="-0.499984740745262"/>
        <rFont val="Arial Narrow"/>
        <family val="2"/>
      </rPr>
      <t xml:space="preserve"> (por unidad producto)</t>
    </r>
  </si>
  <si>
    <r>
      <t xml:space="preserve">  </t>
    </r>
    <r>
      <rPr>
        <b/>
        <sz val="12"/>
        <color theme="0" tint="-0.499984740745262"/>
        <rFont val="Arial"/>
        <family val="2"/>
      </rPr>
      <t>C2</t>
    </r>
    <r>
      <rPr>
        <b/>
        <sz val="10"/>
        <color theme="0" tint="-0.499984740745262"/>
        <rFont val="Arial"/>
        <family val="2"/>
      </rPr>
      <t xml:space="preserve"> </t>
    </r>
    <r>
      <rPr>
        <sz val="10"/>
        <color theme="0" tint="-0.499984740745262"/>
        <rFont val="Arial Narrow"/>
        <family val="2"/>
      </rPr>
      <t xml:space="preserve"> (por unidad producto)</t>
    </r>
  </si>
  <si>
    <r>
      <t xml:space="preserve">  </t>
    </r>
    <r>
      <rPr>
        <b/>
        <sz val="12"/>
        <color theme="0" tint="-0.499984740745262"/>
        <rFont val="Arial"/>
        <family val="2"/>
      </rPr>
      <t>C3</t>
    </r>
    <r>
      <rPr>
        <b/>
        <sz val="10"/>
        <color theme="0" tint="-0.499984740745262"/>
        <rFont val="Arial"/>
        <family val="2"/>
      </rPr>
      <t xml:space="preserve"> </t>
    </r>
    <r>
      <rPr>
        <sz val="10"/>
        <color theme="0" tint="-0.499984740745262"/>
        <rFont val="Arial Narrow"/>
        <family val="2"/>
      </rPr>
      <t xml:space="preserve"> (por unidad producto)</t>
    </r>
  </si>
  <si>
    <r>
      <t xml:space="preserve">  </t>
    </r>
    <r>
      <rPr>
        <b/>
        <sz val="12"/>
        <color theme="0" tint="-0.499984740745262"/>
        <rFont val="Arial"/>
        <family val="2"/>
      </rPr>
      <t>C4</t>
    </r>
    <r>
      <rPr>
        <b/>
        <sz val="10"/>
        <color theme="0" tint="-0.499984740745262"/>
        <rFont val="Arial"/>
        <family val="2"/>
      </rPr>
      <t xml:space="preserve"> </t>
    </r>
    <r>
      <rPr>
        <sz val="10"/>
        <color theme="0" tint="-0.499984740745262"/>
        <rFont val="Arial Narrow"/>
        <family val="2"/>
      </rPr>
      <t xml:space="preserve"> (por unidad producto)</t>
    </r>
  </si>
  <si>
    <t xml:space="preserve">   COMPONENTE C1</t>
  </si>
  <si>
    <t xml:space="preserve">   COMPONENTE C2</t>
  </si>
  <si>
    <t xml:space="preserve">   COMPONENTE C3</t>
  </si>
  <si>
    <t xml:space="preserve">   COMPONENTE C4</t>
  </si>
  <si>
    <t>Prod. en serie (K) &gt;&gt;</t>
  </si>
  <si>
    <t xml:space="preserve">Cons. real &gt;&gt;  </t>
  </si>
  <si>
    <t>(fijo para cada producto añadido)</t>
  </si>
  <si>
    <t>CTn / Q</t>
  </si>
  <si>
    <t>Q</t>
  </si>
  <si>
    <t>CTn</t>
  </si>
  <si>
    <t>Serie nivelada por aprovisionamientos:</t>
  </si>
  <si>
    <t>Consumo arrastrado de los distintos componentes (Cj):</t>
  </si>
  <si>
    <t xml:space="preserve">Productos a posicionar (K)     </t>
  </si>
  <si>
    <t xml:space="preserve">Consumo medio &gt;&gt;  </t>
  </si>
  <si>
    <t>SERIE NIVELADA</t>
  </si>
  <si>
    <t>Secuencia de los</t>
  </si>
  <si>
    <t xml:space="preserve">   diez primeros</t>
  </si>
  <si>
    <t xml:space="preserve">      productos</t>
  </si>
  <si>
    <r>
      <t xml:space="preserve">   [Solo es preciso introducir los modelos cuyo </t>
    </r>
    <r>
      <rPr>
        <b/>
        <u/>
        <sz val="11"/>
        <color theme="1"/>
        <rFont val="Arial Narrow"/>
        <family val="2"/>
      </rPr>
      <t>consumo de componentes varía</t>
    </r>
    <r>
      <rPr>
        <sz val="11"/>
        <color theme="1"/>
        <rFont val="Arial Narrow"/>
        <family val="2"/>
      </rPr>
      <t xml:space="preserve"> de un modelo de producto a otro]</t>
    </r>
  </si>
  <si>
    <t>Total productos en serie básica:</t>
  </si>
  <si>
    <t>LOTE</t>
  </si>
  <si>
    <t>PRODUCTO</t>
  </si>
  <si>
    <t>VOLUMEN</t>
  </si>
  <si>
    <t>TOTAL</t>
  </si>
  <si>
    <t>% TOTAL</t>
  </si>
  <si>
    <t>VOLUMEN
LOTE (P)</t>
  </si>
  <si>
    <t>%
(Q)</t>
  </si>
  <si>
    <t>(P)</t>
  </si>
  <si>
    <t>O MODELO</t>
  </si>
  <si>
    <t>ACUMULADO</t>
  </si>
  <si>
    <t>(Q)</t>
  </si>
  <si>
    <t>Tiempo operativo diario (seg):</t>
  </si>
  <si>
    <t>Carga total diaria en la línea (uds.):</t>
  </si>
  <si>
    <t>Carga unitaria</t>
  </si>
  <si>
    <t>% Carga Total</t>
  </si>
  <si>
    <t>(teórica)</t>
  </si>
  <si>
    <t>diaria real</t>
  </si>
  <si>
    <t>Totales »</t>
  </si>
  <si>
    <t>Gama</t>
  </si>
  <si>
    <t>DESCRIPCIÓN  OPERACIONES</t>
  </si>
  <si>
    <t>ficticia</t>
  </si>
  <si>
    <t>Carga diaria:</t>
  </si>
  <si>
    <t>OPERAC.</t>
  </si>
  <si>
    <t>Capacidad</t>
  </si>
  <si>
    <t>Puesto</t>
  </si>
  <si>
    <t>PUESTOS » »</t>
  </si>
  <si>
    <t>Método de Redistribución de Capacidades (equilibrado)</t>
  </si>
  <si>
    <t>FACTOR BASE POR PRODUCTO</t>
  </si>
  <si>
    <t>CARGAS TEÓRICAS RESULTANTES POR MODELOS</t>
  </si>
  <si>
    <t>1 / Capacidad</t>
  </si>
  <si>
    <t>Nueva carga unit.</t>
  </si>
  <si>
    <t xml:space="preserve">         SUMA</t>
  </si>
  <si>
    <t>INVERSA SUMA</t>
  </si>
  <si>
    <t>CARGA TOTAL  »  x</t>
  </si>
  <si>
    <t>FACTOR BASE</t>
  </si>
  <si>
    <t>Máximo nº modelos</t>
  </si>
  <si>
    <t>Acumulado</t>
  </si>
  <si>
    <t>modelo</t>
  </si>
  <si>
    <t>Máximo agrupando:</t>
  </si>
  <si>
    <t>Máximo sin agrupar:</t>
  </si>
  <si>
    <t>ESCALAS CON:</t>
  </si>
  <si>
    <t>Base</t>
  </si>
  <si>
    <t>S/coincid.</t>
  </si>
  <si>
    <t xml:space="preserve"> Orden acumulado</t>
  </si>
  <si>
    <t>% LOTES (P) &gt;&gt;</t>
  </si>
  <si>
    <t>ORIGINAL</t>
  </si>
  <si>
    <t>ORDENADO</t>
  </si>
  <si>
    <t>Lotes del plan de producción en orden decreciente:</t>
  </si>
  <si>
    <t>Plan de producción:</t>
  </si>
  <si>
    <t>Agrupamiento de lotes del mismo producto /modelo:</t>
  </si>
  <si>
    <t>LOTE  (P)</t>
  </si>
  <si>
    <r>
      <t>Distinguir entre producción de grandes lotes de pocos productos (</t>
    </r>
    <r>
      <rPr>
        <i/>
        <sz val="10"/>
        <rFont val="Arial"/>
        <family val="2"/>
      </rPr>
      <t>mass production</t>
    </r>
    <r>
      <rPr>
        <sz val="10"/>
        <rFont val="Arial"/>
      </rPr>
      <t xml:space="preserve">) con relación </t>
    </r>
    <r>
      <rPr>
        <b/>
        <sz val="10"/>
        <rFont val="Arial"/>
        <family val="2"/>
      </rPr>
      <t>P-Q = 20-80</t>
    </r>
    <r>
      <rPr>
        <sz val="10"/>
        <rFont val="Arial"/>
      </rPr>
      <t xml:space="preserve"> y la de pequeños lotes de muchos productos (</t>
    </r>
    <r>
      <rPr>
        <i/>
        <sz val="10"/>
        <rFont val="Arial"/>
        <family val="2"/>
      </rPr>
      <t>lean management</t>
    </r>
    <r>
      <rPr>
        <sz val="10"/>
        <rFont val="Arial"/>
      </rPr>
      <t xml:space="preserve">) con relación </t>
    </r>
    <r>
      <rPr>
        <b/>
        <sz val="10"/>
        <rFont val="Arial"/>
        <family val="2"/>
      </rPr>
      <t>P-Q = 30-70</t>
    </r>
    <r>
      <rPr>
        <sz val="10"/>
        <rFont val="Arial"/>
      </rPr>
      <t xml:space="preserve"> o, mejor aun, </t>
    </r>
    <r>
      <rPr>
        <b/>
        <sz val="10"/>
        <rFont val="Arial"/>
        <family val="2"/>
      </rPr>
      <t>40-60</t>
    </r>
    <r>
      <rPr>
        <sz val="10"/>
        <rFont val="Arial"/>
      </rPr>
      <t>.</t>
    </r>
  </si>
  <si>
    <r>
      <t xml:space="preserve">Con relaciones 30-70 y 40-60, será adecuada la producción en </t>
    </r>
    <r>
      <rPr>
        <b/>
        <sz val="10"/>
        <rFont val="Arial"/>
        <family val="2"/>
      </rPr>
      <t>líneas multiproducto</t>
    </r>
    <r>
      <rPr>
        <sz val="10"/>
        <rFont val="Arial"/>
      </rPr>
      <t xml:space="preserve">, que cumplen la exigencia </t>
    </r>
    <r>
      <rPr>
        <i/>
        <sz val="10"/>
        <rFont val="Arial"/>
        <family val="2"/>
      </rPr>
      <t>lean</t>
    </r>
    <r>
      <rPr>
        <sz val="10"/>
        <rFont val="Arial"/>
      </rPr>
      <t xml:space="preserve"> de operar en </t>
    </r>
    <r>
      <rPr>
        <b/>
        <sz val="10"/>
        <rFont val="Arial"/>
        <family val="2"/>
      </rPr>
      <t>flujo</t>
    </r>
    <r>
      <rPr>
        <sz val="10"/>
        <rFont val="Arial"/>
      </rPr>
      <t xml:space="preserve"> y por la necesidad de producir una </t>
    </r>
    <r>
      <rPr>
        <b/>
        <sz val="10"/>
        <rFont val="Arial"/>
        <family val="2"/>
      </rPr>
      <t>variedad de productos</t>
    </r>
    <r>
      <rPr>
        <sz val="10"/>
        <rFont val="Arial"/>
      </rPr>
      <t xml:space="preserve"> en </t>
    </r>
    <r>
      <rPr>
        <b/>
        <sz val="10"/>
        <rFont val="Arial"/>
        <family val="2"/>
      </rPr>
      <t>pequeñas cantidades</t>
    </r>
    <r>
      <rPr>
        <sz val="10"/>
        <rFont val="Arial"/>
      </rPr>
      <t>.</t>
    </r>
  </si>
  <si>
    <t>SECUENCIA DE OPERACIONES DEL PROCESO</t>
  </si>
  <si>
    <t>Gama ficticia por productos /modelos</t>
  </si>
  <si>
    <t>Tiempos:</t>
  </si>
  <si>
    <t>Identificación operación</t>
  </si>
  <si>
    <t>Operación</t>
  </si>
  <si>
    <t>(Gama fict.)</t>
  </si>
  <si>
    <t>DECISIÓN:</t>
  </si>
  <si>
    <t>OBSERVACIONES:</t>
  </si>
  <si>
    <t>&gt;</t>
  </si>
  <si>
    <t>OPERACIONES</t>
  </si>
  <si>
    <t>&gt;&gt;</t>
  </si>
  <si>
    <t xml:space="preserve">FACTOR BASE </t>
  </si>
  <si>
    <t>NUEVA CARGA TOTAL / producto:</t>
  </si>
  <si>
    <t>Series niveladas resultantes:</t>
  </si>
  <si>
    <t>Serie nivelada mezclada:</t>
  </si>
  <si>
    <t>Series nivelada compuesta de lotes monoproducto:</t>
  </si>
  <si>
    <r>
      <t xml:space="preserve">     Desviaciones por productos  </t>
    </r>
    <r>
      <rPr>
        <sz val="11"/>
        <color theme="1"/>
        <rFont val="Arial"/>
        <family val="2"/>
      </rPr>
      <t xml:space="preserve"> (ref. pestaña Nivelado producción)</t>
    </r>
  </si>
  <si>
    <r>
      <rPr>
        <sz val="10"/>
        <color theme="1"/>
        <rFont val="Arial"/>
        <family val="2"/>
      </rPr>
      <t>Lote Nº</t>
    </r>
    <r>
      <rPr>
        <b/>
        <sz val="10"/>
        <color theme="1"/>
        <rFont val="Arial"/>
        <family val="2"/>
      </rPr>
      <t xml:space="preserve"> &gt;&gt;</t>
    </r>
  </si>
  <si>
    <t>CALCULO DE TIEMPOS Y DE PRODUCCIONES POR MODELOS</t>
  </si>
  <si>
    <t>Producto</t>
  </si>
  <si>
    <t>Producción diario (min.)</t>
  </si>
  <si>
    <t>T I E M P O</t>
  </si>
  <si>
    <t>C A P A C I D A D</t>
  </si>
  <si>
    <t>de producción diaria</t>
  </si>
  <si>
    <t>P R O D U C C I O N</t>
  </si>
  <si>
    <t>Unidades/ hora:</t>
  </si>
  <si>
    <t>Unidades / hora:</t>
  </si>
  <si>
    <t>Operaciones asignadas por puestos y su variación con el producto:</t>
  </si>
  <si>
    <t>Cinco posibles productos –– &gt;</t>
  </si>
  <si>
    <t>&lt; –– Treinta posibles operaciones</t>
  </si>
  <si>
    <t xml:space="preserve">   Con distribución balanceada de las cargas, mínimo número de operarios y variación de tareas, efectuando la producción prevista, en el tiempo previsto.
</t>
  </si>
  <si>
    <t>JUSTIFICACIÓN:</t>
  </si>
  <si>
    <t>1 LINEA MULTIPRODUCTO:</t>
  </si>
  <si>
    <r>
      <rPr>
        <b/>
        <sz val="10"/>
        <rFont val="Arial Narrow"/>
        <family val="2"/>
      </rPr>
      <t>Tiempo de un producto en cada puesto:</t>
    </r>
    <r>
      <rPr>
        <sz val="10"/>
        <rFont val="Arial Narrow"/>
        <family val="2"/>
      </rPr>
      <t xml:space="preserve">
- MULTIPRODUCTO: en pestaña </t>
    </r>
    <r>
      <rPr>
        <i/>
        <sz val="10"/>
        <rFont val="Arial Narrow"/>
        <family val="2"/>
      </rPr>
      <t>Tiempos</t>
    </r>
  </si>
  <si>
    <r>
      <t>Opciones</t>
    </r>
    <r>
      <rPr>
        <sz val="11"/>
        <color rgb="FFAA1501"/>
        <rFont val="Arial Narrow"/>
        <family val="2"/>
      </rPr>
      <t xml:space="preserve"> </t>
    </r>
    <r>
      <rPr>
        <sz val="9"/>
        <color rgb="FFAA1501"/>
        <rFont val="Arial Narrow"/>
        <family val="2"/>
      </rPr>
      <t xml:space="preserve">(Intro </t>
    </r>
    <r>
      <rPr>
        <b/>
        <sz val="9"/>
        <color rgb="FFAA1501"/>
        <rFont val="Arial Narrow"/>
        <family val="2"/>
      </rPr>
      <t>X</t>
    </r>
    <r>
      <rPr>
        <sz val="9"/>
        <color rgb="FFAA1501"/>
        <rFont val="Arial Narrow"/>
        <family val="2"/>
      </rPr>
      <t xml:space="preserve"> o </t>
    </r>
    <r>
      <rPr>
        <b/>
        <sz val="9"/>
        <color rgb="FFAA1501"/>
        <rFont val="Arial Narrow"/>
        <family val="2"/>
      </rPr>
      <t>nada</t>
    </r>
    <r>
      <rPr>
        <sz val="9"/>
        <color rgb="FFAA1501"/>
        <rFont val="Arial Narrow"/>
        <family val="2"/>
      </rPr>
      <t xml:space="preserve"> en multiproducto)</t>
    </r>
    <r>
      <rPr>
        <b/>
        <sz val="9"/>
        <color rgb="FFAA1501"/>
        <rFont val="Arial"/>
        <family val="2"/>
      </rPr>
      <t>:</t>
    </r>
  </si>
  <si>
    <t>DISEÑO LINEA DE PRODUCCIÓN</t>
  </si>
  <si>
    <t>Diseño de la línea mono-multiproducto y de cada uno de los puestos de trabajo</t>
  </si>
  <si>
    <r>
      <t xml:space="preserve">Carga unitaria total por productos  </t>
    </r>
    <r>
      <rPr>
        <sz val="12"/>
        <rFont val="Arial Narrow"/>
        <family val="2"/>
      </rPr>
      <t>&gt;&gt;</t>
    </r>
  </si>
  <si>
    <r>
      <t xml:space="preserve">Carga unitaria total </t>
    </r>
    <r>
      <rPr>
        <sz val="14"/>
        <color theme="1"/>
        <rFont val="Arial Narrow"/>
        <family val="2"/>
      </rPr>
      <t>(entre todos los productos)</t>
    </r>
    <r>
      <rPr>
        <b/>
        <sz val="14"/>
        <color theme="1"/>
        <rFont val="Arial"/>
        <family val="2"/>
      </rPr>
      <t xml:space="preserve">:   </t>
    </r>
  </si>
  <si>
    <r>
      <rPr>
        <sz val="10"/>
        <rFont val="Arial Narrow"/>
        <family val="2"/>
      </rPr>
      <t xml:space="preserve">(a soportar por una única </t>
    </r>
    <r>
      <rPr>
        <b/>
        <sz val="10"/>
        <rFont val="Arial Narrow"/>
        <family val="2"/>
      </rPr>
      <t>línea multiproducto</t>
    </r>
    <r>
      <rPr>
        <sz val="10"/>
        <rFont val="Arial Narrow"/>
        <family val="2"/>
      </rPr>
      <t>)</t>
    </r>
  </si>
  <si>
    <r>
      <t xml:space="preserve">(a soportar cada </t>
    </r>
    <r>
      <rPr>
        <b/>
        <sz val="10"/>
        <rFont val="Arial Narrow"/>
        <family val="2"/>
      </rPr>
      <t>línea monoproducto</t>
    </r>
    <r>
      <rPr>
        <sz val="10"/>
        <rFont val="Arial Narrow"/>
        <family val="2"/>
      </rPr>
      <t>)</t>
    </r>
  </si>
  <si>
    <r>
      <t xml:space="preserve">   La </t>
    </r>
    <r>
      <rPr>
        <b/>
        <sz val="10"/>
        <color rgb="FFFF0000"/>
        <rFont val="Arial"/>
        <family val="2"/>
      </rPr>
      <t xml:space="preserve">transformación a una sola LINEA MULTIPRODUCTO </t>
    </r>
    <r>
      <rPr>
        <sz val="10"/>
        <color rgb="FFFF0000"/>
        <rFont val="Arial"/>
        <family val="2"/>
      </rPr>
      <t xml:space="preserve">se lleva a cabo con la metodología de </t>
    </r>
    <r>
      <rPr>
        <i/>
        <sz val="10"/>
        <color rgb="FFFF0000"/>
        <rFont val="Arial"/>
        <family val="2"/>
      </rPr>
      <t>redistribución</t>
    </r>
  </si>
  <si>
    <r>
      <t xml:space="preserve">   </t>
    </r>
    <r>
      <rPr>
        <i/>
        <sz val="10"/>
        <color rgb="FFFF0000"/>
        <rFont val="Arial"/>
        <family val="2"/>
      </rPr>
      <t>de capacidades</t>
    </r>
    <r>
      <rPr>
        <b/>
        <i/>
        <sz val="10"/>
        <color rgb="FFFF0000"/>
        <rFont val="Arial"/>
        <family val="2"/>
      </rPr>
      <t>*</t>
    </r>
    <r>
      <rPr>
        <sz val="10"/>
        <color rgb="FFFF0000"/>
        <rFont val="Arial"/>
        <family val="2"/>
      </rPr>
      <t xml:space="preserve">, obteniéndose una carga equilibrada e igual número de operadores, para todos los productos. </t>
    </r>
  </si>
  <si>
    <r>
      <t xml:space="preserve">       *</t>
    </r>
    <r>
      <rPr>
        <sz val="7"/>
        <color rgb="FFFF0000"/>
        <rFont val="Arial"/>
        <family val="2"/>
      </rPr>
      <t xml:space="preserve"> Aplicada en filas ocultas debajo de esta información.</t>
    </r>
  </si>
  <si>
    <t>Determinación del tiempo de proceso para cada producto</t>
  </si>
  <si>
    <t>PRODUCCIÓN MULTIPRODUCTO - TIEMPO DE LA OPERATIVA DE CADA PRODUCTO</t>
  </si>
  <si>
    <r>
      <t xml:space="preserve"> EN TODA LA APLICACIÓN</t>
    </r>
    <r>
      <rPr>
        <b/>
        <sz val="10"/>
        <rFont val="Arial Narrow"/>
        <family val="2"/>
      </rPr>
      <t>:</t>
    </r>
    <r>
      <rPr>
        <sz val="10"/>
        <rFont val="Arial Narrow"/>
        <family val="2"/>
      </rPr>
      <t xml:space="preserve"> INTRODUCIR LOS </t>
    </r>
    <r>
      <rPr>
        <b/>
        <sz val="10"/>
        <rFont val="Arial Narrow"/>
        <family val="2"/>
      </rPr>
      <t>DATOS EN LAS CELDAS</t>
    </r>
    <r>
      <rPr>
        <sz val="10"/>
        <rFont val="Arial Narrow"/>
        <family val="2"/>
      </rPr>
      <t xml:space="preserve"> CON </t>
    </r>
    <r>
      <rPr>
        <b/>
        <sz val="10"/>
        <rFont val="Arial Narrow"/>
        <family val="2"/>
      </rPr>
      <t>FONDO Y CARACTERES AZULES</t>
    </r>
  </si>
  <si>
    <t>PLANIFICACIÓN DE LA PRODUCCIÓN: NIVELADO DE LOS APROVISIONAMIENTOS</t>
  </si>
  <si>
    <t>PLANIFICACIÓN DE LA PRODUCCIÓN: AJUSTE A LÍNEAS MONOPRODUCTO O MULTIPRODUCTO</t>
  </si>
  <si>
    <t>DISEÑO DE LÍNEAS DE PRODUCCIÓN MONO O MULTIPRODUCTO</t>
  </si>
  <si>
    <t>Determinación de las cargas y capacidades por productos</t>
  </si>
  <si>
    <t xml:space="preserve">   Las líneas multiproducto operan un determinado tiempo –a determinar– con cada producto. Las líneas monoproducto operan toda la jornada con el mismo producto.</t>
  </si>
  <si>
    <t>Planificación de la producción por nivelado (con varios lotes / productos):</t>
  </si>
  <si>
    <t>Producto(s):</t>
  </si>
  <si>
    <t>Tiempos producto:</t>
  </si>
  <si>
    <t>Consumos ACUMULADOS de los cuatro primeros componentes para los primeros 10 productos de la serie nivelada</t>
  </si>
  <si>
    <t xml:space="preserve">  PLANIFICACIÓN Y DISEÑO DE LÍNEAS DE PRODUCCIÓN MONO Y MULTIPRODUCTO</t>
  </si>
  <si>
    <t>OPERACIONES Y TIEMPOS POR PRODUCTOS – GAMA FICTICIA</t>
  </si>
  <si>
    <r>
      <t xml:space="preserve">Introducir modelo de producto  </t>
    </r>
    <r>
      <rPr>
        <b/>
        <sz val="12"/>
        <color rgb="FFFF0000"/>
        <rFont val="Arial Narrow"/>
        <family val="2"/>
      </rPr>
      <t>&gt;&gt;&gt;</t>
    </r>
  </si>
  <si>
    <t>y las cantidades por período</t>
  </si>
  <si>
    <t>y denominación abreviada del modelo</t>
  </si>
  <si>
    <t>Operaciones trabajador</t>
  </si>
  <si>
    <t>Operaciones máquina</t>
  </si>
  <si>
    <t>Tiempo</t>
  </si>
  <si>
    <t>% NVA</t>
  </si>
  <si>
    <t>% paros</t>
  </si>
  <si>
    <t>X</t>
  </si>
  <si>
    <t>Nº oper.</t>
  </si>
  <si>
    <t>CU puesto</t>
  </si>
  <si>
    <t>Cant.</t>
  </si>
  <si>
    <t>CU operación</t>
  </si>
  <si>
    <t xml:space="preserve">             T  R  A  B  A  J  O</t>
  </si>
  <si>
    <t>CU máq.</t>
  </si>
  <si>
    <t xml:space="preserve">    M Á Q U I N A S</t>
  </si>
  <si>
    <t>Gama ficticia</t>
  </si>
  <si>
    <r>
      <t>CU</t>
    </r>
    <r>
      <rPr>
        <b/>
        <sz val="11"/>
        <color theme="0"/>
        <rFont val="Arial Narrow"/>
        <family val="2"/>
      </rPr>
      <t>:</t>
    </r>
    <r>
      <rPr>
        <sz val="11"/>
        <color theme="0"/>
        <rFont val="Arial Narrow"/>
        <family val="2"/>
      </rPr>
      <t xml:space="preserve"> Carga unitaria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</si>
</sst>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 #,##0_)\ _€_ ;_ * \(#,##0\)\ _€_ ;_ * &quot;-&quot;_)\ _€_ ;_ @_ "/>
    <numFmt numFmtId="165" formatCode="0.0%"/>
    <numFmt numFmtId="166" formatCode="0.0"/>
    <numFmt numFmtId="167" formatCode="#,##0.0"/>
    <numFmt numFmtId="168" formatCode="0.000"/>
    <numFmt numFmtId="169" formatCode="#,##0.00000"/>
    <numFmt numFmtId="170" formatCode="0.00000"/>
    <numFmt numFmtId="171" formatCode="#,##0_);\(#,##0\)"/>
    <numFmt numFmtId="172" formatCode="#,##0.000"/>
  </numFmts>
  <fonts count="225" x14ac:knownFonts="1">
    <font>
      <sz val="10"/>
      <name val="Arial"/>
    </font>
    <font>
      <b/>
      <sz val="10"/>
      <color indexed="9"/>
      <name val="Arial Narrow"/>
      <family val="2"/>
    </font>
    <font>
      <sz val="10"/>
      <name val="Arial Narrow"/>
      <family val="2"/>
    </font>
    <font>
      <b/>
      <sz val="10"/>
      <name val="Arial Narrow"/>
      <family val="2"/>
    </font>
    <font>
      <b/>
      <sz val="10"/>
      <name val="Arial"/>
      <family val="2"/>
    </font>
    <font>
      <b/>
      <sz val="12"/>
      <color indexed="12"/>
      <name val="Arial"/>
      <family val="2"/>
    </font>
    <font>
      <sz val="12"/>
      <name val="Arial"/>
      <family val="2"/>
    </font>
    <font>
      <b/>
      <sz val="10"/>
      <color indexed="10"/>
      <name val="Arial"/>
      <family val="2"/>
    </font>
    <font>
      <b/>
      <sz val="10"/>
      <color indexed="9"/>
      <name val="Arial"/>
      <family val="2"/>
    </font>
    <font>
      <sz val="10"/>
      <color indexed="16"/>
      <name val="Arial"/>
      <family val="2"/>
    </font>
    <font>
      <b/>
      <sz val="10"/>
      <color indexed="16"/>
      <name val="Arial"/>
      <family val="2"/>
    </font>
    <font>
      <b/>
      <sz val="10"/>
      <color indexed="55"/>
      <name val="Arial"/>
      <family val="2"/>
    </font>
    <font>
      <sz val="10"/>
      <color indexed="55"/>
      <name val="Arial"/>
      <family val="2"/>
    </font>
    <font>
      <b/>
      <u/>
      <sz val="10"/>
      <color indexed="55"/>
      <name val="Arial"/>
      <family val="2"/>
    </font>
    <font>
      <u/>
      <sz val="10"/>
      <color theme="10"/>
      <name val="Arial"/>
      <family val="2"/>
    </font>
    <font>
      <u/>
      <sz val="10"/>
      <color theme="11"/>
      <name val="Arial"/>
      <family val="2"/>
    </font>
    <font>
      <b/>
      <u/>
      <sz val="14"/>
      <color indexed="10"/>
      <name val="Times New Roman"/>
      <family val="1"/>
    </font>
    <font>
      <b/>
      <sz val="15"/>
      <color rgb="FFBC0000"/>
      <name val="Arial Narrow"/>
      <family val="2"/>
    </font>
    <font>
      <i/>
      <sz val="15"/>
      <color theme="4" tint="-0.249977111117893"/>
      <name val="Arial Narrow"/>
      <family val="2"/>
    </font>
    <font>
      <b/>
      <sz val="20"/>
      <color rgb="FFAB0000"/>
      <name val="Arial Black"/>
      <family val="2"/>
    </font>
    <font>
      <b/>
      <sz val="14"/>
      <name val="Arial Narrow"/>
      <family val="2"/>
    </font>
    <font>
      <b/>
      <i/>
      <sz val="14"/>
      <name val="Times New Roman"/>
      <family val="1"/>
    </font>
    <font>
      <sz val="11"/>
      <color theme="1"/>
      <name val="Calibri"/>
      <family val="2"/>
      <scheme val="minor"/>
    </font>
    <font>
      <b/>
      <sz val="11"/>
      <name val="Arial Narrow"/>
      <family val="2"/>
    </font>
    <font>
      <b/>
      <sz val="11"/>
      <color rgb="FF0070C0"/>
      <name val="Arial Narrow"/>
      <family val="2"/>
    </font>
    <font>
      <sz val="16"/>
      <name val="Arial Narrow"/>
      <family val="2"/>
    </font>
    <font>
      <sz val="10"/>
      <color theme="0" tint="-0.499984740745262"/>
      <name val="Arial Narrow"/>
      <family val="2"/>
    </font>
    <font>
      <sz val="9"/>
      <color theme="0" tint="-0.499984740745262"/>
      <name val="Arial Narrow"/>
      <family val="2"/>
    </font>
    <font>
      <b/>
      <sz val="11"/>
      <color theme="0" tint="-0.499984740745262"/>
      <name val="Arial Narrow"/>
      <family val="2"/>
    </font>
    <font>
      <b/>
      <sz val="9"/>
      <color theme="0" tint="-0.499984740745262"/>
      <name val="Arial Narrow"/>
      <family val="2"/>
    </font>
    <font>
      <sz val="10"/>
      <color theme="0" tint="-0.499984740745262"/>
      <name val="Arial"/>
      <family val="2"/>
    </font>
    <font>
      <b/>
      <sz val="16"/>
      <name val="Arial"/>
      <family val="2"/>
    </font>
    <font>
      <sz val="16"/>
      <name val="Arial"/>
      <family val="2"/>
    </font>
    <font>
      <sz val="14"/>
      <name val="Arial Narrow"/>
      <family val="2"/>
    </font>
    <font>
      <b/>
      <sz val="12"/>
      <name val="Arial Narrow"/>
      <family val="2"/>
    </font>
    <font>
      <sz val="13"/>
      <name val="Arial Narrow"/>
      <family val="2"/>
    </font>
    <font>
      <b/>
      <sz val="13"/>
      <name val="Arial"/>
      <family val="2"/>
    </font>
    <font>
      <b/>
      <sz val="14"/>
      <name val="Arial"/>
      <family val="2"/>
    </font>
    <font>
      <b/>
      <sz val="14"/>
      <color rgb="FF0070C0"/>
      <name val="Arial"/>
      <family val="2"/>
    </font>
    <font>
      <i/>
      <sz val="14"/>
      <name val="Arial"/>
      <family val="2"/>
    </font>
    <font>
      <b/>
      <i/>
      <sz val="14"/>
      <name val="Arial"/>
      <family val="2"/>
    </font>
    <font>
      <b/>
      <sz val="12"/>
      <color theme="1"/>
      <name val="Arial"/>
      <family val="2"/>
    </font>
    <font>
      <sz val="12"/>
      <color rgb="FF0070C0"/>
      <name val="Arial"/>
      <family val="2"/>
    </font>
    <font>
      <i/>
      <sz val="12"/>
      <color rgb="FFFF0000"/>
      <name val="Arial Narrow"/>
      <family val="2"/>
    </font>
    <font>
      <b/>
      <sz val="12"/>
      <color rgb="FFFF0000"/>
      <name val="Arial Narrow"/>
      <family val="2"/>
    </font>
    <font>
      <i/>
      <sz val="10"/>
      <color rgb="FFFF0000"/>
      <name val="Arial Narrow"/>
      <family val="2"/>
    </font>
    <font>
      <b/>
      <i/>
      <sz val="10"/>
      <color rgb="FFFF0000"/>
      <name val="Arial"/>
      <family val="2"/>
    </font>
    <font>
      <b/>
      <sz val="17"/>
      <color rgb="FFAB0000"/>
      <name val="Arial Black"/>
      <family val="2"/>
    </font>
    <font>
      <i/>
      <sz val="9"/>
      <name val="Arial"/>
      <family val="2"/>
    </font>
    <font>
      <i/>
      <sz val="10"/>
      <name val="Arial"/>
      <family val="2"/>
    </font>
    <font>
      <sz val="11"/>
      <name val="Arial Narrow"/>
      <family val="2"/>
    </font>
    <font>
      <b/>
      <sz val="11"/>
      <color indexed="16"/>
      <name val="Arial"/>
      <family val="2"/>
    </font>
    <font>
      <sz val="11"/>
      <color indexed="16"/>
      <name val="Arial"/>
      <family val="2"/>
    </font>
    <font>
      <b/>
      <sz val="11"/>
      <color indexed="16"/>
      <name val="Arial Narrow"/>
      <family val="2"/>
    </font>
    <font>
      <sz val="11"/>
      <color theme="1"/>
      <name val="Arial Narrow"/>
      <family val="2"/>
    </font>
    <font>
      <sz val="10"/>
      <color theme="1"/>
      <name val="Arial Narrow"/>
      <family val="2"/>
    </font>
    <font>
      <sz val="11"/>
      <color rgb="FF0070C0"/>
      <name val="Arial Narrow"/>
      <family val="2"/>
    </font>
    <font>
      <sz val="10"/>
      <color rgb="FF0070C0"/>
      <name val="Arial"/>
      <family val="2"/>
    </font>
    <font>
      <sz val="10"/>
      <color rgb="FF0070C0"/>
      <name val="Arial Narrow"/>
      <family val="2"/>
    </font>
    <font>
      <b/>
      <sz val="12"/>
      <name val="Arial"/>
      <family val="2"/>
    </font>
    <font>
      <b/>
      <sz val="14"/>
      <color rgb="FF0070C0"/>
      <name val="Arial Black"/>
      <family val="2"/>
    </font>
    <font>
      <b/>
      <sz val="10"/>
      <color theme="1"/>
      <name val="Arial"/>
      <family val="2"/>
    </font>
    <font>
      <sz val="6"/>
      <color theme="1"/>
      <name val="Arial"/>
      <family val="2"/>
    </font>
    <font>
      <sz val="10"/>
      <color indexed="55"/>
      <name val="Arial Narrow"/>
      <family val="2"/>
    </font>
    <font>
      <sz val="10"/>
      <color theme="1"/>
      <name val="Arial"/>
      <family val="2"/>
    </font>
    <font>
      <b/>
      <sz val="10"/>
      <color rgb="FFC00000"/>
      <name val="Arial Narrow"/>
      <family val="2"/>
    </font>
    <font>
      <b/>
      <sz val="14"/>
      <color rgb="FFC00000"/>
      <name val="Arial"/>
      <family val="2"/>
    </font>
    <font>
      <sz val="12"/>
      <color theme="1"/>
      <name val="Arial"/>
      <family val="2"/>
    </font>
    <font>
      <b/>
      <sz val="10"/>
      <color rgb="FF0070C0"/>
      <name val="Arial"/>
      <family val="2"/>
    </font>
    <font>
      <b/>
      <sz val="8"/>
      <color theme="1" tint="0.499984740745262"/>
      <name val="Arial Narrow"/>
      <family val="2"/>
    </font>
    <font>
      <b/>
      <sz val="10"/>
      <color rgb="FFA31408"/>
      <name val="Arial"/>
      <family val="2"/>
    </font>
    <font>
      <b/>
      <i/>
      <sz val="10"/>
      <color theme="1"/>
      <name val="Arial"/>
      <family val="2"/>
    </font>
    <font>
      <b/>
      <sz val="10"/>
      <color rgb="FFA31408"/>
      <name val="Arial Narrow"/>
      <family val="2"/>
    </font>
    <font>
      <i/>
      <sz val="15"/>
      <color theme="1"/>
      <name val="Arial Narrow"/>
      <family val="2"/>
    </font>
    <font>
      <b/>
      <sz val="10"/>
      <color theme="0" tint="-0.499984740745262"/>
      <name val="Arial"/>
      <family val="2"/>
    </font>
    <font>
      <b/>
      <sz val="10"/>
      <color theme="0" tint="-0.499984740745262"/>
      <name val="Arial Narrow"/>
      <family val="2"/>
    </font>
    <font>
      <sz val="8"/>
      <color theme="0" tint="-0.499984740745262"/>
      <name val="Arial"/>
      <family val="2"/>
    </font>
    <font>
      <b/>
      <sz val="14"/>
      <color rgb="FFA31408"/>
      <name val="Arial"/>
      <family val="2"/>
    </font>
    <font>
      <b/>
      <sz val="12"/>
      <color theme="0" tint="-0.499984740745262"/>
      <name val="Arial Narrow"/>
      <family val="2"/>
    </font>
    <font>
      <b/>
      <sz val="12"/>
      <color theme="0" tint="-0.499984740745262"/>
      <name val="Arial"/>
      <family val="2"/>
    </font>
    <font>
      <b/>
      <sz val="11"/>
      <name val="Arial"/>
      <family val="2"/>
    </font>
    <font>
      <sz val="8"/>
      <color theme="0" tint="-0.499984740745262"/>
      <name val="Arial Narrow"/>
      <family val="2"/>
    </font>
    <font>
      <b/>
      <sz val="10"/>
      <color rgb="FFB41807"/>
      <name val="Arial"/>
      <family val="2"/>
    </font>
    <font>
      <sz val="10"/>
      <color rgb="FFC00000"/>
      <name val="Arial"/>
      <family val="2"/>
    </font>
    <font>
      <sz val="10"/>
      <color rgb="FFC00000"/>
      <name val="Arial Narrow"/>
      <family val="2"/>
    </font>
    <font>
      <sz val="9"/>
      <name val="Arial Narrow"/>
      <family val="2"/>
    </font>
    <font>
      <b/>
      <sz val="9"/>
      <color theme="0" tint="-0.499984740745262"/>
      <name val="Arial"/>
      <family val="2"/>
    </font>
    <font>
      <b/>
      <sz val="17"/>
      <color rgb="FFC00000"/>
      <name val="Arial"/>
      <family val="2"/>
    </font>
    <font>
      <b/>
      <u/>
      <sz val="11"/>
      <color theme="1"/>
      <name val="Arial Narrow"/>
      <family val="2"/>
    </font>
    <font>
      <sz val="10"/>
      <name val="Arial"/>
      <family val="2"/>
    </font>
    <font>
      <b/>
      <sz val="12"/>
      <color indexed="12"/>
      <name val="Arial Narrow"/>
      <family val="2"/>
    </font>
    <font>
      <b/>
      <sz val="10"/>
      <color theme="3"/>
      <name val="Calibri"/>
      <family val="2"/>
      <scheme val="minor"/>
    </font>
    <font>
      <b/>
      <sz val="9"/>
      <color theme="4"/>
      <name val="Arial Narrow"/>
      <family val="2"/>
    </font>
    <font>
      <b/>
      <sz val="10"/>
      <color rgb="FFFF0000"/>
      <name val="Arial"/>
      <family val="2"/>
    </font>
    <font>
      <sz val="9"/>
      <color theme="0" tint="-0.34998626667073579"/>
      <name val="Arial Narrow"/>
      <family val="2"/>
    </font>
    <font>
      <b/>
      <i/>
      <sz val="11"/>
      <color indexed="10"/>
      <name val="Arial"/>
      <family val="2"/>
    </font>
    <font>
      <i/>
      <sz val="10"/>
      <color rgb="FF255897"/>
      <name val="Arial"/>
      <family val="2"/>
    </font>
    <font>
      <sz val="11"/>
      <color theme="4"/>
      <name val="Arial Narrow"/>
      <family val="2"/>
    </font>
    <font>
      <b/>
      <i/>
      <sz val="15"/>
      <color indexed="10"/>
      <name val="Times New Roman"/>
      <family val="1"/>
    </font>
    <font>
      <b/>
      <i/>
      <sz val="16"/>
      <color indexed="10"/>
      <name val="Times New Roman"/>
      <family val="1"/>
    </font>
    <font>
      <b/>
      <i/>
      <sz val="14"/>
      <color indexed="12"/>
      <name val="Times New Roman"/>
      <family val="1"/>
    </font>
    <font>
      <b/>
      <sz val="15"/>
      <color indexed="12"/>
      <name val="Times New Roman"/>
      <family val="1"/>
    </font>
    <font>
      <sz val="12"/>
      <name val="Tahoma"/>
      <family val="2"/>
    </font>
    <font>
      <b/>
      <sz val="12"/>
      <color indexed="10"/>
      <name val="Tahoma"/>
      <family val="2"/>
    </font>
    <font>
      <b/>
      <sz val="12"/>
      <color indexed="10"/>
      <name val="Arial"/>
      <family val="2"/>
    </font>
    <font>
      <sz val="12"/>
      <color indexed="10"/>
      <name val="Tahoma"/>
      <family val="2"/>
    </font>
    <font>
      <b/>
      <sz val="14"/>
      <color indexed="12"/>
      <name val="Times New Roman"/>
      <family val="1"/>
    </font>
    <font>
      <b/>
      <i/>
      <sz val="10"/>
      <color indexed="10"/>
      <name val="Times New Roman"/>
      <family val="1"/>
    </font>
    <font>
      <b/>
      <i/>
      <sz val="10"/>
      <color indexed="12"/>
      <name val="Times New Roman"/>
      <family val="1"/>
    </font>
    <font>
      <b/>
      <sz val="10"/>
      <color indexed="12"/>
      <name val="Times New Roman"/>
      <family val="1"/>
    </font>
    <font>
      <b/>
      <sz val="16"/>
      <color indexed="10"/>
      <name val="Times New Roman"/>
      <family val="1"/>
    </font>
    <font>
      <b/>
      <i/>
      <sz val="10"/>
      <color indexed="9"/>
      <name val="Arial"/>
      <family val="2"/>
    </font>
    <font>
      <b/>
      <i/>
      <sz val="12"/>
      <color indexed="12"/>
      <name val="Arial"/>
      <family val="2"/>
    </font>
    <font>
      <sz val="12"/>
      <name val="Arial Narrow"/>
      <family val="2"/>
    </font>
    <font>
      <b/>
      <i/>
      <sz val="12"/>
      <color indexed="10"/>
      <name val="Arial"/>
      <family val="2"/>
    </font>
    <font>
      <b/>
      <sz val="12"/>
      <color indexed="12"/>
      <name val="Times New Roman"/>
      <family val="1"/>
    </font>
    <font>
      <b/>
      <i/>
      <sz val="12"/>
      <color indexed="10"/>
      <name val="Times New Roman"/>
      <family val="1"/>
    </font>
    <font>
      <sz val="8"/>
      <name val="Arial"/>
      <family val="2"/>
    </font>
    <font>
      <b/>
      <i/>
      <sz val="16"/>
      <color indexed="55"/>
      <name val="Times New Roman"/>
      <family val="1"/>
    </font>
    <font>
      <b/>
      <sz val="10"/>
      <color indexed="55"/>
      <name val="Arial Narrow"/>
      <family val="2"/>
    </font>
    <font>
      <b/>
      <sz val="14"/>
      <color rgb="FF005092"/>
      <name val="Arial"/>
      <family val="2"/>
    </font>
    <font>
      <b/>
      <sz val="10"/>
      <color theme="1" tint="0.499984740745262"/>
      <name val="Arial Narrow"/>
      <family val="2"/>
    </font>
    <font>
      <b/>
      <sz val="10"/>
      <color theme="1" tint="0.499984740745262"/>
      <name val="Arial"/>
      <family val="2"/>
    </font>
    <font>
      <i/>
      <sz val="8"/>
      <color theme="9" tint="-0.249977111117893"/>
      <name val="Arial Narrow"/>
      <family val="2"/>
    </font>
    <font>
      <sz val="16"/>
      <name val="Arial Black"/>
      <family val="2"/>
    </font>
    <font>
      <sz val="16"/>
      <color rgb="FFFF0000"/>
      <name val="Arial Black"/>
      <family val="2"/>
    </font>
    <font>
      <b/>
      <sz val="11"/>
      <color rgb="FFFF0000"/>
      <name val="Arial Narrow"/>
      <family val="2"/>
    </font>
    <font>
      <b/>
      <sz val="15"/>
      <color rgb="FF00579C"/>
      <name val="Arial Narrow"/>
      <family val="2"/>
    </font>
    <font>
      <b/>
      <sz val="14"/>
      <color rgb="FF00579C"/>
      <name val="Arial Black"/>
      <family val="2"/>
    </font>
    <font>
      <i/>
      <sz val="10"/>
      <color theme="1"/>
      <name val="Arial"/>
      <family val="2"/>
    </font>
    <font>
      <b/>
      <sz val="10"/>
      <color rgb="FFB41807"/>
      <name val="Calibri"/>
      <family val="2"/>
      <scheme val="minor"/>
    </font>
    <font>
      <i/>
      <sz val="11"/>
      <color theme="1"/>
      <name val="Arial"/>
      <family val="2"/>
    </font>
    <font>
      <b/>
      <sz val="16"/>
      <color rgb="FFFF0000"/>
      <name val="Arial Black"/>
      <family val="2"/>
    </font>
    <font>
      <i/>
      <sz val="12"/>
      <color theme="1"/>
      <name val="Arial"/>
      <family val="2"/>
    </font>
    <font>
      <sz val="12"/>
      <color rgb="FF0070C0"/>
      <name val="Arial Narrow"/>
      <family val="2"/>
    </font>
    <font>
      <sz val="12"/>
      <color rgb="FFD61E06"/>
      <name val="Arial Narrow"/>
      <family val="2"/>
    </font>
    <font>
      <sz val="14"/>
      <color rgb="FFA31408"/>
      <name val="Arial Narrow"/>
      <family val="2"/>
    </font>
    <font>
      <b/>
      <sz val="15"/>
      <color theme="1"/>
      <name val="Arial Narrow"/>
      <family val="2"/>
    </font>
    <font>
      <b/>
      <sz val="14"/>
      <color rgb="FF255897"/>
      <name val="Arial Black"/>
      <family val="2"/>
    </font>
    <font>
      <b/>
      <sz val="12"/>
      <color theme="1"/>
      <name val="Arial Narrow"/>
      <family val="2"/>
    </font>
    <font>
      <sz val="10"/>
      <color rgb="FF00579C"/>
      <name val="Arial Narrow"/>
      <family val="2"/>
    </font>
    <font>
      <b/>
      <sz val="12"/>
      <color rgb="FF0070C0"/>
      <name val="Arial"/>
      <family val="2"/>
    </font>
    <font>
      <sz val="12"/>
      <color theme="1"/>
      <name val="Arial Narrow"/>
      <family val="2"/>
    </font>
    <font>
      <b/>
      <i/>
      <sz val="14"/>
      <color rgb="FF005092"/>
      <name val="Arial"/>
      <family val="2"/>
    </font>
    <font>
      <sz val="9"/>
      <color rgb="FF005092"/>
      <name val="Arial Narrow"/>
      <family val="2"/>
    </font>
    <font>
      <sz val="12"/>
      <color rgb="FF005092"/>
      <name val="Arial"/>
      <family val="2"/>
    </font>
    <font>
      <b/>
      <i/>
      <sz val="12"/>
      <color rgb="FFC00000"/>
      <name val="Arial"/>
      <family val="2"/>
    </font>
    <font>
      <b/>
      <i/>
      <sz val="14"/>
      <color theme="1"/>
      <name val="Arial"/>
      <family val="2"/>
    </font>
    <font>
      <b/>
      <sz val="14"/>
      <color rgb="FFBC0000"/>
      <name val="Arial Narrow"/>
      <family val="2"/>
    </font>
    <font>
      <i/>
      <sz val="14"/>
      <color theme="1"/>
      <name val="Arial Narrow"/>
      <family val="2"/>
    </font>
    <font>
      <sz val="14"/>
      <name val="Arial"/>
      <family val="2"/>
    </font>
    <font>
      <b/>
      <sz val="14"/>
      <color rgb="FFFF0000"/>
      <name val="Arial"/>
      <family val="2"/>
    </font>
    <font>
      <b/>
      <sz val="14"/>
      <color theme="1"/>
      <name val="Arial"/>
      <family val="2"/>
    </font>
    <font>
      <b/>
      <i/>
      <sz val="10"/>
      <color indexed="55"/>
      <name val="Arial Narrow"/>
      <family val="2"/>
    </font>
    <font>
      <b/>
      <sz val="16"/>
      <color indexed="55"/>
      <name val="Arial Narrow"/>
      <family val="2"/>
    </font>
    <font>
      <i/>
      <sz val="11"/>
      <color indexed="55"/>
      <name val="Arial Narrow"/>
      <family val="2"/>
    </font>
    <font>
      <b/>
      <sz val="14"/>
      <color indexed="55"/>
      <name val="Arial Narrow"/>
      <family val="2"/>
    </font>
    <font>
      <b/>
      <sz val="12"/>
      <color indexed="55"/>
      <name val="Arial Black"/>
      <family val="2"/>
    </font>
    <font>
      <b/>
      <sz val="16"/>
      <color theme="6" tint="-0.499984740745262"/>
      <name val="Arial Black"/>
      <family val="2"/>
    </font>
    <font>
      <b/>
      <sz val="11"/>
      <color theme="2" tint="-0.499984740745262"/>
      <name val="Arial Narrow"/>
      <family val="2"/>
    </font>
    <font>
      <b/>
      <sz val="11"/>
      <color theme="2" tint="-0.499984740745262"/>
      <name val="Arial"/>
      <family val="2"/>
    </font>
    <font>
      <sz val="10"/>
      <color theme="2" tint="-0.499984740745262"/>
      <name val="Arial"/>
      <family val="2"/>
    </font>
    <font>
      <b/>
      <sz val="11"/>
      <color theme="1"/>
      <name val="Arial Narrow"/>
      <family val="2"/>
    </font>
    <font>
      <b/>
      <sz val="11"/>
      <color theme="1"/>
      <name val="Arial"/>
      <family val="2"/>
    </font>
    <font>
      <sz val="11"/>
      <color theme="1"/>
      <name val="Arial"/>
      <family val="2"/>
    </font>
    <font>
      <i/>
      <sz val="14"/>
      <color theme="4" tint="-0.249977111117893"/>
      <name val="Arial Narrow"/>
      <family val="2"/>
    </font>
    <font>
      <i/>
      <sz val="12"/>
      <color rgb="FF0070C0"/>
      <name val="Arial Narrow"/>
      <family val="2"/>
    </font>
    <font>
      <i/>
      <sz val="10"/>
      <color rgb="FF0070C0"/>
      <name val="Arial"/>
      <family val="2"/>
    </font>
    <font>
      <i/>
      <sz val="15"/>
      <color rgb="FF0070C0"/>
      <name val="Arial Narrow"/>
      <family val="2"/>
    </font>
    <font>
      <b/>
      <sz val="10"/>
      <color rgb="FF0070C0"/>
      <name val="Calibri"/>
      <family val="2"/>
      <scheme val="minor"/>
    </font>
    <font>
      <b/>
      <sz val="9"/>
      <color rgb="FF0070C0"/>
      <name val="Arial Narrow"/>
      <family val="2"/>
    </font>
    <font>
      <b/>
      <sz val="9"/>
      <color theme="1"/>
      <name val="Arial Narrow"/>
      <family val="2"/>
    </font>
    <font>
      <b/>
      <sz val="18"/>
      <color rgb="FFAB0000"/>
      <name val="Arial Black"/>
      <family val="2"/>
    </font>
    <font>
      <b/>
      <sz val="13"/>
      <color rgb="FFBC0000"/>
      <name val="Arial Narrow"/>
      <family val="2"/>
    </font>
    <font>
      <i/>
      <sz val="13"/>
      <color theme="1"/>
      <name val="Arial Narrow"/>
      <family val="2"/>
    </font>
    <font>
      <b/>
      <sz val="10"/>
      <color theme="0"/>
      <name val="Calibri"/>
      <family val="2"/>
      <scheme val="minor"/>
    </font>
    <font>
      <b/>
      <sz val="12"/>
      <color theme="0"/>
      <name val="Arial"/>
      <family val="2"/>
    </font>
    <font>
      <b/>
      <sz val="12"/>
      <color theme="0"/>
      <name val="Arial Narrow"/>
      <family val="2"/>
    </font>
    <font>
      <sz val="12"/>
      <color theme="0"/>
      <name val="Arial Narrow"/>
      <family val="2"/>
    </font>
    <font>
      <sz val="11"/>
      <color theme="1"/>
      <name val="Arial Black"/>
      <family val="2"/>
    </font>
    <font>
      <sz val="12"/>
      <color rgb="FFC00000"/>
      <name val="Arial Narrow"/>
      <family val="2"/>
    </font>
    <font>
      <i/>
      <sz val="11"/>
      <color rgb="FFBC0000"/>
      <name val="Arial Narrow"/>
      <family val="2"/>
    </font>
    <font>
      <b/>
      <sz val="12"/>
      <color rgb="FFC00000"/>
      <name val="Tahoma"/>
      <family val="2"/>
    </font>
    <font>
      <sz val="12"/>
      <color rgb="FFC00000"/>
      <name val="Arial"/>
      <family val="2"/>
    </font>
    <font>
      <sz val="12"/>
      <color rgb="FFC00000"/>
      <name val="Tahoma"/>
      <family val="2"/>
    </font>
    <font>
      <i/>
      <sz val="13"/>
      <color rgb="FF000000"/>
      <name val="Arial Narrow"/>
      <family val="2"/>
    </font>
    <font>
      <b/>
      <sz val="16"/>
      <color rgb="FF255897"/>
      <name val="Arial Black"/>
      <family val="2"/>
    </font>
    <font>
      <b/>
      <i/>
      <sz val="10"/>
      <name val="Arial"/>
      <family val="2"/>
    </font>
    <font>
      <b/>
      <i/>
      <sz val="10"/>
      <color rgb="FF0070C0"/>
      <name val="Arial"/>
      <family val="2"/>
    </font>
    <font>
      <i/>
      <sz val="13"/>
      <color rgb="FFC00000"/>
      <name val="Arial"/>
      <family val="2"/>
    </font>
    <font>
      <b/>
      <sz val="13"/>
      <color rgb="FFC00000"/>
      <name val="Arial"/>
      <family val="2"/>
    </font>
    <font>
      <b/>
      <sz val="13"/>
      <color rgb="FFC00000"/>
      <name val="Tahoma"/>
      <family val="2"/>
    </font>
    <font>
      <sz val="13"/>
      <name val="Arial"/>
      <family val="2"/>
    </font>
    <font>
      <b/>
      <sz val="12"/>
      <color rgb="FFFFFF00"/>
      <name val="Arial"/>
      <family val="2"/>
    </font>
    <font>
      <u/>
      <sz val="12"/>
      <name val="Arial"/>
      <family val="2"/>
    </font>
    <font>
      <sz val="12"/>
      <color rgb="FFAA1501"/>
      <name val="Arial"/>
      <family val="2"/>
    </font>
    <font>
      <b/>
      <sz val="11"/>
      <color rgb="FFAA1501"/>
      <name val="Arial Narrow"/>
      <family val="2"/>
    </font>
    <font>
      <sz val="10"/>
      <color rgb="FFAA1501"/>
      <name val="Arial Narrow"/>
      <family val="2"/>
    </font>
    <font>
      <b/>
      <sz val="10"/>
      <color rgb="FFAA1501"/>
      <name val="Arial Narrow"/>
      <family val="2"/>
    </font>
    <font>
      <sz val="10"/>
      <color rgb="FFAA1501"/>
      <name val="Arial"/>
      <family val="2"/>
    </font>
    <font>
      <sz val="10"/>
      <color rgb="FFFF0000"/>
      <name val="Arial"/>
      <family val="2"/>
    </font>
    <font>
      <i/>
      <sz val="10"/>
      <color rgb="FFFF0000"/>
      <name val="Arial"/>
      <family val="2"/>
    </font>
    <font>
      <b/>
      <sz val="7"/>
      <color rgb="FFFF0000"/>
      <name val="Arial"/>
      <family val="2"/>
    </font>
    <font>
      <sz val="7"/>
      <color rgb="FFFF0000"/>
      <name val="Arial"/>
      <family val="2"/>
    </font>
    <font>
      <i/>
      <sz val="10"/>
      <name val="Arial Narrow"/>
      <family val="2"/>
    </font>
    <font>
      <b/>
      <sz val="12"/>
      <color rgb="FF004F8C"/>
      <name val="Arial"/>
      <family val="2"/>
    </font>
    <font>
      <b/>
      <sz val="11"/>
      <color rgb="FFAA1501"/>
      <name val="Arial"/>
      <family val="2"/>
    </font>
    <font>
      <sz val="11"/>
      <color rgb="FFAA1501"/>
      <name val="Arial Narrow"/>
      <family val="2"/>
    </font>
    <font>
      <sz val="9"/>
      <color rgb="FFAA1501"/>
      <name val="Arial Narrow"/>
      <family val="2"/>
    </font>
    <font>
      <b/>
      <sz val="9"/>
      <color rgb="FFAA1501"/>
      <name val="Arial Narrow"/>
      <family val="2"/>
    </font>
    <font>
      <b/>
      <sz val="9"/>
      <color rgb="FFAA1501"/>
      <name val="Arial"/>
      <family val="2"/>
    </font>
    <font>
      <sz val="14"/>
      <color theme="1"/>
      <name val="Arial Narrow"/>
      <family val="2"/>
    </font>
    <font>
      <b/>
      <sz val="15"/>
      <color rgb="FFAB0000"/>
      <name val="Arial Black"/>
      <family val="2"/>
    </font>
    <font>
      <b/>
      <sz val="10"/>
      <color rgb="FF004F8C"/>
      <name val="Arial Narrow"/>
      <family val="2"/>
    </font>
    <font>
      <i/>
      <sz val="11"/>
      <name val="Arial Narrow"/>
      <family val="2"/>
    </font>
    <font>
      <b/>
      <sz val="15"/>
      <color rgb="FF004F8C"/>
      <name val="Arial Black"/>
      <family val="2"/>
    </font>
    <font>
      <b/>
      <sz val="12"/>
      <color rgb="FFAA1501"/>
      <name val="Arial Narrow"/>
      <family val="2"/>
    </font>
    <font>
      <sz val="11"/>
      <color rgb="FF004F8C"/>
      <name val="Arial Narrow"/>
      <family val="2"/>
    </font>
    <font>
      <i/>
      <sz val="10"/>
      <color rgb="FF000000"/>
      <name val="Arial Narrow"/>
      <family val="2"/>
    </font>
    <font>
      <b/>
      <sz val="12"/>
      <color rgb="FFBC0000"/>
      <name val="Arial Narrow"/>
      <family val="2"/>
    </font>
    <font>
      <b/>
      <sz val="16"/>
      <color rgb="FFAB0000"/>
      <name val="Arial Black"/>
      <family val="2"/>
    </font>
    <font>
      <b/>
      <i/>
      <sz val="12"/>
      <color rgb="FF0070C0"/>
      <name val="Arial"/>
      <family val="2"/>
    </font>
    <font>
      <b/>
      <sz val="10"/>
      <color theme="0"/>
      <name val="Arial Narrow"/>
      <family val="2"/>
    </font>
    <font>
      <b/>
      <sz val="11"/>
      <color theme="0"/>
      <name val="Arial Narrow"/>
      <family val="2"/>
    </font>
    <font>
      <sz val="11"/>
      <color theme="0"/>
      <name val="Arial Narrow"/>
      <family val="2"/>
    </font>
  </fonts>
  <fills count="19">
    <fill>
      <patternFill patternType="none"/>
    </fill>
    <fill>
      <patternFill patternType="gray125"/>
    </fill>
    <fill>
      <patternFill patternType="solid">
        <fgColor theme="2" tint="-9.9978637043366805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E8E7E9"/>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indexed="9"/>
        <bgColor indexed="64"/>
      </patternFill>
    </fill>
    <fill>
      <patternFill patternType="solid">
        <fgColor theme="0" tint="-0.249977111117893"/>
        <bgColor indexed="64"/>
      </patternFill>
    </fill>
    <fill>
      <patternFill patternType="solid">
        <fgColor rgb="FFFFEEDD"/>
        <bgColor indexed="64"/>
      </patternFill>
    </fill>
    <fill>
      <patternFill patternType="solid">
        <fgColor rgb="FFE6F2FF"/>
        <bgColor indexed="64"/>
      </patternFill>
    </fill>
    <fill>
      <patternFill patternType="solid">
        <fgColor rgb="FFE5E0CF"/>
        <bgColor indexed="64"/>
      </patternFill>
    </fill>
    <fill>
      <patternFill patternType="solid">
        <fgColor rgb="FFB7CEE9"/>
        <bgColor indexed="64"/>
      </patternFill>
    </fill>
    <fill>
      <patternFill patternType="solid">
        <fgColor rgb="FFE0DED6"/>
        <bgColor indexed="64"/>
      </patternFill>
    </fill>
    <fill>
      <patternFill patternType="solid">
        <fgColor rgb="FFFFFF00"/>
        <bgColor indexed="64"/>
      </patternFill>
    </fill>
    <fill>
      <patternFill patternType="solid">
        <fgColor rgb="FF00579C"/>
        <bgColor indexed="64"/>
      </patternFill>
    </fill>
    <fill>
      <patternFill patternType="solid">
        <fgColor rgb="FFCBD6E2"/>
        <bgColor indexed="64"/>
      </patternFill>
    </fill>
  </fills>
  <borders count="196">
    <border>
      <left/>
      <right/>
      <top/>
      <bottom/>
      <diagonal/>
    </border>
    <border>
      <left style="thin">
        <color indexed="22"/>
      </left>
      <right style="thin">
        <color indexed="22"/>
      </right>
      <top style="thin">
        <color indexed="22"/>
      </top>
      <bottom style="thin">
        <color indexed="22"/>
      </bottom>
      <diagonal/>
    </border>
    <border>
      <left/>
      <right style="thin">
        <color auto="1"/>
      </right>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theme="0"/>
      </bottom>
      <diagonal/>
    </border>
    <border>
      <left style="medium">
        <color theme="0" tint="-0.34998626667073579"/>
      </left>
      <right/>
      <top style="medium">
        <color theme="0" tint="-0.34998626667073579"/>
      </top>
      <bottom/>
      <diagonal/>
    </border>
    <border>
      <left/>
      <right/>
      <top style="medium">
        <color theme="0" tint="-0.34998626667073579"/>
      </top>
      <bottom/>
      <diagonal/>
    </border>
    <border>
      <left/>
      <right style="medium">
        <color theme="0" tint="-0.34998626667073579"/>
      </right>
      <top style="medium">
        <color theme="0" tint="-0.34998626667073579"/>
      </top>
      <bottom/>
      <diagonal/>
    </border>
    <border>
      <left style="medium">
        <color theme="0" tint="-0.34998626667073579"/>
      </left>
      <right/>
      <top/>
      <bottom style="medium">
        <color theme="0" tint="-0.34998626667073579"/>
      </bottom>
      <diagonal/>
    </border>
    <border>
      <left/>
      <right/>
      <top/>
      <bottom style="medium">
        <color theme="0" tint="-0.34998626667073579"/>
      </bottom>
      <diagonal/>
    </border>
    <border>
      <left/>
      <right style="medium">
        <color theme="0" tint="-0.34998626667073579"/>
      </right>
      <top/>
      <bottom style="medium">
        <color theme="0" tint="-0.34998626667073579"/>
      </bottom>
      <diagonal/>
    </border>
    <border>
      <left/>
      <right/>
      <top style="thick">
        <color theme="0"/>
      </top>
      <bottom style="thick">
        <color theme="0"/>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diagonal/>
    </border>
    <border>
      <left style="thick">
        <color theme="0"/>
      </left>
      <right style="thick">
        <color theme="0"/>
      </right>
      <top style="thick">
        <color theme="0"/>
      </top>
      <bottom/>
      <diagonal/>
    </border>
    <border>
      <left style="thick">
        <color theme="0"/>
      </left>
      <right/>
      <top style="thick">
        <color theme="0"/>
      </top>
      <bottom/>
      <diagonal/>
    </border>
    <border>
      <left/>
      <right/>
      <top/>
      <bottom style="medium">
        <color theme="0"/>
      </bottom>
      <diagonal/>
    </border>
    <border>
      <left/>
      <right style="thick">
        <color theme="0"/>
      </right>
      <top style="thick">
        <color theme="0"/>
      </top>
      <bottom style="thick">
        <color theme="0"/>
      </bottom>
      <diagonal/>
    </border>
    <border>
      <left/>
      <right style="thick">
        <color theme="0"/>
      </right>
      <top style="thick">
        <color theme="0"/>
      </top>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top/>
      <bottom/>
      <diagonal/>
    </border>
    <border>
      <left/>
      <right style="medium">
        <color theme="0" tint="-0.499984740745262"/>
      </right>
      <top/>
      <bottom/>
      <diagonal/>
    </border>
    <border>
      <left style="medium">
        <color theme="0" tint="-0.499984740745262"/>
      </left>
      <right/>
      <top/>
      <bottom style="medium">
        <color theme="0" tint="-0.499984740745262"/>
      </bottom>
      <diagonal/>
    </border>
    <border>
      <left/>
      <right/>
      <top/>
      <bottom style="medium">
        <color theme="0" tint="-0.499984740745262"/>
      </bottom>
      <diagonal/>
    </border>
    <border>
      <left/>
      <right style="medium">
        <color theme="0" tint="-0.499984740745262"/>
      </right>
      <top/>
      <bottom style="medium">
        <color theme="0" tint="-0.499984740745262"/>
      </bottom>
      <diagonal/>
    </border>
    <border>
      <left/>
      <right style="thick">
        <color theme="0"/>
      </right>
      <top/>
      <bottom style="thick">
        <color theme="0"/>
      </bottom>
      <diagonal/>
    </border>
    <border>
      <left style="thick">
        <color theme="0"/>
      </left>
      <right style="thick">
        <color theme="0"/>
      </right>
      <top/>
      <bottom style="thick">
        <color theme="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medium">
        <color indexed="22"/>
      </right>
      <top/>
      <bottom/>
      <diagonal/>
    </border>
    <border>
      <left style="medium">
        <color indexed="22"/>
      </left>
      <right style="medium">
        <color indexed="22"/>
      </right>
      <top style="medium">
        <color indexed="22"/>
      </top>
      <bottom style="medium">
        <color indexed="22"/>
      </bottom>
      <diagonal/>
    </border>
    <border>
      <left style="medium">
        <color indexed="22"/>
      </left>
      <right/>
      <top style="medium">
        <color indexed="22"/>
      </top>
      <bottom style="medium">
        <color indexed="22"/>
      </bottom>
      <diagonal/>
    </border>
    <border>
      <left/>
      <right style="medium">
        <color indexed="22"/>
      </right>
      <top style="medium">
        <color indexed="22"/>
      </top>
      <bottom style="medium">
        <color indexed="22"/>
      </bottom>
      <diagonal/>
    </border>
    <border>
      <left/>
      <right/>
      <top/>
      <bottom style="medium">
        <color indexed="22"/>
      </bottom>
      <diagonal/>
    </border>
    <border>
      <left style="medium">
        <color indexed="22"/>
      </left>
      <right style="thin">
        <color indexed="22"/>
      </right>
      <top style="thin">
        <color indexed="22"/>
      </top>
      <bottom style="thin">
        <color indexed="22"/>
      </bottom>
      <diagonal/>
    </border>
    <border>
      <left style="thin">
        <color indexed="22"/>
      </left>
      <right style="medium">
        <color indexed="22"/>
      </right>
      <top style="thin">
        <color indexed="22"/>
      </top>
      <bottom style="thin">
        <color indexed="22"/>
      </bottom>
      <diagonal/>
    </border>
    <border>
      <left/>
      <right style="thin">
        <color indexed="22"/>
      </right>
      <top style="thin">
        <color indexed="22"/>
      </top>
      <bottom style="thin">
        <color indexed="22"/>
      </bottom>
      <diagonal/>
    </border>
    <border>
      <left/>
      <right style="medium">
        <color indexed="22"/>
      </right>
      <top/>
      <bottom style="medium">
        <color indexed="22"/>
      </bottom>
      <diagonal/>
    </border>
    <border>
      <left/>
      <right/>
      <top style="medium">
        <color indexed="22"/>
      </top>
      <bottom style="medium">
        <color indexed="22"/>
      </bottom>
      <diagonal/>
    </border>
    <border>
      <left style="medium">
        <color indexed="22"/>
      </left>
      <right/>
      <top/>
      <bottom style="thin">
        <color indexed="22"/>
      </bottom>
      <diagonal/>
    </border>
    <border>
      <left style="medium">
        <color indexed="22"/>
      </left>
      <right/>
      <top style="thin">
        <color indexed="22"/>
      </top>
      <bottom style="thin">
        <color indexed="22"/>
      </bottom>
      <diagonal/>
    </border>
    <border>
      <left/>
      <right style="medium">
        <color indexed="22"/>
      </right>
      <top style="thin">
        <color indexed="22"/>
      </top>
      <bottom style="thin">
        <color indexed="22"/>
      </bottom>
      <diagonal/>
    </border>
    <border>
      <left/>
      <right/>
      <top style="thin">
        <color indexed="22"/>
      </top>
      <bottom style="thin">
        <color indexed="22"/>
      </bottom>
      <diagonal/>
    </border>
    <border>
      <left style="medium">
        <color indexed="22"/>
      </left>
      <right style="medium">
        <color indexed="22"/>
      </right>
      <top style="medium">
        <color indexed="22"/>
      </top>
      <bottom style="double">
        <color indexed="22"/>
      </bottom>
      <diagonal/>
    </border>
    <border>
      <left style="medium">
        <color indexed="22"/>
      </left>
      <right/>
      <top style="medium">
        <color indexed="22"/>
      </top>
      <bottom style="double">
        <color indexed="22"/>
      </bottom>
      <diagonal/>
    </border>
    <border>
      <left style="medium">
        <color indexed="22"/>
      </left>
      <right/>
      <top style="double">
        <color indexed="22"/>
      </top>
      <bottom style="thin">
        <color indexed="22"/>
      </bottom>
      <diagonal/>
    </border>
    <border>
      <left style="medium">
        <color indexed="22"/>
      </left>
      <right style="thin">
        <color indexed="22"/>
      </right>
      <top style="double">
        <color indexed="22"/>
      </top>
      <bottom style="thin">
        <color indexed="22"/>
      </bottom>
      <diagonal/>
    </border>
    <border>
      <left style="thin">
        <color indexed="22"/>
      </left>
      <right/>
      <top style="double">
        <color indexed="22"/>
      </top>
      <bottom style="thin">
        <color indexed="22"/>
      </bottom>
      <diagonal/>
    </border>
    <border>
      <left style="thin">
        <color indexed="22"/>
      </left>
      <right style="medium">
        <color indexed="22"/>
      </right>
      <top style="double">
        <color indexed="22"/>
      </top>
      <bottom style="thin">
        <color indexed="22"/>
      </bottom>
      <diagonal/>
    </border>
    <border>
      <left/>
      <right style="thin">
        <color indexed="22"/>
      </right>
      <top style="double">
        <color indexed="22"/>
      </top>
      <bottom style="thin">
        <color indexed="22"/>
      </bottom>
      <diagonal/>
    </border>
    <border>
      <left style="medium">
        <color indexed="22"/>
      </left>
      <right/>
      <top style="thin">
        <color indexed="22"/>
      </top>
      <bottom style="double">
        <color indexed="22"/>
      </bottom>
      <diagonal/>
    </border>
    <border>
      <left style="medium">
        <color indexed="22"/>
      </left>
      <right style="thin">
        <color indexed="22"/>
      </right>
      <top style="thin">
        <color indexed="22"/>
      </top>
      <bottom style="double">
        <color indexed="22"/>
      </bottom>
      <diagonal/>
    </border>
    <border>
      <left style="thin">
        <color indexed="22"/>
      </left>
      <right style="medium">
        <color indexed="22"/>
      </right>
      <top style="thin">
        <color indexed="22"/>
      </top>
      <bottom style="double">
        <color indexed="22"/>
      </bottom>
      <diagonal/>
    </border>
    <border>
      <left/>
      <right style="thin">
        <color indexed="22"/>
      </right>
      <top style="thin">
        <color indexed="22"/>
      </top>
      <bottom style="double">
        <color indexed="22"/>
      </bottom>
      <diagonal/>
    </border>
    <border>
      <left style="thin">
        <color indexed="22"/>
      </left>
      <right/>
      <top style="thin">
        <color indexed="22"/>
      </top>
      <bottom style="thin">
        <color indexed="22"/>
      </bottom>
      <diagonal/>
    </border>
    <border>
      <left style="medium">
        <color indexed="22"/>
      </left>
      <right style="thin">
        <color indexed="22"/>
      </right>
      <top/>
      <bottom style="thin">
        <color indexed="22"/>
      </bottom>
      <diagonal/>
    </border>
    <border>
      <left style="thin">
        <color indexed="22"/>
      </left>
      <right/>
      <top/>
      <bottom style="thin">
        <color indexed="22"/>
      </bottom>
      <diagonal/>
    </border>
    <border>
      <left style="thin">
        <color indexed="22"/>
      </left>
      <right style="medium">
        <color indexed="22"/>
      </right>
      <top/>
      <bottom style="thin">
        <color indexed="22"/>
      </bottom>
      <diagonal/>
    </border>
    <border>
      <left/>
      <right style="thin">
        <color indexed="22"/>
      </right>
      <top/>
      <bottom style="thin">
        <color indexed="22"/>
      </bottom>
      <diagonal/>
    </border>
    <border>
      <left style="medium">
        <color indexed="22"/>
      </left>
      <right/>
      <top style="thin">
        <color indexed="22"/>
      </top>
      <bottom style="thick">
        <color indexed="22"/>
      </bottom>
      <diagonal/>
    </border>
    <border>
      <left style="medium">
        <color indexed="22"/>
      </left>
      <right style="thin">
        <color indexed="22"/>
      </right>
      <top style="thin">
        <color indexed="22"/>
      </top>
      <bottom style="thick">
        <color indexed="22"/>
      </bottom>
      <diagonal/>
    </border>
    <border>
      <left style="thin">
        <color indexed="22"/>
      </left>
      <right/>
      <top style="thin">
        <color indexed="22"/>
      </top>
      <bottom style="thick">
        <color indexed="22"/>
      </bottom>
      <diagonal/>
    </border>
    <border>
      <left style="thin">
        <color indexed="22"/>
      </left>
      <right style="medium">
        <color indexed="22"/>
      </right>
      <top style="thin">
        <color indexed="22"/>
      </top>
      <bottom style="thick">
        <color indexed="22"/>
      </bottom>
      <diagonal/>
    </border>
    <border>
      <left/>
      <right style="thin">
        <color indexed="22"/>
      </right>
      <top style="thin">
        <color indexed="22"/>
      </top>
      <bottom style="thick">
        <color indexed="22"/>
      </bottom>
      <diagonal/>
    </border>
    <border>
      <left style="thin">
        <color indexed="22"/>
      </left>
      <right style="thin">
        <color indexed="22"/>
      </right>
      <top/>
      <bottom style="thin">
        <color indexed="22"/>
      </bottom>
      <diagonal/>
    </border>
    <border>
      <left style="medium">
        <color indexed="22"/>
      </left>
      <right/>
      <top style="thick">
        <color indexed="22"/>
      </top>
      <bottom style="thin">
        <color indexed="22"/>
      </bottom>
      <diagonal/>
    </border>
    <border>
      <left/>
      <right style="medium">
        <color indexed="22"/>
      </right>
      <top style="thick">
        <color indexed="22"/>
      </top>
      <bottom style="thin">
        <color indexed="22"/>
      </bottom>
      <diagonal/>
    </border>
    <border>
      <left/>
      <right/>
      <top style="thick">
        <color indexed="22"/>
      </top>
      <bottom style="thin">
        <color indexed="22"/>
      </bottom>
      <diagonal/>
    </border>
    <border>
      <left style="medium">
        <color indexed="22"/>
      </left>
      <right/>
      <top/>
      <bottom style="medium">
        <color indexed="22"/>
      </bottom>
      <diagonal/>
    </border>
    <border>
      <left style="medium">
        <color indexed="22"/>
      </left>
      <right style="thin">
        <color indexed="22"/>
      </right>
      <top/>
      <bottom style="medium">
        <color indexed="22"/>
      </bottom>
      <diagonal/>
    </border>
    <border>
      <left style="thin">
        <color indexed="22"/>
      </left>
      <right style="medium">
        <color indexed="22"/>
      </right>
      <top/>
      <bottom style="medium">
        <color indexed="22"/>
      </bottom>
      <diagonal/>
    </border>
    <border>
      <left/>
      <right style="thin">
        <color indexed="22"/>
      </right>
      <top/>
      <bottom style="medium">
        <color indexed="22"/>
      </bottom>
      <diagonal/>
    </border>
    <border>
      <left style="medium">
        <color indexed="22"/>
      </left>
      <right style="thin">
        <color indexed="22"/>
      </right>
      <top style="thin">
        <color indexed="22"/>
      </top>
      <bottom style="medium">
        <color indexed="22"/>
      </bottom>
      <diagonal/>
    </border>
    <border>
      <left style="thin">
        <color indexed="22"/>
      </left>
      <right style="thin">
        <color indexed="22"/>
      </right>
      <top style="thin">
        <color indexed="22"/>
      </top>
      <bottom style="medium">
        <color indexed="22"/>
      </bottom>
      <diagonal/>
    </border>
    <border>
      <left style="thin">
        <color indexed="22"/>
      </left>
      <right/>
      <top style="thin">
        <color indexed="22"/>
      </top>
      <bottom style="medium">
        <color indexed="22"/>
      </bottom>
      <diagonal/>
    </border>
    <border>
      <left style="medium">
        <color indexed="22"/>
      </left>
      <right/>
      <top style="thin">
        <color indexed="22"/>
      </top>
      <bottom style="medium">
        <color indexed="22"/>
      </bottom>
      <diagonal/>
    </border>
    <border>
      <left/>
      <right style="medium">
        <color indexed="22"/>
      </right>
      <top style="thin">
        <color indexed="22"/>
      </top>
      <bottom style="medium">
        <color indexed="22"/>
      </bottom>
      <diagonal/>
    </border>
    <border>
      <left/>
      <right/>
      <top style="thin">
        <color indexed="22"/>
      </top>
      <bottom style="medium">
        <color indexed="22"/>
      </bottom>
      <diagonal/>
    </border>
    <border>
      <left style="hair">
        <color theme="0" tint="-0.499984740745262"/>
      </left>
      <right/>
      <top style="thick">
        <color theme="0"/>
      </top>
      <bottom style="thick">
        <color theme="0"/>
      </bottom>
      <diagonal/>
    </border>
    <border>
      <left style="hair">
        <color theme="0" tint="-0.499984740745262"/>
      </left>
      <right/>
      <top style="thick">
        <color theme="0"/>
      </top>
      <bottom style="hair">
        <color theme="0" tint="-0.499984740745262"/>
      </bottom>
      <diagonal/>
    </border>
    <border>
      <left/>
      <right/>
      <top style="thick">
        <color theme="0"/>
      </top>
      <bottom style="hair">
        <color theme="0" tint="-0.499984740745262"/>
      </bottom>
      <diagonal/>
    </border>
    <border>
      <left style="thick">
        <color theme="0"/>
      </left>
      <right style="thick">
        <color theme="0"/>
      </right>
      <top style="thick">
        <color theme="0"/>
      </top>
      <bottom style="hair">
        <color theme="0" tint="-0.499984740745262"/>
      </bottom>
      <diagonal/>
    </border>
    <border>
      <left style="hair">
        <color theme="0" tint="-0.34998626667073579"/>
      </left>
      <right style="thick">
        <color theme="0"/>
      </right>
      <top style="thick">
        <color theme="0"/>
      </top>
      <bottom style="thick">
        <color theme="0"/>
      </bottom>
      <diagonal/>
    </border>
    <border>
      <left style="hair">
        <color theme="0" tint="-0.34998626667073579"/>
      </left>
      <right style="thick">
        <color theme="0"/>
      </right>
      <top style="thick">
        <color theme="0"/>
      </top>
      <bottom style="hair">
        <color theme="0" tint="-0.34998626667073579"/>
      </bottom>
      <diagonal/>
    </border>
    <border>
      <left style="thick">
        <color theme="0"/>
      </left>
      <right style="thick">
        <color theme="0"/>
      </right>
      <top style="thick">
        <color theme="0"/>
      </top>
      <bottom style="hair">
        <color theme="0" tint="-0.34998626667073579"/>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bottom style="medium">
        <color theme="0" tint="-0.499984740745262"/>
      </bottom>
      <diagonal/>
    </border>
    <border>
      <left style="thin">
        <color rgb="FFB41807"/>
      </left>
      <right/>
      <top style="thin">
        <color rgb="FFB41807"/>
      </top>
      <bottom/>
      <diagonal/>
    </border>
    <border>
      <left/>
      <right/>
      <top style="thin">
        <color rgb="FFB41807"/>
      </top>
      <bottom/>
      <diagonal/>
    </border>
    <border>
      <left/>
      <right style="thin">
        <color rgb="FFB41807"/>
      </right>
      <top style="thin">
        <color rgb="FFB41807"/>
      </top>
      <bottom/>
      <diagonal/>
    </border>
    <border>
      <left style="thin">
        <color rgb="FFB41807"/>
      </left>
      <right/>
      <top/>
      <bottom/>
      <diagonal/>
    </border>
    <border>
      <left/>
      <right style="thin">
        <color rgb="FFB41807"/>
      </right>
      <top/>
      <bottom/>
      <diagonal/>
    </border>
    <border>
      <left style="thin">
        <color rgb="FFB41807"/>
      </left>
      <right/>
      <top/>
      <bottom style="thin">
        <color rgb="FFB41807"/>
      </bottom>
      <diagonal/>
    </border>
    <border>
      <left/>
      <right/>
      <top/>
      <bottom style="thin">
        <color rgb="FFB41807"/>
      </bottom>
      <diagonal/>
    </border>
    <border>
      <left/>
      <right style="thin">
        <color rgb="FFB41807"/>
      </right>
      <top/>
      <bottom style="thin">
        <color rgb="FFB41807"/>
      </bottom>
      <diagonal/>
    </border>
    <border>
      <left style="thick">
        <color theme="0"/>
      </left>
      <right style="hair">
        <color theme="0" tint="-0.34998626667073579"/>
      </right>
      <top style="thick">
        <color theme="0"/>
      </top>
      <bottom style="thick">
        <color theme="0"/>
      </bottom>
      <diagonal/>
    </border>
    <border>
      <left/>
      <right style="medium">
        <color theme="0"/>
      </right>
      <top/>
      <bottom/>
      <diagonal/>
    </border>
    <border>
      <left style="medium">
        <color theme="0"/>
      </left>
      <right style="medium">
        <color theme="0"/>
      </right>
      <top/>
      <bottom/>
      <diagonal/>
    </border>
    <border>
      <left style="medium">
        <color theme="0"/>
      </left>
      <right/>
      <top/>
      <bottom/>
      <diagonal/>
    </border>
    <border>
      <left/>
      <right/>
      <top/>
      <bottom style="thin">
        <color theme="0"/>
      </bottom>
      <diagonal/>
    </border>
    <border>
      <left/>
      <right style="thick">
        <color theme="0"/>
      </right>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style="thick">
        <color theme="0"/>
      </right>
      <top/>
      <bottom/>
      <diagonal/>
    </border>
    <border>
      <left style="medium">
        <color theme="0"/>
      </left>
      <right style="thick">
        <color theme="0"/>
      </right>
      <top/>
      <bottom/>
      <diagonal/>
    </border>
    <border>
      <left style="thin">
        <color theme="0"/>
      </left>
      <right style="medium">
        <color theme="0"/>
      </right>
      <top/>
      <bottom/>
      <diagonal/>
    </border>
    <border>
      <left style="thin">
        <color theme="0"/>
      </left>
      <right/>
      <top/>
      <bottom/>
      <diagonal/>
    </border>
    <border>
      <left style="thick">
        <color theme="0"/>
      </left>
      <right style="thick">
        <color theme="0"/>
      </right>
      <top style="thin">
        <color theme="0"/>
      </top>
      <bottom/>
      <diagonal/>
    </border>
    <border>
      <left/>
      <right/>
      <top style="double">
        <color indexed="22"/>
      </top>
      <bottom style="thin">
        <color indexed="22"/>
      </bottom>
      <diagonal/>
    </border>
    <border>
      <left/>
      <right/>
      <top style="thin">
        <color indexed="22"/>
      </top>
      <bottom style="thick">
        <color indexed="22"/>
      </bottom>
      <diagonal/>
    </border>
    <border>
      <left style="thin">
        <color rgb="FFC00000"/>
      </left>
      <right style="thin">
        <color rgb="FFC00000"/>
      </right>
      <top style="thin">
        <color rgb="FFC00000"/>
      </top>
      <bottom style="thin">
        <color rgb="FFC00000"/>
      </bottom>
      <diagonal/>
    </border>
    <border>
      <left style="medium">
        <color indexed="22"/>
      </left>
      <right/>
      <top style="medium">
        <color indexed="22"/>
      </top>
      <bottom/>
      <diagonal/>
    </border>
    <border>
      <left/>
      <right/>
      <top style="medium">
        <color indexed="22"/>
      </top>
      <bottom/>
      <diagonal/>
    </border>
    <border>
      <left/>
      <right style="medium">
        <color indexed="22"/>
      </right>
      <top style="medium">
        <color indexed="22"/>
      </top>
      <bottom/>
      <diagonal/>
    </border>
    <border>
      <left/>
      <right style="medium">
        <color indexed="22"/>
      </right>
      <top style="thin">
        <color indexed="22"/>
      </top>
      <bottom style="double">
        <color indexed="22"/>
      </bottom>
      <diagonal/>
    </border>
    <border>
      <left/>
      <right style="medium">
        <color indexed="22"/>
      </right>
      <top/>
      <bottom style="thin">
        <color indexed="22"/>
      </bottom>
      <diagonal/>
    </border>
    <border>
      <left/>
      <right style="medium">
        <color indexed="22"/>
      </right>
      <top style="thin">
        <color indexed="22"/>
      </top>
      <bottom style="thick">
        <color indexed="22"/>
      </bottom>
      <diagonal/>
    </border>
    <border>
      <left style="medium">
        <color indexed="22"/>
      </left>
      <right style="thin">
        <color indexed="22"/>
      </right>
      <top style="medium">
        <color indexed="22"/>
      </top>
      <bottom style="double">
        <color indexed="22"/>
      </bottom>
      <diagonal/>
    </border>
    <border>
      <left style="thin">
        <color indexed="22"/>
      </left>
      <right style="medium">
        <color indexed="22"/>
      </right>
      <top style="medium">
        <color indexed="22"/>
      </top>
      <bottom style="double">
        <color indexed="22"/>
      </bottom>
      <diagonal/>
    </border>
    <border>
      <left/>
      <right style="thin">
        <color indexed="22"/>
      </right>
      <top style="medium">
        <color indexed="22"/>
      </top>
      <bottom style="double">
        <color indexed="22"/>
      </bottom>
      <diagonal/>
    </border>
    <border>
      <left style="medium">
        <color indexed="22"/>
      </left>
      <right/>
      <top style="medium">
        <color indexed="22"/>
      </top>
      <bottom style="thin">
        <color indexed="22"/>
      </bottom>
      <diagonal/>
    </border>
    <border>
      <left/>
      <right/>
      <top style="medium">
        <color indexed="22"/>
      </top>
      <bottom style="thin">
        <color indexed="22"/>
      </bottom>
      <diagonal/>
    </border>
    <border>
      <left/>
      <right style="medium">
        <color indexed="22"/>
      </right>
      <top style="medium">
        <color indexed="22"/>
      </top>
      <bottom style="thin">
        <color indexed="22"/>
      </bottom>
      <diagonal/>
    </border>
    <border>
      <left/>
      <right style="hair">
        <color theme="0" tint="-0.499984740745262"/>
      </right>
      <top style="thick">
        <color theme="0"/>
      </top>
      <bottom style="thick">
        <color theme="0"/>
      </bottom>
      <diagonal/>
    </border>
    <border>
      <left/>
      <right style="hair">
        <color theme="0" tint="-0.499984740745262"/>
      </right>
      <top style="thick">
        <color theme="0"/>
      </top>
      <bottom style="hair">
        <color theme="0" tint="-0.499984740745262"/>
      </bottom>
      <diagonal/>
    </border>
    <border>
      <left style="thick">
        <color theme="0"/>
      </left>
      <right style="hair">
        <color theme="0" tint="-0.34998626667073579"/>
      </right>
      <top style="thick">
        <color theme="0"/>
      </top>
      <bottom style="hair">
        <color theme="0" tint="-0.499984740745262"/>
      </bottom>
      <diagonal/>
    </border>
    <border>
      <left/>
      <right/>
      <top/>
      <bottom style="thin">
        <color rgb="FF0070C0"/>
      </bottom>
      <diagonal/>
    </border>
    <border>
      <left/>
      <right style="medium">
        <color theme="0"/>
      </right>
      <top/>
      <bottom style="thin">
        <color rgb="FF0070C0"/>
      </bottom>
      <diagonal/>
    </border>
    <border>
      <left style="medium">
        <color theme="0"/>
      </left>
      <right style="medium">
        <color theme="0"/>
      </right>
      <top/>
      <bottom style="thin">
        <color rgb="FF0070C0"/>
      </bottom>
      <diagonal/>
    </border>
    <border>
      <left style="medium">
        <color theme="0"/>
      </left>
      <right style="thick">
        <color theme="0"/>
      </right>
      <top/>
      <bottom style="thin">
        <color rgb="FF0070C0"/>
      </bottom>
      <diagonal/>
    </border>
    <border>
      <left style="thick">
        <color theme="0"/>
      </left>
      <right style="thick">
        <color theme="0"/>
      </right>
      <top/>
      <bottom style="thin">
        <color rgb="FF0070C0"/>
      </bottom>
      <diagonal/>
    </border>
    <border>
      <left/>
      <right/>
      <top style="thin">
        <color theme="0"/>
      </top>
      <bottom style="thin">
        <color theme="0"/>
      </bottom>
      <diagonal/>
    </border>
    <border>
      <left style="medium">
        <color theme="0"/>
      </left>
      <right/>
      <top style="medium">
        <color theme="0"/>
      </top>
      <bottom/>
      <diagonal/>
    </border>
    <border>
      <left style="medium">
        <color theme="0"/>
      </left>
      <right style="medium">
        <color theme="0"/>
      </right>
      <top style="medium">
        <color theme="0"/>
      </top>
      <bottom/>
      <diagonal/>
    </border>
    <border>
      <left/>
      <right style="medium">
        <color theme="0"/>
      </right>
      <top style="medium">
        <color theme="0"/>
      </top>
      <bottom/>
      <diagonal/>
    </border>
    <border>
      <left/>
      <right style="medium">
        <color theme="0"/>
      </right>
      <top/>
      <bottom style="medium">
        <color theme="2" tint="-9.9948118533890809E-2"/>
      </bottom>
      <diagonal/>
    </border>
    <border>
      <left style="medium">
        <color theme="0"/>
      </left>
      <right style="medium">
        <color theme="0"/>
      </right>
      <top/>
      <bottom style="medium">
        <color theme="2" tint="-9.9948118533890809E-2"/>
      </bottom>
      <diagonal/>
    </border>
    <border>
      <left style="medium">
        <color theme="0"/>
      </left>
      <right/>
      <top/>
      <bottom style="medium">
        <color theme="2" tint="-9.9948118533890809E-2"/>
      </bottom>
      <diagonal/>
    </border>
    <border>
      <left/>
      <right/>
      <top style="thin">
        <color theme="0"/>
      </top>
      <bottom/>
      <diagonal/>
    </border>
    <border>
      <left style="medium">
        <color theme="0"/>
      </left>
      <right style="medium">
        <color theme="0"/>
      </right>
      <top style="thin">
        <color theme="0"/>
      </top>
      <bottom/>
      <diagonal/>
    </border>
    <border>
      <left style="medium">
        <color theme="0"/>
      </left>
      <right style="thin">
        <color theme="0"/>
      </right>
      <top/>
      <bottom/>
      <diagonal/>
    </border>
    <border>
      <left/>
      <right/>
      <top style="thick">
        <color theme="0"/>
      </top>
      <bottom style="thin">
        <color theme="0"/>
      </bottom>
      <diagonal/>
    </border>
    <border>
      <left style="thick">
        <color theme="0"/>
      </left>
      <right/>
      <top/>
      <bottom style="thick">
        <color theme="0"/>
      </bottom>
      <diagonal/>
    </border>
    <border>
      <left/>
      <right/>
      <top/>
      <bottom style="thin">
        <color rgb="FFAA1501"/>
      </bottom>
      <diagonal/>
    </border>
    <border>
      <left style="medium">
        <color theme="0"/>
      </left>
      <right style="thick">
        <color theme="0"/>
      </right>
      <top style="medium">
        <color theme="0"/>
      </top>
      <bottom style="thin">
        <color rgb="FF0070C0"/>
      </bottom>
      <diagonal/>
    </border>
    <border>
      <left style="medium">
        <color theme="0"/>
      </left>
      <right style="medium">
        <color theme="0"/>
      </right>
      <top style="medium">
        <color theme="0"/>
      </top>
      <bottom style="thin">
        <color rgb="FF0070C0"/>
      </bottom>
      <diagonal/>
    </border>
    <border>
      <left style="thin">
        <color rgb="FFC00000"/>
      </left>
      <right/>
      <top style="thin">
        <color rgb="FFC00000"/>
      </top>
      <bottom/>
      <diagonal/>
    </border>
    <border>
      <left/>
      <right/>
      <top style="thin">
        <color rgb="FFC00000"/>
      </top>
      <bottom/>
      <diagonal/>
    </border>
    <border>
      <left/>
      <right style="thin">
        <color rgb="FFC00000"/>
      </right>
      <top style="thin">
        <color rgb="FFC00000"/>
      </top>
      <bottom/>
      <diagonal/>
    </border>
    <border>
      <left style="thin">
        <color rgb="FFC00000"/>
      </left>
      <right/>
      <top/>
      <bottom style="thin">
        <color rgb="FFC00000"/>
      </bottom>
      <diagonal/>
    </border>
    <border>
      <left/>
      <right/>
      <top/>
      <bottom style="thin">
        <color rgb="FFC00000"/>
      </bottom>
      <diagonal/>
    </border>
    <border>
      <left/>
      <right style="thin">
        <color rgb="FFC00000"/>
      </right>
      <top/>
      <bottom style="thin">
        <color rgb="FFC00000"/>
      </bottom>
      <diagonal/>
    </border>
    <border>
      <left style="thin">
        <color rgb="FFC00000"/>
      </left>
      <right/>
      <top/>
      <bottom/>
      <diagonal/>
    </border>
    <border>
      <left/>
      <right style="thin">
        <color rgb="FFC00000"/>
      </right>
      <top/>
      <bottom/>
      <diagonal/>
    </border>
    <border>
      <left style="thin">
        <color rgb="FF005A9D"/>
      </left>
      <right style="thin">
        <color rgb="FF005A9D"/>
      </right>
      <top style="thin">
        <color rgb="FF005A9D"/>
      </top>
      <bottom style="thin">
        <color rgb="FF005A9D"/>
      </bottom>
      <diagonal/>
    </border>
    <border>
      <left style="thin">
        <color rgb="FFC00000"/>
      </left>
      <right/>
      <top style="thin">
        <color rgb="FFC00000"/>
      </top>
      <bottom style="thin">
        <color rgb="FFC00000"/>
      </bottom>
      <diagonal/>
    </border>
    <border>
      <left/>
      <right/>
      <top style="thin">
        <color rgb="FFC00000"/>
      </top>
      <bottom style="thin">
        <color rgb="FFC00000"/>
      </bottom>
      <diagonal/>
    </border>
    <border>
      <left/>
      <right style="thin">
        <color rgb="FFC00000"/>
      </right>
      <top style="thin">
        <color rgb="FFC00000"/>
      </top>
      <bottom style="thin">
        <color rgb="FFC00000"/>
      </bottom>
      <diagonal/>
    </border>
    <border>
      <left style="thick">
        <color theme="0"/>
      </left>
      <right/>
      <top style="thin">
        <color theme="0"/>
      </top>
      <bottom style="thin">
        <color theme="0"/>
      </bottom>
      <diagonal/>
    </border>
    <border>
      <left/>
      <right style="thick">
        <color theme="0"/>
      </right>
      <top style="thin">
        <color theme="0"/>
      </top>
      <bottom style="thin">
        <color theme="0"/>
      </bottom>
      <diagonal/>
    </border>
    <border>
      <left style="thick">
        <color theme="0"/>
      </left>
      <right/>
      <top style="thick">
        <color theme="0"/>
      </top>
      <bottom style="thin">
        <color theme="0"/>
      </bottom>
      <diagonal/>
    </border>
    <border>
      <left/>
      <right style="thick">
        <color theme="0"/>
      </right>
      <top style="thick">
        <color theme="0"/>
      </top>
      <bottom style="thin">
        <color theme="0"/>
      </bottom>
      <diagonal/>
    </border>
    <border>
      <left/>
      <right style="thick">
        <color theme="0"/>
      </right>
      <top/>
      <bottom style="medium">
        <color theme="0"/>
      </bottom>
      <diagonal/>
    </border>
    <border>
      <left style="thick">
        <color theme="0"/>
      </left>
      <right style="thick">
        <color theme="0"/>
      </right>
      <top/>
      <bottom style="medium">
        <color theme="0"/>
      </bottom>
      <diagonal/>
    </border>
    <border>
      <left/>
      <right style="thick">
        <color theme="0"/>
      </right>
      <top style="medium">
        <color theme="0"/>
      </top>
      <bottom style="thin">
        <color theme="0"/>
      </bottom>
      <diagonal/>
    </border>
    <border>
      <left style="thick">
        <color theme="0"/>
      </left>
      <right style="thick">
        <color theme="0"/>
      </right>
      <top style="medium">
        <color theme="0"/>
      </top>
      <bottom style="thin">
        <color theme="0"/>
      </bottom>
      <diagonal/>
    </border>
    <border>
      <left style="thick">
        <color theme="0"/>
      </left>
      <right style="thick">
        <color theme="0"/>
      </right>
      <top style="thin">
        <color theme="0"/>
      </top>
      <bottom style="thin">
        <color theme="0"/>
      </bottom>
      <diagonal/>
    </border>
    <border>
      <left/>
      <right style="thick">
        <color theme="0"/>
      </right>
      <top style="thin">
        <color theme="0"/>
      </top>
      <bottom/>
      <diagonal/>
    </border>
    <border>
      <left style="thick">
        <color theme="0"/>
      </left>
      <right/>
      <top style="thin">
        <color theme="0"/>
      </top>
      <bottom/>
      <diagonal/>
    </border>
    <border>
      <left style="thick">
        <color theme="0"/>
      </left>
      <right style="double">
        <color rgb="FF0070C0"/>
      </right>
      <top/>
      <bottom/>
      <diagonal/>
    </border>
    <border>
      <left style="double">
        <color rgb="FF0070C0"/>
      </left>
      <right style="medium">
        <color theme="0"/>
      </right>
      <top/>
      <bottom/>
      <diagonal/>
    </border>
    <border>
      <left style="thick">
        <color theme="0"/>
      </left>
      <right style="double">
        <color rgb="FF0070C0"/>
      </right>
      <top/>
      <bottom style="thin">
        <color rgb="FF0070C0"/>
      </bottom>
      <diagonal/>
    </border>
    <border>
      <left style="thin">
        <color rgb="FF0070C0"/>
      </left>
      <right/>
      <top style="thin">
        <color rgb="FF0070C0"/>
      </top>
      <bottom style="thin">
        <color theme="0"/>
      </bottom>
      <diagonal/>
    </border>
    <border>
      <left/>
      <right/>
      <top style="thin">
        <color rgb="FF0070C0"/>
      </top>
      <bottom style="thin">
        <color theme="0"/>
      </bottom>
      <diagonal/>
    </border>
    <border>
      <left/>
      <right style="thin">
        <color rgb="FF0070C0"/>
      </right>
      <top style="thin">
        <color rgb="FF0070C0"/>
      </top>
      <bottom style="thin">
        <color theme="0"/>
      </bottom>
      <diagonal/>
    </border>
    <border>
      <left style="thin">
        <color rgb="FF0070C0"/>
      </left>
      <right style="medium">
        <color theme="0"/>
      </right>
      <top style="thin">
        <color theme="0"/>
      </top>
      <bottom/>
      <diagonal/>
    </border>
    <border>
      <left style="medium">
        <color theme="0"/>
      </left>
      <right style="thin">
        <color rgb="FF0070C0"/>
      </right>
      <top style="thin">
        <color theme="0"/>
      </top>
      <bottom/>
      <diagonal/>
    </border>
    <border>
      <left style="thin">
        <color rgb="FF0070C0"/>
      </left>
      <right style="thin">
        <color theme="0"/>
      </right>
      <top/>
      <bottom/>
      <diagonal/>
    </border>
    <border>
      <left style="thin">
        <color theme="0"/>
      </left>
      <right style="thin">
        <color rgb="FF0070C0"/>
      </right>
      <top/>
      <bottom/>
      <diagonal/>
    </border>
    <border>
      <left style="thin">
        <color rgb="FF0070C0"/>
      </left>
      <right/>
      <top/>
      <bottom/>
      <diagonal/>
    </border>
    <border>
      <left/>
      <right style="thin">
        <color rgb="FF0070C0"/>
      </right>
      <top/>
      <bottom/>
      <diagonal/>
    </border>
    <border>
      <left style="thin">
        <color rgb="FF0070C0"/>
      </left>
      <right/>
      <top/>
      <bottom style="thin">
        <color rgb="FF0070C0"/>
      </bottom>
      <diagonal/>
    </border>
    <border>
      <left style="double">
        <color rgb="FF0070C0"/>
      </left>
      <right style="medium">
        <color theme="0"/>
      </right>
      <top/>
      <bottom style="thin">
        <color rgb="FF0070C0"/>
      </bottom>
      <diagonal/>
    </border>
    <border>
      <left/>
      <right style="thin">
        <color rgb="FF0070C0"/>
      </right>
      <top/>
      <bottom style="thin">
        <color rgb="FF0070C0"/>
      </bottom>
      <diagonal/>
    </border>
    <border>
      <left/>
      <right style="medium">
        <color theme="0"/>
      </right>
      <top style="thin">
        <color theme="0"/>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style="medium">
        <color theme="0"/>
      </right>
      <top/>
      <bottom style="thin">
        <color theme="0"/>
      </bottom>
      <diagonal/>
    </border>
    <border>
      <left style="medium">
        <color theme="0"/>
      </left>
      <right/>
      <top style="thin">
        <color theme="0"/>
      </top>
      <bottom/>
      <diagonal/>
    </border>
  </borders>
  <cellStyleXfs count="86">
    <xf numFmtId="0" fontId="0" fillId="0" borderId="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22" fillId="0" borderId="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164" fontId="89" fillId="0" borderId="0" applyFont="0" applyFill="0" applyBorder="0" applyAlignment="0" applyProtection="0"/>
    <xf numFmtId="9" fontId="89" fillId="0" borderId="0" applyFon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cellStyleXfs>
  <cellXfs count="759">
    <xf numFmtId="0" fontId="0" fillId="0" borderId="0" xfId="0"/>
    <xf numFmtId="0" fontId="5" fillId="0" borderId="0" xfId="0" applyFont="1"/>
    <xf numFmtId="0" fontId="0" fillId="0" borderId="0" xfId="0" applyAlignment="1">
      <alignment horizontal="center"/>
    </xf>
    <xf numFmtId="0" fontId="0" fillId="0" borderId="0" xfId="0" applyBorder="1"/>
    <xf numFmtId="0" fontId="18" fillId="0" borderId="0" xfId="0" applyFont="1" applyAlignment="1" applyProtection="1">
      <alignment vertical="center"/>
      <protection locked="0"/>
    </xf>
    <xf numFmtId="0" fontId="19" fillId="0" borderId="0" xfId="0" applyFont="1" applyAlignment="1"/>
    <xf numFmtId="0" fontId="57" fillId="0" borderId="0" xfId="0" applyFont="1"/>
    <xf numFmtId="0" fontId="73" fillId="0" borderId="0" xfId="0" applyFont="1" applyAlignment="1" applyProtection="1"/>
    <xf numFmtId="0" fontId="73" fillId="0" borderId="0" xfId="0" applyFont="1" applyAlignment="1" applyProtection="1">
      <alignment horizontal="left"/>
    </xf>
    <xf numFmtId="0" fontId="30" fillId="3" borderId="0" xfId="0" applyFont="1" applyFill="1" applyBorder="1"/>
    <xf numFmtId="0" fontId="0" fillId="4" borderId="13" xfId="0" applyFill="1" applyBorder="1"/>
    <xf numFmtId="0" fontId="3" fillId="4" borderId="13" xfId="0" applyFont="1" applyFill="1" applyBorder="1" applyAlignment="1">
      <alignment horizontal="center"/>
    </xf>
    <xf numFmtId="0" fontId="3" fillId="4" borderId="20" xfId="0" applyFont="1" applyFill="1" applyBorder="1" applyAlignment="1">
      <alignment horizontal="center"/>
    </xf>
    <xf numFmtId="0" fontId="30" fillId="3" borderId="3" xfId="0" applyFont="1" applyFill="1" applyBorder="1" applyAlignment="1">
      <alignment horizontal="center"/>
    </xf>
    <xf numFmtId="4" fontId="30" fillId="3" borderId="5" xfId="0" applyNumberFormat="1" applyFont="1" applyFill="1" applyBorder="1" applyAlignment="1">
      <alignment horizontal="center"/>
    </xf>
    <xf numFmtId="0" fontId="75" fillId="3" borderId="16" xfId="0" applyFont="1" applyFill="1" applyBorder="1" applyAlignment="1">
      <alignment horizontal="center" vertical="center"/>
    </xf>
    <xf numFmtId="0" fontId="76" fillId="0" borderId="0" xfId="0" applyFont="1" applyAlignment="1">
      <alignment horizontal="center" vertical="top"/>
    </xf>
    <xf numFmtId="0" fontId="74" fillId="3" borderId="0" xfId="0" applyFont="1" applyFill="1" applyBorder="1" applyAlignment="1">
      <alignment horizontal="center" vertical="center"/>
    </xf>
    <xf numFmtId="0" fontId="30" fillId="3" borderId="0" xfId="0" applyFont="1" applyFill="1" applyBorder="1" applyAlignment="1">
      <alignment horizontal="center" vertical="center"/>
    </xf>
    <xf numFmtId="0" fontId="4" fillId="0" borderId="0" xfId="0" applyFont="1"/>
    <xf numFmtId="0" fontId="23" fillId="3" borderId="6" xfId="0" applyFont="1" applyFill="1" applyBorder="1" applyAlignment="1">
      <alignment horizontal="center" vertical="center"/>
    </xf>
    <xf numFmtId="0" fontId="23" fillId="3" borderId="0" xfId="0" applyFont="1" applyFill="1" applyAlignment="1">
      <alignment horizontal="left" vertical="center"/>
    </xf>
    <xf numFmtId="0" fontId="0" fillId="0" borderId="22" xfId="0" applyBorder="1"/>
    <xf numFmtId="0" fontId="76" fillId="0" borderId="23" xfId="0" applyFont="1" applyBorder="1" applyAlignment="1">
      <alignment horizontal="center" vertical="top"/>
    </xf>
    <xf numFmtId="0" fontId="76" fillId="0" borderId="24" xfId="0" applyFont="1" applyBorder="1" applyAlignment="1">
      <alignment horizontal="center" vertical="top"/>
    </xf>
    <xf numFmtId="0" fontId="0" fillId="0" borderId="25" xfId="0" applyBorder="1"/>
    <xf numFmtId="0" fontId="0" fillId="0" borderId="0" xfId="0" applyBorder="1" applyAlignment="1">
      <alignment horizontal="center"/>
    </xf>
    <xf numFmtId="0" fontId="0" fillId="0" borderId="26" xfId="0" applyBorder="1"/>
    <xf numFmtId="0" fontId="0" fillId="0" borderId="28" xfId="0" applyBorder="1"/>
    <xf numFmtId="0" fontId="30" fillId="0" borderId="23" xfId="0" applyFont="1" applyBorder="1"/>
    <xf numFmtId="0" fontId="30" fillId="0" borderId="0" xfId="0" applyFont="1" applyBorder="1"/>
    <xf numFmtId="0" fontId="78" fillId="0" borderId="0" xfId="0" applyFont="1" applyBorder="1" applyAlignment="1">
      <alignment horizontal="right"/>
    </xf>
    <xf numFmtId="4" fontId="26" fillId="0" borderId="0" xfId="0" applyNumberFormat="1" applyFont="1" applyBorder="1" applyAlignment="1">
      <alignment horizontal="center"/>
    </xf>
    <xf numFmtId="4" fontId="26" fillId="0" borderId="26" xfId="0" applyNumberFormat="1" applyFont="1" applyBorder="1" applyAlignment="1">
      <alignment horizontal="center"/>
    </xf>
    <xf numFmtId="0" fontId="26" fillId="0" borderId="0" xfId="0" applyNumberFormat="1" applyFont="1" applyBorder="1" applyAlignment="1">
      <alignment horizontal="center"/>
    </xf>
    <xf numFmtId="0" fontId="26" fillId="0" borderId="26" xfId="0" applyNumberFormat="1" applyFont="1" applyBorder="1" applyAlignment="1">
      <alignment horizontal="center"/>
    </xf>
    <xf numFmtId="0" fontId="0" fillId="0" borderId="27" xfId="0" applyBorder="1"/>
    <xf numFmtId="0" fontId="0" fillId="0" borderId="29" xfId="0" applyBorder="1"/>
    <xf numFmtId="0" fontId="74" fillId="0" borderId="0" xfId="0" applyFont="1" applyBorder="1" applyAlignment="1">
      <alignment horizontal="center" vertical="center"/>
    </xf>
    <xf numFmtId="0" fontId="74" fillId="0" borderId="2" xfId="0" applyFont="1" applyBorder="1" applyAlignment="1">
      <alignment horizontal="center" vertical="center"/>
    </xf>
    <xf numFmtId="0" fontId="74" fillId="0" borderId="25" xfId="0" applyFont="1" applyBorder="1" applyAlignment="1">
      <alignment horizontal="center" vertical="center"/>
    </xf>
    <xf numFmtId="0" fontId="7" fillId="0" borderId="0" xfId="0" applyFont="1" applyBorder="1"/>
    <xf numFmtId="0" fontId="4" fillId="0" borderId="0" xfId="0" applyFont="1" applyBorder="1" applyAlignment="1">
      <alignment horizontal="center"/>
    </xf>
    <xf numFmtId="0" fontId="76" fillId="0" borderId="16" xfId="0" applyFont="1" applyBorder="1" applyAlignment="1">
      <alignment horizontal="center"/>
    </xf>
    <xf numFmtId="3" fontId="80" fillId="0" borderId="16" xfId="0" applyNumberFormat="1" applyFont="1" applyBorder="1" applyAlignment="1">
      <alignment horizontal="center"/>
    </xf>
    <xf numFmtId="0" fontId="80" fillId="0" borderId="16" xfId="0" applyFont="1" applyBorder="1" applyAlignment="1">
      <alignment horizontal="center"/>
    </xf>
    <xf numFmtId="0" fontId="74" fillId="0" borderId="25" xfId="0" applyFont="1" applyBorder="1" applyAlignment="1">
      <alignment horizontal="left" vertical="center"/>
    </xf>
    <xf numFmtId="4" fontId="75" fillId="0" borderId="0" xfId="0" applyNumberFormat="1" applyFont="1" applyBorder="1" applyAlignment="1">
      <alignment horizontal="center"/>
    </xf>
    <xf numFmtId="4" fontId="75" fillId="0" borderId="26" xfId="0" applyNumberFormat="1" applyFont="1" applyBorder="1" applyAlignment="1">
      <alignment horizontal="center"/>
    </xf>
    <xf numFmtId="0" fontId="81" fillId="0" borderId="0" xfId="0" applyFont="1"/>
    <xf numFmtId="0" fontId="2" fillId="0" borderId="0" xfId="0" applyFont="1" applyFill="1" applyBorder="1"/>
    <xf numFmtId="0" fontId="0" fillId="0" borderId="0" xfId="0" applyFill="1" applyBorder="1"/>
    <xf numFmtId="0" fontId="77" fillId="0" borderId="0" xfId="0" applyFont="1" applyFill="1"/>
    <xf numFmtId="0" fontId="84" fillId="6" borderId="30" xfId="0" applyFont="1" applyFill="1" applyBorder="1"/>
    <xf numFmtId="4" fontId="26" fillId="0" borderId="0" xfId="0" applyNumberFormat="1" applyFont="1" applyBorder="1" applyAlignment="1">
      <alignment horizontal="left"/>
    </xf>
    <xf numFmtId="0" fontId="28" fillId="3" borderId="21" xfId="0" applyFont="1" applyFill="1" applyBorder="1" applyAlignment="1">
      <alignment horizontal="center" vertical="center"/>
    </xf>
    <xf numFmtId="0" fontId="28" fillId="3" borderId="18" xfId="0" applyFont="1" applyFill="1" applyBorder="1" applyAlignment="1">
      <alignment horizontal="center" vertical="center"/>
    </xf>
    <xf numFmtId="0" fontId="4" fillId="0" borderId="0" xfId="0" applyFont="1" applyAlignment="1">
      <alignment horizontal="center" vertical="top"/>
    </xf>
    <xf numFmtId="0" fontId="0" fillId="0" borderId="0" xfId="0" applyAlignment="1">
      <alignment horizontal="center" vertical="top"/>
    </xf>
    <xf numFmtId="3" fontId="86" fillId="3" borderId="0" xfId="0" applyNumberFormat="1" applyFont="1" applyFill="1" applyBorder="1" applyAlignment="1">
      <alignment horizontal="center"/>
    </xf>
    <xf numFmtId="4" fontId="85" fillId="0" borderId="31" xfId="0" applyNumberFormat="1" applyFont="1" applyFill="1" applyBorder="1" applyAlignment="1">
      <alignment horizontal="center" vertical="center"/>
    </xf>
    <xf numFmtId="0" fontId="3" fillId="0" borderId="17" xfId="0" applyFont="1" applyFill="1" applyBorder="1" applyAlignment="1">
      <alignment horizontal="center"/>
    </xf>
    <xf numFmtId="0" fontId="83" fillId="0" borderId="31" xfId="0" applyFont="1" applyFill="1" applyBorder="1" applyAlignment="1">
      <alignment horizontal="center" vertical="center"/>
    </xf>
    <xf numFmtId="0" fontId="4" fillId="0" borderId="0" xfId="0" applyFont="1" applyAlignment="1">
      <alignment horizontal="center"/>
    </xf>
    <xf numFmtId="0" fontId="4" fillId="0" borderId="0" xfId="0" applyFont="1" applyAlignment="1">
      <alignment horizontal="left"/>
    </xf>
    <xf numFmtId="0" fontId="87" fillId="0" borderId="0" xfId="0" applyFont="1"/>
    <xf numFmtId="0" fontId="79" fillId="0" borderId="0" xfId="0" applyFont="1"/>
    <xf numFmtId="0" fontId="82" fillId="0" borderId="0" xfId="0" applyFont="1" applyAlignment="1">
      <alignment vertical="center"/>
    </xf>
    <xf numFmtId="0" fontId="0" fillId="0" borderId="0" xfId="0" applyFont="1"/>
    <xf numFmtId="0" fontId="94" fillId="3" borderId="3" xfId="0" applyFont="1" applyFill="1" applyBorder="1" applyAlignment="1">
      <alignment horizontal="center"/>
    </xf>
    <xf numFmtId="0" fontId="74" fillId="3" borderId="5" xfId="0" applyFont="1" applyFill="1" applyBorder="1" applyAlignment="1">
      <alignment horizontal="center"/>
    </xf>
    <xf numFmtId="0" fontId="0" fillId="0" borderId="0" xfId="0" applyProtection="1"/>
    <xf numFmtId="0" fontId="0" fillId="0" borderId="0" xfId="0" applyAlignment="1">
      <alignment vertical="center"/>
    </xf>
    <xf numFmtId="0" fontId="120" fillId="0" borderId="0" xfId="0" applyFont="1" applyFill="1" applyAlignment="1">
      <alignment vertical="center"/>
    </xf>
    <xf numFmtId="0" fontId="95" fillId="0" borderId="0" xfId="0" applyFont="1" applyAlignment="1" applyProtection="1">
      <alignment horizontal="center" vertical="center"/>
    </xf>
    <xf numFmtId="9" fontId="95" fillId="0" borderId="0" xfId="57" applyFont="1" applyAlignment="1" applyProtection="1">
      <alignment horizontal="center" vertical="center"/>
    </xf>
    <xf numFmtId="0" fontId="0" fillId="0" borderId="4" xfId="0" applyFont="1" applyBorder="1" applyAlignment="1" applyProtection="1">
      <alignment horizontal="center" vertical="center"/>
    </xf>
    <xf numFmtId="0" fontId="30" fillId="0" borderId="0" xfId="0" applyFont="1"/>
    <xf numFmtId="0" fontId="30" fillId="0" borderId="0" xfId="0" applyFont="1" applyAlignment="1">
      <alignment horizontal="center"/>
    </xf>
    <xf numFmtId="0" fontId="26" fillId="0" borderId="0" xfId="0" applyFont="1" applyAlignment="1">
      <alignment horizontal="center" vertical="center"/>
    </xf>
    <xf numFmtId="0" fontId="26" fillId="0" borderId="91" xfId="0" applyFont="1" applyBorder="1" applyAlignment="1">
      <alignment horizontal="center" vertical="center"/>
    </xf>
    <xf numFmtId="0" fontId="30" fillId="0" borderId="92" xfId="0" applyFont="1" applyBorder="1" applyAlignment="1">
      <alignment horizontal="center" vertical="center"/>
    </xf>
    <xf numFmtId="0" fontId="122" fillId="4" borderId="0" xfId="0" applyFont="1" applyFill="1" applyAlignment="1">
      <alignment horizontal="center"/>
    </xf>
    <xf numFmtId="0" fontId="121" fillId="4" borderId="28" xfId="0" applyFont="1" applyFill="1" applyBorder="1" applyAlignment="1">
      <alignment horizontal="center"/>
    </xf>
    <xf numFmtId="0" fontId="30" fillId="0" borderId="28" xfId="0" applyFont="1" applyBorder="1"/>
    <xf numFmtId="0" fontId="30" fillId="0" borderId="28" xfId="0" applyFont="1" applyBorder="1" applyAlignment="1">
      <alignment horizontal="center"/>
    </xf>
    <xf numFmtId="0" fontId="26" fillId="0" borderId="93" xfId="0" applyFont="1" applyBorder="1" applyAlignment="1">
      <alignment horizontal="center" vertical="center"/>
    </xf>
    <xf numFmtId="164" fontId="30" fillId="0" borderId="0" xfId="0" applyNumberFormat="1" applyFont="1" applyAlignment="1">
      <alignment horizontal="center"/>
    </xf>
    <xf numFmtId="0" fontId="122" fillId="10" borderId="0" xfId="0" applyFont="1" applyFill="1" applyAlignment="1">
      <alignment horizontal="center"/>
    </xf>
    <xf numFmtId="0" fontId="121" fillId="4" borderId="0" xfId="0" applyFont="1" applyFill="1" applyAlignment="1">
      <alignment horizontal="left"/>
    </xf>
    <xf numFmtId="0" fontId="125" fillId="0" borderId="0" xfId="0" applyFont="1" applyFill="1" applyAlignment="1">
      <alignment horizontal="center" vertical="top"/>
    </xf>
    <xf numFmtId="0" fontId="0" fillId="0" borderId="0" xfId="0" applyFill="1" applyAlignment="1" applyProtection="1">
      <alignment horizontal="center" vertical="center"/>
    </xf>
    <xf numFmtId="0" fontId="125" fillId="0" borderId="0" xfId="0" applyFont="1" applyAlignment="1">
      <alignment horizontal="center" vertical="top"/>
    </xf>
    <xf numFmtId="3" fontId="97" fillId="7" borderId="0" xfId="0" applyNumberFormat="1" applyFont="1" applyFill="1" applyAlignment="1" applyProtection="1">
      <alignment horizontal="right"/>
    </xf>
    <xf numFmtId="9" fontId="45" fillId="7" borderId="0" xfId="0" applyNumberFormat="1" applyFont="1" applyFill="1" applyBorder="1" applyAlignment="1" applyProtection="1">
      <alignment horizontal="center" vertical="center"/>
    </xf>
    <xf numFmtId="9" fontId="123" fillId="7" borderId="0" xfId="0" applyNumberFormat="1" applyFont="1" applyFill="1" applyBorder="1" applyAlignment="1" applyProtection="1">
      <alignment horizontal="center" vertical="center"/>
    </xf>
    <xf numFmtId="3" fontId="2" fillId="7" borderId="0" xfId="0" applyNumberFormat="1" applyFont="1" applyFill="1" applyProtection="1"/>
    <xf numFmtId="3" fontId="97" fillId="7" borderId="0" xfId="0" applyNumberFormat="1" applyFont="1" applyFill="1" applyBorder="1" applyAlignment="1" applyProtection="1">
      <alignment horizontal="right" vertical="center"/>
    </xf>
    <xf numFmtId="3" fontId="2" fillId="7" borderId="0" xfId="0" applyNumberFormat="1" applyFont="1" applyFill="1" applyBorder="1" applyProtection="1"/>
    <xf numFmtId="0" fontId="0" fillId="0" borderId="0" xfId="0" applyFont="1" applyFill="1" applyAlignment="1" applyProtection="1">
      <alignment horizontal="center" vertical="center"/>
    </xf>
    <xf numFmtId="0" fontId="30" fillId="0" borderId="5" xfId="0" applyFont="1" applyFill="1" applyBorder="1" applyAlignment="1">
      <alignment horizontal="center"/>
    </xf>
    <xf numFmtId="0" fontId="30" fillId="3" borderId="0" xfId="0" applyFont="1" applyFill="1" applyAlignment="1">
      <alignment horizontal="center"/>
    </xf>
    <xf numFmtId="164" fontId="30" fillId="3" borderId="0" xfId="0" applyNumberFormat="1" applyFont="1" applyFill="1" applyAlignment="1">
      <alignment horizontal="center"/>
    </xf>
    <xf numFmtId="0" fontId="0" fillId="0" borderId="4" xfId="0" applyBorder="1" applyProtection="1"/>
    <xf numFmtId="0" fontId="74" fillId="0" borderId="0" xfId="0" applyFont="1" applyFill="1" applyBorder="1" applyAlignment="1">
      <alignment horizontal="center"/>
    </xf>
    <xf numFmtId="0" fontId="94" fillId="0" borderId="0" xfId="0" applyFont="1" applyFill="1" applyBorder="1" applyAlignment="1">
      <alignment horizontal="center"/>
    </xf>
    <xf numFmtId="0" fontId="74" fillId="0" borderId="5" xfId="0" applyFont="1" applyFill="1" applyBorder="1" applyAlignment="1">
      <alignment horizontal="center"/>
    </xf>
    <xf numFmtId="0" fontId="0" fillId="0" borderId="94" xfId="0" applyBorder="1"/>
    <xf numFmtId="0" fontId="0" fillId="0" borderId="95" xfId="0" applyBorder="1"/>
    <xf numFmtId="0" fontId="0" fillId="0" borderId="96" xfId="0" applyBorder="1"/>
    <xf numFmtId="0" fontId="0" fillId="0" borderId="97" xfId="0" applyBorder="1"/>
    <xf numFmtId="0" fontId="0" fillId="0" borderId="98" xfId="0" applyBorder="1"/>
    <xf numFmtId="0" fontId="74" fillId="0" borderId="97" xfId="0" applyFont="1" applyFill="1" applyBorder="1" applyAlignment="1">
      <alignment horizontal="center"/>
    </xf>
    <xf numFmtId="0" fontId="74" fillId="0" borderId="98" xfId="0" applyFont="1" applyFill="1" applyBorder="1" applyAlignment="1">
      <alignment horizontal="center"/>
    </xf>
    <xf numFmtId="0" fontId="0" fillId="0" borderId="99" xfId="0" applyBorder="1"/>
    <xf numFmtId="0" fontId="0" fillId="0" borderId="100" xfId="0" applyBorder="1"/>
    <xf numFmtId="0" fontId="0" fillId="0" borderId="101" xfId="0" applyBorder="1"/>
    <xf numFmtId="0" fontId="127" fillId="0" borderId="0" xfId="0" applyFont="1" applyAlignment="1">
      <alignment horizontal="right" vertical="center"/>
    </xf>
    <xf numFmtId="0" fontId="90" fillId="0" borderId="0" xfId="0" applyFont="1" applyProtection="1"/>
    <xf numFmtId="0" fontId="17" fillId="0" borderId="0" xfId="0" applyFont="1" applyAlignment="1" applyProtection="1">
      <alignment vertical="center"/>
    </xf>
    <xf numFmtId="0" fontId="37" fillId="0" borderId="0" xfId="0" applyFont="1" applyProtection="1"/>
    <xf numFmtId="0" fontId="0" fillId="7" borderId="0" xfId="0" applyFill="1" applyProtection="1"/>
    <xf numFmtId="0" fontId="0" fillId="7" borderId="0" xfId="0" applyFill="1" applyBorder="1" applyProtection="1"/>
    <xf numFmtId="0" fontId="92" fillId="7" borderId="0" xfId="0" applyFont="1" applyFill="1" applyAlignment="1" applyProtection="1">
      <alignment horizontal="center" vertical="center" wrapText="1"/>
    </xf>
    <xf numFmtId="0" fontId="0" fillId="7" borderId="0" xfId="0" applyFill="1" applyAlignment="1" applyProtection="1">
      <alignment horizontal="right"/>
    </xf>
    <xf numFmtId="0" fontId="125" fillId="0" borderId="0" xfId="0" applyFont="1" applyAlignment="1" applyProtection="1">
      <alignment horizontal="center" vertical="top"/>
    </xf>
    <xf numFmtId="0" fontId="74" fillId="0" borderId="0" xfId="0" applyFont="1" applyFill="1" applyBorder="1" applyAlignment="1" applyProtection="1">
      <alignment horizontal="center"/>
    </xf>
    <xf numFmtId="0" fontId="0" fillId="0" borderId="0" xfId="0" applyFont="1" applyProtection="1"/>
    <xf numFmtId="0" fontId="96" fillId="0" borderId="4" xfId="0" applyFont="1" applyFill="1" applyBorder="1" applyAlignment="1" applyProtection="1">
      <alignment horizontal="center" vertical="center"/>
    </xf>
    <xf numFmtId="0" fontId="126" fillId="7" borderId="0" xfId="0" applyFont="1" applyFill="1" applyBorder="1" applyAlignment="1" applyProtection="1">
      <alignment horizontal="right"/>
    </xf>
    <xf numFmtId="0" fontId="64" fillId="7" borderId="0" xfId="0" applyFont="1" applyFill="1" applyBorder="1" applyAlignment="1" applyProtection="1">
      <alignment horizontal="center"/>
    </xf>
    <xf numFmtId="9" fontId="0" fillId="0" borderId="0" xfId="0" applyNumberFormat="1" applyBorder="1" applyProtection="1"/>
    <xf numFmtId="0" fontId="92" fillId="7" borderId="0" xfId="0" applyFont="1" applyFill="1" applyBorder="1" applyAlignment="1" applyProtection="1">
      <alignment horizontal="center" vertical="center" wrapText="1"/>
    </xf>
    <xf numFmtId="0" fontId="0" fillId="0" borderId="0" xfId="0" applyBorder="1" applyProtection="1"/>
    <xf numFmtId="0" fontId="0" fillId="0" borderId="0" xfId="0" applyFill="1" applyProtection="1"/>
    <xf numFmtId="0" fontId="125" fillId="0" borderId="0" xfId="0" applyFont="1" applyFill="1" applyAlignment="1" applyProtection="1">
      <alignment horizontal="center" vertical="top"/>
    </xf>
    <xf numFmtId="0" fontId="124" fillId="0" borderId="0" xfId="0" applyFont="1" applyFill="1" applyAlignment="1" applyProtection="1">
      <alignment horizontal="center" vertical="top"/>
    </xf>
    <xf numFmtId="0" fontId="64" fillId="7" borderId="0" xfId="0" applyFont="1" applyFill="1" applyBorder="1" applyAlignment="1" applyProtection="1">
      <alignment horizontal="center" vertical="top"/>
    </xf>
    <xf numFmtId="0" fontId="129" fillId="0" borderId="4" xfId="0" applyFont="1" applyBorder="1" applyAlignment="1" applyProtection="1">
      <alignment horizontal="center" vertical="center"/>
    </xf>
    <xf numFmtId="0" fontId="129" fillId="8" borderId="4" xfId="0" applyFont="1" applyFill="1" applyBorder="1" applyAlignment="1" applyProtection="1">
      <alignment horizontal="center" vertical="center"/>
    </xf>
    <xf numFmtId="0" fontId="131" fillId="0" borderId="0" xfId="0" applyFont="1" applyBorder="1" applyAlignment="1" applyProtection="1">
      <alignment horizontal="center" vertical="center"/>
    </xf>
    <xf numFmtId="171" fontId="129" fillId="0" borderId="4" xfId="56" applyNumberFormat="1" applyFont="1" applyBorder="1" applyAlignment="1" applyProtection="1">
      <alignment horizontal="center" vertical="center"/>
    </xf>
    <xf numFmtId="171" fontId="89" fillId="0" borderId="4" xfId="56" applyNumberFormat="1" applyFont="1" applyFill="1" applyBorder="1" applyAlignment="1" applyProtection="1">
      <alignment horizontal="center" vertical="center"/>
    </xf>
    <xf numFmtId="171" fontId="129" fillId="8" borderId="4" xfId="56" applyNumberFormat="1" applyFont="1" applyFill="1" applyBorder="1" applyAlignment="1" applyProtection="1">
      <alignment horizontal="center" vertical="center"/>
    </xf>
    <xf numFmtId="171" fontId="89" fillId="8" borderId="4" xfId="56" applyNumberFormat="1" applyFont="1" applyFill="1" applyBorder="1" applyAlignment="1" applyProtection="1">
      <alignment horizontal="center" vertical="center"/>
    </xf>
    <xf numFmtId="171" fontId="89" fillId="0" borderId="4" xfId="56" applyNumberFormat="1" applyFont="1" applyBorder="1" applyAlignment="1" applyProtection="1">
      <alignment horizontal="center" vertical="center"/>
    </xf>
    <xf numFmtId="0" fontId="130" fillId="6" borderId="0" xfId="0" applyFont="1" applyFill="1" applyAlignment="1" applyProtection="1">
      <alignment horizontal="center" vertical="center"/>
    </xf>
    <xf numFmtId="0" fontId="95" fillId="11" borderId="0" xfId="0" applyFont="1" applyFill="1" applyAlignment="1" applyProtection="1">
      <alignment horizontal="center" vertical="center"/>
    </xf>
    <xf numFmtId="9" fontId="95" fillId="11" borderId="0" xfId="57" applyFont="1" applyFill="1" applyAlignment="1" applyProtection="1">
      <alignment horizontal="center" vertical="center"/>
    </xf>
    <xf numFmtId="0" fontId="131" fillId="12" borderId="0" xfId="0" applyFont="1" applyFill="1" applyBorder="1" applyAlignment="1" applyProtection="1">
      <alignment horizontal="center" vertical="center"/>
    </xf>
    <xf numFmtId="0" fontId="91" fillId="13" borderId="4" xfId="0" applyFont="1" applyFill="1" applyBorder="1" applyAlignment="1" applyProtection="1">
      <alignment horizontal="center" vertical="center"/>
    </xf>
    <xf numFmtId="0" fontId="0" fillId="0" borderId="0" xfId="0" applyAlignment="1">
      <alignment vertical="top"/>
    </xf>
    <xf numFmtId="0" fontId="0" fillId="0" borderId="0" xfId="0" applyAlignment="1" applyProtection="1">
      <alignment vertical="center"/>
    </xf>
    <xf numFmtId="0" fontId="0" fillId="0" borderId="0" xfId="0" applyAlignment="1">
      <alignment horizontal="left"/>
    </xf>
    <xf numFmtId="0" fontId="128" fillId="0" borderId="0" xfId="0" applyFont="1" applyAlignment="1">
      <alignment horizontal="left"/>
    </xf>
    <xf numFmtId="0" fontId="128" fillId="0" borderId="100" xfId="0" applyFont="1" applyBorder="1" applyAlignment="1">
      <alignment horizontal="left"/>
    </xf>
    <xf numFmtId="0" fontId="17" fillId="0" borderId="0" xfId="0" applyFont="1" applyAlignment="1" applyProtection="1">
      <alignment horizontal="right"/>
    </xf>
    <xf numFmtId="0" fontId="25" fillId="0" borderId="0" xfId="0" applyFont="1" applyBorder="1" applyAlignment="1" applyProtection="1">
      <alignment horizontal="right" vertical="center"/>
    </xf>
    <xf numFmtId="0" fontId="31" fillId="0" borderId="0" xfId="0" applyFont="1" applyBorder="1" applyAlignment="1" applyProtection="1">
      <alignment horizontal="left" vertical="center"/>
    </xf>
    <xf numFmtId="4" fontId="37" fillId="0" borderId="0" xfId="0" applyNumberFormat="1" applyFont="1" applyBorder="1" applyAlignment="1" applyProtection="1">
      <alignment horizontal="left" vertical="center"/>
    </xf>
    <xf numFmtId="0" fontId="33" fillId="0" borderId="0" xfId="0" applyFont="1" applyBorder="1" applyAlignment="1" applyProtection="1">
      <alignment horizontal="right" vertical="center"/>
    </xf>
    <xf numFmtId="3" fontId="37" fillId="0" borderId="0" xfId="0" applyNumberFormat="1" applyFont="1" applyBorder="1" applyAlignment="1" applyProtection="1">
      <alignment horizontal="left" vertical="center"/>
    </xf>
    <xf numFmtId="0" fontId="39" fillId="0" borderId="0" xfId="0" applyFont="1" applyAlignment="1" applyProtection="1">
      <alignment horizontal="center"/>
    </xf>
    <xf numFmtId="0" fontId="39" fillId="0" borderId="0" xfId="0" applyFont="1" applyAlignment="1" applyProtection="1">
      <alignment horizontal="center" vertical="top"/>
    </xf>
    <xf numFmtId="0" fontId="20" fillId="0" borderId="0" xfId="0" applyFont="1" applyAlignment="1" applyProtection="1">
      <alignment horizontal="right"/>
    </xf>
    <xf numFmtId="0" fontId="21" fillId="2" borderId="4" xfId="0" applyFont="1" applyFill="1" applyBorder="1" applyAlignment="1" applyProtection="1">
      <alignment horizontal="center" vertical="center"/>
    </xf>
    <xf numFmtId="0" fontId="21" fillId="0" borderId="0" xfId="0" applyFont="1" applyAlignment="1" applyProtection="1">
      <alignment horizontal="left" vertical="center"/>
    </xf>
    <xf numFmtId="0" fontId="21" fillId="0" borderId="0" xfId="0" applyFont="1" applyAlignment="1" applyProtection="1">
      <alignment horizontal="center" vertical="center"/>
    </xf>
    <xf numFmtId="0" fontId="21" fillId="0" borderId="0" xfId="0" applyFont="1" applyAlignment="1" applyProtection="1">
      <alignment vertical="center"/>
    </xf>
    <xf numFmtId="0" fontId="43" fillId="0" borderId="0" xfId="0" applyFont="1" applyAlignment="1" applyProtection="1">
      <alignment horizontal="left" indent="3"/>
    </xf>
    <xf numFmtId="3" fontId="42" fillId="0" borderId="14" xfId="0" applyNumberFormat="1" applyFont="1" applyFill="1" applyBorder="1" applyAlignment="1" applyProtection="1">
      <alignment horizontal="center" vertical="center"/>
      <protection locked="0"/>
    </xf>
    <xf numFmtId="3" fontId="40" fillId="0" borderId="14" xfId="0" applyNumberFormat="1" applyFont="1" applyFill="1" applyBorder="1" applyAlignment="1" applyProtection="1">
      <alignment horizontal="center" vertical="center"/>
    </xf>
    <xf numFmtId="0" fontId="43" fillId="0" borderId="0" xfId="0" applyFont="1" applyAlignment="1" applyProtection="1">
      <alignment horizontal="left" vertical="top" indent="3"/>
    </xf>
    <xf numFmtId="0" fontId="32" fillId="0" borderId="0" xfId="0" applyFont="1" applyAlignment="1" applyProtection="1">
      <alignment horizontal="left"/>
    </xf>
    <xf numFmtId="0" fontId="45" fillId="0" borderId="0" xfId="0" applyFont="1" applyAlignment="1" applyProtection="1">
      <alignment horizontal="left" vertical="top" indent="3"/>
    </xf>
    <xf numFmtId="0" fontId="6" fillId="0" borderId="0" xfId="0" applyFont="1" applyAlignment="1" applyProtection="1">
      <alignment horizontal="right"/>
    </xf>
    <xf numFmtId="3" fontId="36" fillId="0" borderId="0" xfId="0" applyNumberFormat="1" applyFont="1" applyBorder="1" applyAlignment="1" applyProtection="1">
      <alignment horizontal="left" vertical="center"/>
    </xf>
    <xf numFmtId="0" fontId="0" fillId="0" borderId="0" xfId="0" applyAlignment="1" applyProtection="1">
      <alignment horizontal="right"/>
    </xf>
    <xf numFmtId="0" fontId="35" fillId="0" borderId="0" xfId="0" applyFont="1" applyAlignment="1" applyProtection="1">
      <alignment horizontal="right"/>
    </xf>
    <xf numFmtId="0" fontId="48" fillId="0" borderId="0" xfId="0" applyFont="1" applyAlignment="1" applyProtection="1">
      <alignment horizontal="right" vertical="top"/>
    </xf>
    <xf numFmtId="0" fontId="6" fillId="0" borderId="0" xfId="0" applyFont="1" applyProtection="1"/>
    <xf numFmtId="0" fontId="34" fillId="0" borderId="0" xfId="0" applyFont="1" applyAlignment="1" applyProtection="1">
      <alignment horizontal="right"/>
    </xf>
    <xf numFmtId="3" fontId="42" fillId="0" borderId="90" xfId="0" applyNumberFormat="1" applyFont="1" applyFill="1" applyBorder="1" applyAlignment="1" applyProtection="1">
      <alignment horizontal="center" vertical="center"/>
      <protection locked="0"/>
    </xf>
    <xf numFmtId="0" fontId="133" fillId="0" borderId="88" xfId="0" applyFont="1" applyFill="1" applyBorder="1" applyAlignment="1" applyProtection="1">
      <alignment horizontal="center" vertical="center"/>
    </xf>
    <xf numFmtId="0" fontId="133" fillId="0" borderId="89" xfId="0" applyFont="1" applyFill="1" applyBorder="1" applyAlignment="1" applyProtection="1">
      <alignment horizontal="center" vertical="center"/>
    </xf>
    <xf numFmtId="0" fontId="135" fillId="0" borderId="0" xfId="0" applyFont="1" applyProtection="1"/>
    <xf numFmtId="0" fontId="136" fillId="0" borderId="0" xfId="0" applyFont="1" applyProtection="1"/>
    <xf numFmtId="0" fontId="19" fillId="0" borderId="0" xfId="0" applyFont="1" applyAlignment="1" applyProtection="1"/>
    <xf numFmtId="0" fontId="49" fillId="0" borderId="0" xfId="0" applyFont="1" applyProtection="1"/>
    <xf numFmtId="0" fontId="60" fillId="0" borderId="0" xfId="0" applyFont="1" applyAlignment="1" applyProtection="1">
      <alignment vertical="top"/>
    </xf>
    <xf numFmtId="0" fontId="12" fillId="0" borderId="0" xfId="0" applyFont="1" applyFill="1" applyProtection="1"/>
    <xf numFmtId="0" fontId="24" fillId="0" borderId="0" xfId="0" applyFont="1" applyFill="1" applyAlignment="1" applyProtection="1">
      <alignment horizontal="center"/>
    </xf>
    <xf numFmtId="0" fontId="57" fillId="0" borderId="0" xfId="0" applyFont="1" applyProtection="1"/>
    <xf numFmtId="0" fontId="57" fillId="0" borderId="0" xfId="0" applyFont="1" applyFill="1" applyAlignment="1" applyProtection="1">
      <alignment horizontal="center"/>
    </xf>
    <xf numFmtId="0" fontId="12" fillId="0" borderId="0" xfId="0" applyFont="1" applyFill="1" applyAlignment="1" applyProtection="1">
      <alignment horizontal="center"/>
    </xf>
    <xf numFmtId="0" fontId="0" fillId="0" borderId="0" xfId="0" applyAlignment="1" applyProtection="1">
      <alignment horizontal="center"/>
    </xf>
    <xf numFmtId="0" fontId="69" fillId="0" borderId="0" xfId="0" applyFont="1" applyAlignment="1" applyProtection="1">
      <alignment horizontal="left" wrapText="1"/>
    </xf>
    <xf numFmtId="0" fontId="62" fillId="0" borderId="0" xfId="0" applyFont="1" applyAlignment="1" applyProtection="1">
      <alignment horizontal="center"/>
    </xf>
    <xf numFmtId="0" fontId="11" fillId="0" borderId="0" xfId="0" applyFont="1" applyFill="1" applyAlignment="1" applyProtection="1">
      <alignment horizontal="right"/>
    </xf>
    <xf numFmtId="0" fontId="11" fillId="0" borderId="0" xfId="0" applyFont="1" applyFill="1" applyAlignment="1" applyProtection="1">
      <alignment horizontal="left"/>
    </xf>
    <xf numFmtId="0" fontId="68" fillId="0" borderId="13" xfId="0" applyFont="1" applyFill="1" applyBorder="1" applyProtection="1"/>
    <xf numFmtId="0" fontId="63" fillId="3" borderId="1" xfId="0" applyFont="1" applyFill="1" applyBorder="1" applyAlignment="1" applyProtection="1">
      <alignment horizontal="center" vertical="center"/>
    </xf>
    <xf numFmtId="3" fontId="63" fillId="0" borderId="1" xfId="0" applyNumberFormat="1" applyFont="1" applyFill="1" applyBorder="1" applyAlignment="1" applyProtection="1">
      <alignment horizontal="center" vertical="center"/>
    </xf>
    <xf numFmtId="0" fontId="0" fillId="6" borderId="0" xfId="0" applyFill="1" applyAlignment="1" applyProtection="1">
      <alignment vertical="center"/>
    </xf>
    <xf numFmtId="0" fontId="50" fillId="6" borderId="3" xfId="0" applyFont="1" applyFill="1" applyBorder="1" applyAlignment="1" applyProtection="1">
      <alignment horizontal="right" vertical="center"/>
    </xf>
    <xf numFmtId="0" fontId="13" fillId="0" borderId="0" xfId="0" applyFont="1" applyFill="1" applyAlignment="1" applyProtection="1">
      <alignment horizontal="center"/>
    </xf>
    <xf numFmtId="4" fontId="12" fillId="0" borderId="0" xfId="0" applyNumberFormat="1" applyFont="1" applyFill="1" applyAlignment="1" applyProtection="1">
      <alignment horizontal="center"/>
    </xf>
    <xf numFmtId="0" fontId="1" fillId="0" borderId="0" xfId="0" applyFont="1" applyFill="1" applyBorder="1" applyProtection="1"/>
    <xf numFmtId="0" fontId="8" fillId="0" borderId="0" xfId="0" applyFont="1" applyFill="1" applyBorder="1" applyProtection="1"/>
    <xf numFmtId="0" fontId="10" fillId="0" borderId="0" xfId="0" applyFont="1" applyFill="1" applyBorder="1" applyAlignment="1" applyProtection="1">
      <alignment horizontal="center"/>
    </xf>
    <xf numFmtId="0" fontId="66" fillId="0" borderId="0" xfId="0" applyFont="1" applyAlignment="1" applyProtection="1">
      <alignment horizontal="center"/>
    </xf>
    <xf numFmtId="0" fontId="53" fillId="0" borderId="0" xfId="0" applyFont="1" applyFill="1" applyBorder="1" applyProtection="1"/>
    <xf numFmtId="0" fontId="52" fillId="0" borderId="0" xfId="0" applyFont="1" applyFill="1" applyBorder="1" applyProtection="1"/>
    <xf numFmtId="0" fontId="51" fillId="0" borderId="0" xfId="0" applyFont="1" applyFill="1" applyBorder="1" applyProtection="1"/>
    <xf numFmtId="0" fontId="9" fillId="0" borderId="0" xfId="0" applyFont="1" applyFill="1" applyBorder="1" applyProtection="1"/>
    <xf numFmtId="0" fontId="59" fillId="0" borderId="0" xfId="0" applyFont="1" applyAlignment="1" applyProtection="1">
      <alignment horizontal="center"/>
    </xf>
    <xf numFmtId="0" fontId="54" fillId="0" borderId="0" xfId="0" applyFont="1" applyFill="1" applyBorder="1" applyAlignment="1" applyProtection="1">
      <alignment vertical="top"/>
    </xf>
    <xf numFmtId="0" fontId="67" fillId="0" borderId="0" xfId="0" applyFont="1" applyAlignment="1" applyProtection="1">
      <alignment horizontal="center" vertical="center"/>
    </xf>
    <xf numFmtId="0" fontId="64" fillId="0" borderId="0" xfId="0" applyFont="1" applyProtection="1"/>
    <xf numFmtId="0" fontId="65" fillId="0" borderId="0" xfId="0" applyFont="1" applyAlignment="1" applyProtection="1">
      <alignment horizontal="center"/>
    </xf>
    <xf numFmtId="0" fontId="56" fillId="0" borderId="84" xfId="0" applyFont="1" applyFill="1" applyBorder="1" applyAlignment="1" applyProtection="1">
      <alignment vertical="center"/>
      <protection locked="0"/>
    </xf>
    <xf numFmtId="0" fontId="57" fillId="0" borderId="13" xfId="0" applyFont="1" applyFill="1" applyBorder="1" applyAlignment="1" applyProtection="1">
      <alignment vertical="center"/>
      <protection locked="0"/>
    </xf>
    <xf numFmtId="0" fontId="50" fillId="0" borderId="13" xfId="0" applyFont="1" applyBorder="1" applyAlignment="1" applyProtection="1">
      <alignment horizontal="center"/>
    </xf>
    <xf numFmtId="0" fontId="50" fillId="0" borderId="0" xfId="0" applyFont="1" applyProtection="1"/>
    <xf numFmtId="4" fontId="50" fillId="0" borderId="13" xfId="0" applyNumberFormat="1" applyFont="1" applyBorder="1" applyAlignment="1" applyProtection="1">
      <alignment horizontal="center"/>
    </xf>
    <xf numFmtId="0" fontId="85" fillId="6" borderId="4" xfId="0" applyFont="1" applyFill="1" applyBorder="1" applyAlignment="1" applyProtection="1">
      <alignment horizontal="center" vertical="center"/>
    </xf>
    <xf numFmtId="0" fontId="85" fillId="6" borderId="5" xfId="0" applyFont="1" applyFill="1" applyBorder="1" applyAlignment="1" applyProtection="1">
      <alignment horizontal="center" vertical="center"/>
    </xf>
    <xf numFmtId="0" fontId="0" fillId="6" borderId="4" xfId="0" applyFont="1" applyFill="1" applyBorder="1" applyAlignment="1" applyProtection="1">
      <alignment horizontal="center" vertical="center"/>
    </xf>
    <xf numFmtId="0" fontId="0" fillId="6" borderId="5" xfId="0" applyFont="1" applyFill="1" applyBorder="1" applyAlignment="1" applyProtection="1">
      <alignment horizontal="center" vertical="center"/>
    </xf>
    <xf numFmtId="0" fontId="132" fillId="0" borderId="0" xfId="0" applyFont="1" applyAlignment="1" applyProtection="1">
      <alignment horizontal="left" vertical="center"/>
    </xf>
    <xf numFmtId="0" fontId="16" fillId="0" borderId="0" xfId="0" applyFont="1" applyBorder="1" applyProtection="1"/>
    <xf numFmtId="0" fontId="56" fillId="0" borderId="85" xfId="0" applyFont="1" applyFill="1" applyBorder="1" applyAlignment="1" applyProtection="1">
      <alignment vertical="center"/>
      <protection locked="0"/>
    </xf>
    <xf numFmtId="0" fontId="56" fillId="0" borderId="6" xfId="0" applyFont="1" applyFill="1" applyBorder="1" applyAlignment="1" applyProtection="1">
      <alignment vertical="center"/>
      <protection locked="0"/>
    </xf>
    <xf numFmtId="0" fontId="57" fillId="0" borderId="6" xfId="0" applyFont="1" applyFill="1" applyBorder="1" applyAlignment="1" applyProtection="1">
      <alignment vertical="center"/>
      <protection locked="0"/>
    </xf>
    <xf numFmtId="0" fontId="58" fillId="0" borderId="6" xfId="0" applyFont="1" applyFill="1" applyBorder="1" applyAlignment="1" applyProtection="1">
      <alignment horizontal="center" vertical="center"/>
      <protection locked="0"/>
    </xf>
    <xf numFmtId="0" fontId="58" fillId="0" borderId="6" xfId="0" applyFont="1" applyBorder="1" applyAlignment="1" applyProtection="1">
      <alignment vertical="center"/>
      <protection locked="0"/>
    </xf>
    <xf numFmtId="0" fontId="56" fillId="0" borderId="13" xfId="0" applyFont="1" applyFill="1" applyBorder="1" applyAlignment="1" applyProtection="1">
      <alignment vertical="center"/>
      <protection locked="0"/>
    </xf>
    <xf numFmtId="0" fontId="58" fillId="0" borderId="13" xfId="0" applyFont="1" applyFill="1" applyBorder="1" applyAlignment="1" applyProtection="1">
      <alignment horizontal="center" vertical="center"/>
      <protection locked="0"/>
    </xf>
    <xf numFmtId="0" fontId="58" fillId="0" borderId="13" xfId="0" applyFont="1" applyBorder="1" applyAlignment="1" applyProtection="1">
      <alignment vertical="center"/>
      <protection locked="0"/>
    </xf>
    <xf numFmtId="0" fontId="56" fillId="0" borderId="16" xfId="0" applyFont="1" applyFill="1" applyBorder="1" applyAlignment="1" applyProtection="1">
      <alignment vertical="center"/>
      <protection locked="0"/>
    </xf>
    <xf numFmtId="0" fontId="57" fillId="0" borderId="16" xfId="0" applyFont="1" applyFill="1" applyBorder="1" applyAlignment="1" applyProtection="1">
      <alignment vertical="center"/>
      <protection locked="0"/>
    </xf>
    <xf numFmtId="0" fontId="58" fillId="0" borderId="16" xfId="0" applyFont="1" applyFill="1" applyBorder="1" applyAlignment="1" applyProtection="1">
      <alignment horizontal="center" vertical="center"/>
      <protection locked="0"/>
    </xf>
    <xf numFmtId="0" fontId="58" fillId="0" borderId="16" xfId="0" applyFont="1" applyBorder="1" applyAlignment="1" applyProtection="1">
      <alignment vertical="center"/>
      <protection locked="0"/>
    </xf>
    <xf numFmtId="0" fontId="0" fillId="0" borderId="19" xfId="0" applyBorder="1" applyProtection="1"/>
    <xf numFmtId="0" fontId="26" fillId="0" borderId="0" xfId="0" applyFont="1" applyAlignment="1" applyProtection="1">
      <alignment horizontal="right"/>
    </xf>
    <xf numFmtId="0" fontId="28" fillId="0" borderId="0" xfId="0" applyFont="1" applyAlignment="1" applyProtection="1">
      <alignment horizontal="center"/>
    </xf>
    <xf numFmtId="0" fontId="26" fillId="3" borderId="6" xfId="0" applyFont="1" applyFill="1" applyBorder="1" applyAlignment="1" applyProtection="1">
      <alignment horizontal="center"/>
    </xf>
    <xf numFmtId="0" fontId="29" fillId="4" borderId="6" xfId="0" applyFont="1" applyFill="1" applyBorder="1" applyProtection="1"/>
    <xf numFmtId="0" fontId="0" fillId="5" borderId="0" xfId="0" applyFill="1" applyProtection="1"/>
    <xf numFmtId="0" fontId="0" fillId="3" borderId="0" xfId="0" applyFill="1" applyProtection="1"/>
    <xf numFmtId="0" fontId="30" fillId="4" borderId="0" xfId="0" applyFont="1" applyFill="1" applyProtection="1"/>
    <xf numFmtId="0" fontId="27" fillId="5" borderId="0" xfId="0" applyFont="1" applyFill="1" applyAlignment="1" applyProtection="1">
      <alignment horizontal="center"/>
    </xf>
    <xf numFmtId="0" fontId="27" fillId="3" borderId="0" xfId="0" applyFont="1" applyFill="1" applyAlignment="1" applyProtection="1">
      <alignment horizontal="center"/>
    </xf>
    <xf numFmtId="0" fontId="29" fillId="4" borderId="0" xfId="0" applyFont="1" applyFill="1" applyAlignment="1" applyProtection="1">
      <alignment horizontal="center"/>
    </xf>
    <xf numFmtId="0" fontId="27" fillId="0" borderId="7" xfId="0" applyFont="1" applyFill="1" applyBorder="1" applyAlignment="1" applyProtection="1">
      <alignment horizontal="left"/>
    </xf>
    <xf numFmtId="0" fontId="27" fillId="0" borderId="8" xfId="0" applyFont="1" applyFill="1" applyBorder="1" applyAlignment="1" applyProtection="1">
      <alignment horizontal="left"/>
    </xf>
    <xf numFmtId="0" fontId="0" fillId="0" borderId="9" xfId="0" applyBorder="1" applyProtection="1"/>
    <xf numFmtId="0" fontId="27" fillId="0" borderId="10" xfId="0" applyFont="1" applyFill="1" applyBorder="1" applyAlignment="1" applyProtection="1">
      <alignment horizontal="center"/>
    </xf>
    <xf numFmtId="0" fontId="27" fillId="0" borderId="11" xfId="0" applyFont="1" applyFill="1" applyBorder="1" applyAlignment="1" applyProtection="1">
      <alignment horizontal="center"/>
    </xf>
    <xf numFmtId="0" fontId="29" fillId="4" borderId="12" xfId="0" applyFont="1" applyFill="1" applyBorder="1" applyAlignment="1" applyProtection="1">
      <alignment horizontal="center"/>
    </xf>
    <xf numFmtId="0" fontId="2" fillId="0" borderId="0" xfId="0" applyFont="1" applyAlignment="1" applyProtection="1">
      <alignment horizontal="center"/>
    </xf>
    <xf numFmtId="0" fontId="137" fillId="0" borderId="0" xfId="0" applyFont="1" applyAlignment="1" applyProtection="1">
      <alignment horizontal="right" vertical="center"/>
    </xf>
    <xf numFmtId="0" fontId="73" fillId="0" borderId="0" xfId="0" applyFont="1" applyAlignment="1" applyProtection="1">
      <alignment vertical="center"/>
    </xf>
    <xf numFmtId="0" fontId="17" fillId="0" borderId="0" xfId="0" applyFont="1" applyAlignment="1" applyProtection="1">
      <alignment horizontal="right" vertical="center"/>
    </xf>
    <xf numFmtId="0" fontId="89" fillId="0" borderId="0" xfId="0" applyFont="1" applyProtection="1"/>
    <xf numFmtId="0" fontId="107" fillId="0" borderId="0" xfId="0" applyFont="1" applyAlignment="1" applyProtection="1">
      <alignment horizontal="right"/>
    </xf>
    <xf numFmtId="0" fontId="108" fillId="0" borderId="0" xfId="0" applyFont="1" applyProtection="1"/>
    <xf numFmtId="0" fontId="109" fillId="0" borderId="0" xfId="0" applyFont="1" applyProtection="1"/>
    <xf numFmtId="0" fontId="110" fillId="0" borderId="0" xfId="0" applyFont="1" applyProtection="1"/>
    <xf numFmtId="0" fontId="99" fillId="0" borderId="0" xfId="0" applyFont="1" applyAlignment="1" applyProtection="1">
      <alignment horizontal="right"/>
    </xf>
    <xf numFmtId="0" fontId="100" fillId="0" borderId="0" xfId="0" applyFont="1" applyProtection="1"/>
    <xf numFmtId="0" fontId="106" fillId="0" borderId="0" xfId="0" applyFont="1" applyProtection="1"/>
    <xf numFmtId="0" fontId="6" fillId="0" borderId="0" xfId="0" applyFont="1" applyBorder="1" applyProtection="1"/>
    <xf numFmtId="0" fontId="134" fillId="0" borderId="108" xfId="0" applyFont="1" applyFill="1" applyBorder="1" applyAlignment="1" applyProtection="1">
      <alignment horizontal="center"/>
      <protection locked="0"/>
    </xf>
    <xf numFmtId="0" fontId="134" fillId="0" borderId="109" xfId="0" applyFont="1" applyFill="1" applyBorder="1" applyAlignment="1" applyProtection="1">
      <alignment horizontal="center"/>
      <protection locked="0"/>
    </xf>
    <xf numFmtId="0" fontId="134" fillId="0" borderId="110" xfId="0" applyFont="1" applyFill="1" applyBorder="1" applyAlignment="1" applyProtection="1">
      <alignment horizontal="center"/>
      <protection locked="0"/>
    </xf>
    <xf numFmtId="1" fontId="139" fillId="0" borderId="4" xfId="0" applyNumberFormat="1" applyFont="1" applyBorder="1" applyAlignment="1" applyProtection="1">
      <alignment horizontal="center"/>
    </xf>
    <xf numFmtId="0" fontId="140" fillId="0" borderId="0" xfId="0" applyFont="1" applyFill="1" applyBorder="1" applyAlignment="1" applyProtection="1">
      <alignment horizontal="center"/>
      <protection locked="0"/>
    </xf>
    <xf numFmtId="165" fontId="134" fillId="0" borderId="111" xfId="0" applyNumberFormat="1" applyFont="1" applyFill="1" applyBorder="1" applyAlignment="1" applyProtection="1">
      <alignment horizontal="center"/>
      <protection locked="0"/>
    </xf>
    <xf numFmtId="0" fontId="26" fillId="0" borderId="0" xfId="0" applyFont="1" applyAlignment="1" applyProtection="1">
      <alignment horizontal="center"/>
    </xf>
    <xf numFmtId="0" fontId="134" fillId="0" borderId="103" xfId="0" applyFont="1" applyFill="1" applyBorder="1" applyAlignment="1" applyProtection="1">
      <alignment horizontal="center"/>
      <protection locked="0"/>
    </xf>
    <xf numFmtId="0" fontId="134" fillId="0" borderId="104" xfId="0" applyFont="1" applyFill="1" applyBorder="1" applyAlignment="1" applyProtection="1">
      <alignment horizontal="center"/>
      <protection locked="0"/>
    </xf>
    <xf numFmtId="0" fontId="134" fillId="0" borderId="111" xfId="0" applyFont="1" applyFill="1" applyBorder="1" applyAlignment="1" applyProtection="1">
      <alignment horizontal="center"/>
      <protection locked="0"/>
    </xf>
    <xf numFmtId="1" fontId="134" fillId="0" borderId="103" xfId="0" applyNumberFormat="1" applyFont="1" applyBorder="1" applyAlignment="1" applyProtection="1">
      <alignment horizontal="center"/>
      <protection locked="0"/>
    </xf>
    <xf numFmtId="1" fontId="134" fillId="0" borderId="104" xfId="0" applyNumberFormat="1" applyFont="1" applyBorder="1" applyAlignment="1" applyProtection="1">
      <alignment horizontal="center"/>
      <protection locked="0"/>
    </xf>
    <xf numFmtId="1" fontId="134" fillId="0" borderId="111" xfId="0" applyNumberFormat="1" applyFont="1" applyBorder="1" applyAlignment="1" applyProtection="1">
      <alignment horizontal="center"/>
      <protection locked="0"/>
    </xf>
    <xf numFmtId="0" fontId="73" fillId="0" borderId="0" xfId="0" applyFont="1" applyProtection="1"/>
    <xf numFmtId="164" fontId="138" fillId="0" borderId="0" xfId="56" applyFont="1" applyBorder="1" applyAlignment="1" applyProtection="1">
      <alignment horizontal="left"/>
      <protection locked="0"/>
    </xf>
    <xf numFmtId="0" fontId="81" fillId="3" borderId="0" xfId="0" applyFont="1" applyFill="1" applyAlignment="1" applyProtection="1">
      <alignment horizontal="center"/>
    </xf>
    <xf numFmtId="0" fontId="145" fillId="0" borderId="0" xfId="0" applyFont="1" applyBorder="1" applyProtection="1"/>
    <xf numFmtId="0" fontId="148" fillId="0" borderId="0" xfId="0" applyFont="1" applyAlignment="1" applyProtection="1">
      <alignment horizontal="right" vertical="center"/>
    </xf>
    <xf numFmtId="0" fontId="149" fillId="0" borderId="0" xfId="0" applyFont="1" applyAlignment="1" applyProtection="1">
      <alignment vertical="center"/>
    </xf>
    <xf numFmtId="1" fontId="0" fillId="0" borderId="0" xfId="0" applyNumberFormat="1" applyBorder="1" applyAlignment="1" applyProtection="1">
      <alignment horizontal="center"/>
    </xf>
    <xf numFmtId="168" fontId="0" fillId="0" borderId="0" xfId="0" applyNumberFormat="1" applyFill="1" applyBorder="1" applyAlignment="1" applyProtection="1">
      <alignment horizontal="center"/>
    </xf>
    <xf numFmtId="0" fontId="4" fillId="0" borderId="0" xfId="0" applyFont="1" applyFill="1" applyBorder="1" applyProtection="1"/>
    <xf numFmtId="168" fontId="59" fillId="0" borderId="0" xfId="0" applyNumberFormat="1" applyFont="1" applyFill="1" applyBorder="1" applyAlignment="1" applyProtection="1">
      <alignment horizontal="center"/>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centerContinuous"/>
    </xf>
    <xf numFmtId="0" fontId="112" fillId="0" borderId="0" xfId="0" applyFont="1" applyFill="1" applyBorder="1" applyAlignment="1" applyProtection="1">
      <alignment horizontal="center" vertical="center"/>
    </xf>
    <xf numFmtId="0" fontId="0" fillId="9" borderId="0" xfId="0" applyFill="1" applyBorder="1" applyProtection="1"/>
    <xf numFmtId="0" fontId="0" fillId="0" borderId="0" xfId="0" applyFill="1" applyBorder="1" applyProtection="1"/>
    <xf numFmtId="0" fontId="152" fillId="0" borderId="0" xfId="0" applyFont="1" applyFill="1" applyBorder="1" applyAlignment="1" applyProtection="1">
      <alignment horizontal="right"/>
    </xf>
    <xf numFmtId="172" fontId="151" fillId="0" borderId="117" xfId="0" applyNumberFormat="1" applyFont="1" applyFill="1" applyBorder="1" applyAlignment="1" applyProtection="1">
      <alignment horizontal="center"/>
    </xf>
    <xf numFmtId="0" fontId="147" fillId="0" borderId="0" xfId="0" applyFont="1" applyFill="1" applyBorder="1" applyAlignment="1" applyProtection="1">
      <alignment horizontal="right" vertical="center"/>
    </xf>
    <xf numFmtId="0" fontId="150" fillId="0" borderId="0" xfId="0" applyFont="1" applyAlignment="1" applyProtection="1">
      <alignment vertical="center"/>
    </xf>
    <xf numFmtId="3" fontId="141" fillId="0" borderId="0" xfId="0" applyNumberFormat="1" applyFont="1" applyAlignment="1" applyProtection="1">
      <alignment horizontal="left"/>
      <protection locked="0"/>
    </xf>
    <xf numFmtId="0" fontId="111" fillId="0" borderId="0" xfId="0" applyFont="1" applyFill="1" applyBorder="1" applyAlignment="1" applyProtection="1">
      <alignment horizontal="center"/>
    </xf>
    <xf numFmtId="0" fontId="8" fillId="0" borderId="0" xfId="0" applyFont="1" applyFill="1" applyBorder="1" applyAlignment="1" applyProtection="1">
      <alignment horizontal="left"/>
    </xf>
    <xf numFmtId="0" fontId="3" fillId="0" borderId="0" xfId="0" applyFont="1" applyFill="1" applyBorder="1" applyAlignment="1" applyProtection="1">
      <alignment horizontal="center" vertical="center"/>
    </xf>
    <xf numFmtId="0" fontId="118" fillId="0" borderId="0" xfId="0" applyFont="1" applyFill="1" applyAlignment="1" applyProtection="1">
      <alignment horizontal="right"/>
    </xf>
    <xf numFmtId="0" fontId="12" fillId="0" borderId="0" xfId="0" applyFont="1" applyFill="1" applyAlignment="1" applyProtection="1">
      <alignment horizontal="right"/>
    </xf>
    <xf numFmtId="3" fontId="11" fillId="0" borderId="0" xfId="0" applyNumberFormat="1" applyFont="1" applyFill="1" applyAlignment="1" applyProtection="1">
      <alignment horizontal="left"/>
    </xf>
    <xf numFmtId="0" fontId="119" fillId="0" borderId="49" xfId="0" applyFont="1" applyFill="1" applyBorder="1" applyAlignment="1" applyProtection="1">
      <alignment horizontal="center" vertical="center"/>
    </xf>
    <xf numFmtId="0" fontId="11" fillId="0" borderId="50" xfId="0" applyFont="1" applyFill="1" applyBorder="1" applyAlignment="1" applyProtection="1">
      <alignment horizontal="center"/>
    </xf>
    <xf numFmtId="1" fontId="119" fillId="0" borderId="74" xfId="0" applyNumberFormat="1" applyFont="1" applyFill="1" applyBorder="1" applyAlignment="1" applyProtection="1">
      <alignment horizontal="left"/>
    </xf>
    <xf numFmtId="1" fontId="119" fillId="0" borderId="75" xfId="0" applyNumberFormat="1" applyFont="1" applyFill="1" applyBorder="1" applyAlignment="1" applyProtection="1">
      <alignment horizontal="left"/>
    </xf>
    <xf numFmtId="164" fontId="0" fillId="0" borderId="0" xfId="0" applyNumberFormat="1"/>
    <xf numFmtId="1" fontId="63" fillId="0" borderId="45" xfId="0" applyNumberFormat="1" applyFont="1" applyFill="1" applyBorder="1" applyAlignment="1" applyProtection="1">
      <alignment horizontal="center"/>
    </xf>
    <xf numFmtId="0" fontId="153" fillId="0" borderId="0" xfId="0" applyFont="1" applyFill="1" applyAlignment="1" applyProtection="1">
      <alignment horizontal="right" vertical="center"/>
    </xf>
    <xf numFmtId="0" fontId="63" fillId="0" borderId="0" xfId="0" applyFont="1" applyFill="1" applyAlignment="1" applyProtection="1">
      <alignment vertical="center"/>
    </xf>
    <xf numFmtId="0" fontId="63" fillId="0" borderId="35" xfId="0" applyFont="1" applyFill="1" applyBorder="1" applyAlignment="1" applyProtection="1">
      <alignment horizontal="centerContinuous" vertical="center"/>
    </xf>
    <xf numFmtId="0" fontId="63" fillId="0" borderId="35" xfId="0" applyFont="1" applyFill="1" applyBorder="1" applyAlignment="1" applyProtection="1">
      <alignment vertical="center"/>
    </xf>
    <xf numFmtId="0" fontId="63" fillId="0" borderId="43" xfId="0" applyFont="1" applyFill="1" applyBorder="1" applyAlignment="1" applyProtection="1">
      <alignment vertical="center"/>
    </xf>
    <xf numFmtId="0" fontId="119" fillId="0" borderId="37" xfId="0" applyFont="1" applyFill="1" applyBorder="1" applyAlignment="1" applyProtection="1">
      <alignment horizontal="right" vertical="center"/>
    </xf>
    <xf numFmtId="0" fontId="119" fillId="0" borderId="44" xfId="0" applyFont="1" applyFill="1" applyBorder="1" applyAlignment="1" applyProtection="1">
      <alignment horizontal="centerContinuous" vertical="center"/>
    </xf>
    <xf numFmtId="0" fontId="119" fillId="0" borderId="44" xfId="0" applyFont="1" applyFill="1" applyBorder="1" applyAlignment="1" applyProtection="1">
      <alignment horizontal="right" vertical="center"/>
    </xf>
    <xf numFmtId="0" fontId="119" fillId="0" borderId="38" xfId="0" applyFont="1" applyFill="1" applyBorder="1" applyAlignment="1" applyProtection="1">
      <alignment horizontal="centerContinuous" vertical="center"/>
    </xf>
    <xf numFmtId="0" fontId="119" fillId="0" borderId="50" xfId="0" applyFont="1" applyFill="1" applyBorder="1" applyAlignment="1" applyProtection="1">
      <alignment horizontal="center" vertical="center"/>
    </xf>
    <xf numFmtId="1" fontId="63" fillId="0" borderId="51" xfId="0" applyNumberFormat="1" applyFont="1" applyFill="1" applyBorder="1" applyAlignment="1" applyProtection="1">
      <alignment horizontal="center" vertical="center"/>
    </xf>
    <xf numFmtId="167" fontId="63" fillId="0" borderId="52" xfId="0" applyNumberFormat="1" applyFont="1" applyFill="1" applyBorder="1" applyAlignment="1" applyProtection="1">
      <alignment horizontal="center" vertical="center"/>
    </xf>
    <xf numFmtId="170" fontId="63" fillId="0" borderId="53" xfId="0" applyNumberFormat="1" applyFont="1" applyFill="1" applyBorder="1" applyAlignment="1" applyProtection="1">
      <alignment horizontal="center" vertical="center"/>
    </xf>
    <xf numFmtId="167" fontId="63" fillId="0" borderId="115" xfId="0" applyNumberFormat="1" applyFont="1" applyFill="1" applyBorder="1" applyAlignment="1" applyProtection="1">
      <alignment horizontal="center" vertical="center"/>
    </xf>
    <xf numFmtId="170" fontId="63" fillId="0" borderId="54" xfId="0" applyNumberFormat="1" applyFont="1" applyFill="1" applyBorder="1" applyAlignment="1" applyProtection="1">
      <alignment horizontal="center" vertical="center"/>
    </xf>
    <xf numFmtId="167" fontId="63" fillId="0" borderId="55" xfId="0" applyNumberFormat="1" applyFont="1" applyFill="1" applyBorder="1" applyAlignment="1" applyProtection="1">
      <alignment horizontal="center" vertical="center"/>
    </xf>
    <xf numFmtId="1" fontId="63" fillId="0" borderId="46" xfId="0" applyNumberFormat="1" applyFont="1" applyFill="1" applyBorder="1" applyAlignment="1" applyProtection="1">
      <alignment horizontal="center" vertical="center"/>
    </xf>
    <xf numFmtId="167" fontId="63" fillId="0" borderId="40" xfId="0" applyNumberFormat="1" applyFont="1" applyFill="1" applyBorder="1" applyAlignment="1" applyProtection="1">
      <alignment horizontal="center" vertical="center"/>
    </xf>
    <xf numFmtId="170" fontId="63" fillId="0" borderId="60" xfId="0" applyNumberFormat="1" applyFont="1" applyFill="1" applyBorder="1" applyAlignment="1" applyProtection="1">
      <alignment horizontal="center" vertical="center"/>
    </xf>
    <xf numFmtId="167" fontId="63" fillId="0" borderId="48" xfId="0" applyNumberFormat="1" applyFont="1" applyFill="1" applyBorder="1" applyAlignment="1" applyProtection="1">
      <alignment horizontal="center" vertical="center"/>
    </xf>
    <xf numFmtId="170" fontId="63" fillId="0" borderId="41" xfId="0" applyNumberFormat="1" applyFont="1" applyFill="1" applyBorder="1" applyAlignment="1" applyProtection="1">
      <alignment horizontal="center" vertical="center"/>
    </xf>
    <xf numFmtId="167" fontId="63" fillId="0" borderId="42" xfId="0" applyNumberFormat="1" applyFont="1" applyFill="1" applyBorder="1" applyAlignment="1" applyProtection="1">
      <alignment horizontal="center" vertical="center"/>
    </xf>
    <xf numFmtId="170" fontId="63" fillId="0" borderId="62" xfId="0" applyNumberFormat="1" applyFont="1" applyFill="1" applyBorder="1" applyAlignment="1" applyProtection="1">
      <alignment horizontal="center" vertical="center"/>
    </xf>
    <xf numFmtId="1" fontId="63" fillId="0" borderId="65" xfId="0" applyNumberFormat="1" applyFont="1" applyFill="1" applyBorder="1" applyAlignment="1" applyProtection="1">
      <alignment horizontal="center" vertical="center"/>
    </xf>
    <xf numFmtId="167" fontId="63" fillId="0" borderId="66" xfId="0" applyNumberFormat="1" applyFont="1" applyFill="1" applyBorder="1" applyAlignment="1" applyProtection="1">
      <alignment horizontal="center" vertical="center"/>
    </xf>
    <xf numFmtId="170" fontId="63" fillId="0" borderId="67" xfId="0" applyNumberFormat="1" applyFont="1" applyFill="1" applyBorder="1" applyAlignment="1" applyProtection="1">
      <alignment horizontal="center" vertical="center"/>
    </xf>
    <xf numFmtId="167" fontId="63" fillId="0" borderId="116" xfId="0" applyNumberFormat="1" applyFont="1" applyFill="1" applyBorder="1" applyAlignment="1" applyProtection="1">
      <alignment horizontal="center" vertical="center"/>
    </xf>
    <xf numFmtId="170" fontId="63" fillId="0" borderId="68" xfId="0" applyNumberFormat="1" applyFont="1" applyFill="1" applyBorder="1" applyAlignment="1" applyProtection="1">
      <alignment horizontal="center" vertical="center"/>
    </xf>
    <xf numFmtId="167" fontId="63" fillId="0" borderId="69" xfId="0" applyNumberFormat="1" applyFont="1" applyFill="1" applyBorder="1" applyAlignment="1" applyProtection="1">
      <alignment horizontal="center" vertical="center"/>
    </xf>
    <xf numFmtId="0" fontId="63" fillId="0" borderId="71" xfId="0" applyFont="1" applyFill="1" applyBorder="1" applyAlignment="1" applyProtection="1">
      <alignment horizontal="center" vertical="center"/>
    </xf>
    <xf numFmtId="0" fontId="63" fillId="0" borderId="73" xfId="0" applyFont="1" applyFill="1" applyBorder="1" applyAlignment="1" applyProtection="1">
      <alignment horizontal="center" vertical="center"/>
    </xf>
    <xf numFmtId="170" fontId="63" fillId="0" borderId="72" xfId="0" applyNumberFormat="1" applyFont="1" applyFill="1" applyBorder="1" applyAlignment="1" applyProtection="1">
      <alignment horizontal="center" vertical="center"/>
    </xf>
    <xf numFmtId="168" fontId="63" fillId="0" borderId="60" xfId="0" applyNumberFormat="1" applyFont="1" applyFill="1" applyBorder="1" applyAlignment="1" applyProtection="1">
      <alignment horizontal="center" vertical="center"/>
    </xf>
    <xf numFmtId="0" fontId="63" fillId="0" borderId="46" xfId="0" applyFont="1" applyFill="1" applyBorder="1" applyAlignment="1" applyProtection="1">
      <alignment vertical="center"/>
    </xf>
    <xf numFmtId="0" fontId="63" fillId="0" borderId="48" xfId="0" applyFont="1" applyFill="1" applyBorder="1" applyAlignment="1" applyProtection="1">
      <alignment vertical="center"/>
    </xf>
    <xf numFmtId="168" fontId="63" fillId="0" borderId="47" xfId="0" applyNumberFormat="1" applyFont="1" applyFill="1" applyBorder="1" applyAlignment="1" applyProtection="1">
      <alignment horizontal="center" vertical="center"/>
    </xf>
    <xf numFmtId="2" fontId="119" fillId="0" borderId="80" xfId="0" applyNumberFormat="1" applyFont="1" applyFill="1" applyBorder="1" applyAlignment="1" applyProtection="1">
      <alignment horizontal="center" vertical="center"/>
    </xf>
    <xf numFmtId="0" fontId="119" fillId="0" borderId="81" xfId="0" applyFont="1" applyFill="1" applyBorder="1" applyAlignment="1" applyProtection="1">
      <alignment vertical="center"/>
    </xf>
    <xf numFmtId="0" fontId="119" fillId="0" borderId="83" xfId="0" applyFont="1" applyFill="1" applyBorder="1" applyAlignment="1" applyProtection="1">
      <alignment vertical="center"/>
    </xf>
    <xf numFmtId="2" fontId="119" fillId="0" borderId="82" xfId="0" applyNumberFormat="1" applyFont="1" applyFill="1" applyBorder="1" applyAlignment="1" applyProtection="1">
      <alignment horizontal="center" vertical="center"/>
    </xf>
    <xf numFmtId="0" fontId="119" fillId="0" borderId="39" xfId="0" applyFont="1" applyFill="1" applyBorder="1" applyProtection="1"/>
    <xf numFmtId="0" fontId="63" fillId="0" borderId="46" xfId="0" applyNumberFormat="1" applyFont="1" applyFill="1" applyBorder="1" applyAlignment="1" applyProtection="1">
      <alignment horizontal="center"/>
    </xf>
    <xf numFmtId="169" fontId="63" fillId="0" borderId="40" xfId="0" applyNumberFormat="1" applyFont="1" applyFill="1" applyBorder="1" applyAlignment="1" applyProtection="1">
      <alignment horizontal="center"/>
    </xf>
    <xf numFmtId="169" fontId="153" fillId="0" borderId="41" xfId="0" applyNumberFormat="1" applyFont="1" applyFill="1" applyBorder="1" applyAlignment="1" applyProtection="1">
      <alignment horizontal="center"/>
    </xf>
    <xf numFmtId="169" fontId="63" fillId="0" borderId="42" xfId="0" applyNumberFormat="1" applyFont="1" applyFill="1" applyBorder="1" applyAlignment="1" applyProtection="1">
      <alignment horizontal="center"/>
    </xf>
    <xf numFmtId="0" fontId="63" fillId="0" borderId="65" xfId="0" applyNumberFormat="1" applyFont="1" applyFill="1" applyBorder="1" applyAlignment="1" applyProtection="1">
      <alignment horizontal="center"/>
    </xf>
    <xf numFmtId="169" fontId="63" fillId="0" borderId="66" xfId="0" applyNumberFormat="1" applyFont="1" applyFill="1" applyBorder="1" applyAlignment="1" applyProtection="1">
      <alignment horizontal="center"/>
    </xf>
    <xf numFmtId="169" fontId="153" fillId="0" borderId="68" xfId="0" applyNumberFormat="1" applyFont="1" applyFill="1" applyBorder="1" applyAlignment="1" applyProtection="1">
      <alignment horizontal="center"/>
    </xf>
    <xf numFmtId="169" fontId="63" fillId="0" borderId="69" xfId="0" applyNumberFormat="1" applyFont="1" applyFill="1" applyBorder="1" applyAlignment="1" applyProtection="1">
      <alignment horizontal="center"/>
    </xf>
    <xf numFmtId="4" fontId="119" fillId="0" borderId="76" xfId="0" applyNumberFormat="1" applyFont="1" applyFill="1" applyBorder="1" applyAlignment="1" applyProtection="1">
      <alignment horizontal="center"/>
    </xf>
    <xf numFmtId="4" fontId="119" fillId="0" borderId="75" xfId="0" applyNumberFormat="1" applyFont="1" applyFill="1" applyBorder="1" applyAlignment="1" applyProtection="1">
      <alignment horizontal="center"/>
    </xf>
    <xf numFmtId="4" fontId="119" fillId="0" borderId="77" xfId="0" applyNumberFormat="1" applyFont="1" applyFill="1" applyBorder="1" applyAlignment="1" applyProtection="1">
      <alignment horizontal="center"/>
    </xf>
    <xf numFmtId="0" fontId="11" fillId="0" borderId="37" xfId="0" applyFont="1" applyFill="1" applyBorder="1" applyAlignment="1" applyProtection="1">
      <alignment horizontal="centerContinuous"/>
    </xf>
    <xf numFmtId="170" fontId="12" fillId="0" borderId="51" xfId="0" applyNumberFormat="1" applyFont="1" applyFill="1" applyBorder="1" applyAlignment="1" applyProtection="1">
      <alignment horizontal="center"/>
    </xf>
    <xf numFmtId="170" fontId="12" fillId="0" borderId="46" xfId="0" applyNumberFormat="1" applyFont="1" applyFill="1" applyBorder="1" applyAlignment="1" applyProtection="1">
      <alignment horizontal="center"/>
    </xf>
    <xf numFmtId="170" fontId="63" fillId="0" borderId="47" xfId="0" applyNumberFormat="1" applyFont="1" applyFill="1" applyBorder="1" applyAlignment="1" applyProtection="1">
      <alignment horizontal="center" vertical="center"/>
    </xf>
    <xf numFmtId="170" fontId="63" fillId="0" borderId="122" xfId="0" applyNumberFormat="1" applyFont="1" applyFill="1" applyBorder="1" applyAlignment="1" applyProtection="1">
      <alignment horizontal="center" vertical="center"/>
    </xf>
    <xf numFmtId="170" fontId="63" fillId="0" borderId="123" xfId="0" applyNumberFormat="1" applyFont="1" applyFill="1" applyBorder="1" applyAlignment="1" applyProtection="1">
      <alignment horizontal="center" vertical="center"/>
    </xf>
    <xf numFmtId="0" fontId="0" fillId="0" borderId="35" xfId="0" applyBorder="1"/>
    <xf numFmtId="0" fontId="0" fillId="0" borderId="43" xfId="0" applyBorder="1"/>
    <xf numFmtId="0" fontId="154" fillId="0" borderId="0" xfId="0" applyFont="1" applyFill="1" applyAlignment="1" applyProtection="1">
      <alignment horizontal="center" vertical="center"/>
    </xf>
    <xf numFmtId="167" fontId="63" fillId="0" borderId="51" xfId="0" applyNumberFormat="1" applyFont="1" applyFill="1" applyBorder="1" applyAlignment="1" applyProtection="1">
      <alignment horizontal="center" vertical="center"/>
    </xf>
    <xf numFmtId="167" fontId="63" fillId="0" borderId="46" xfId="0" applyNumberFormat="1" applyFont="1" applyFill="1" applyBorder="1" applyAlignment="1" applyProtection="1">
      <alignment horizontal="center" vertical="center"/>
    </xf>
    <xf numFmtId="167" fontId="63" fillId="0" borderId="65" xfId="0" applyNumberFormat="1" applyFont="1" applyFill="1" applyBorder="1" applyAlignment="1" applyProtection="1">
      <alignment horizontal="center" vertical="center"/>
    </xf>
    <xf numFmtId="0" fontId="119" fillId="0" borderId="124" xfId="0" applyFont="1" applyFill="1" applyBorder="1" applyAlignment="1" applyProtection="1">
      <alignment horizontal="center" vertical="center"/>
    </xf>
    <xf numFmtId="0" fontId="119" fillId="0" borderId="125" xfId="0" applyFont="1" applyFill="1" applyBorder="1" applyAlignment="1" applyProtection="1">
      <alignment horizontal="center" vertical="center"/>
    </xf>
    <xf numFmtId="0" fontId="119" fillId="0" borderId="126" xfId="0" applyFont="1" applyFill="1" applyBorder="1" applyAlignment="1" applyProtection="1">
      <alignment horizontal="center" vertical="center"/>
    </xf>
    <xf numFmtId="0" fontId="0" fillId="0" borderId="126" xfId="0" applyBorder="1"/>
    <xf numFmtId="168" fontId="63" fillId="0" borderId="48" xfId="0" applyNumberFormat="1" applyFont="1" applyFill="1" applyBorder="1" applyAlignment="1" applyProtection="1">
      <alignment horizontal="center" vertical="center"/>
    </xf>
    <xf numFmtId="172" fontId="155" fillId="3" borderId="60" xfId="0" applyNumberFormat="1" applyFont="1" applyFill="1" applyBorder="1" applyAlignment="1" applyProtection="1">
      <alignment horizontal="center" vertical="center"/>
    </xf>
    <xf numFmtId="0" fontId="63" fillId="3" borderId="46" xfId="0" applyFont="1" applyFill="1" applyBorder="1" applyAlignment="1" applyProtection="1">
      <alignment vertical="center"/>
    </xf>
    <xf numFmtId="0" fontId="63" fillId="3" borderId="48" xfId="0" applyFont="1" applyFill="1" applyBorder="1" applyAlignment="1" applyProtection="1">
      <alignment vertical="center"/>
    </xf>
    <xf numFmtId="172" fontId="155" fillId="3" borderId="47" xfId="0" applyNumberFormat="1" applyFont="1" applyFill="1" applyBorder="1" applyAlignment="1" applyProtection="1">
      <alignment horizontal="center" vertical="center"/>
    </xf>
    <xf numFmtId="170" fontId="12" fillId="3" borderId="46" xfId="0" applyNumberFormat="1" applyFont="1" applyFill="1" applyBorder="1" applyAlignment="1" applyProtection="1">
      <alignment horizontal="center"/>
    </xf>
    <xf numFmtId="167" fontId="63" fillId="0" borderId="54" xfId="0" applyNumberFormat="1" applyFont="1" applyFill="1" applyBorder="1" applyAlignment="1" applyProtection="1">
      <alignment horizontal="center" vertical="center"/>
    </xf>
    <xf numFmtId="0" fontId="156" fillId="0" borderId="0" xfId="0" applyFont="1" applyFill="1" applyAlignment="1" applyProtection="1">
      <alignment horizontal="left" vertical="center"/>
    </xf>
    <xf numFmtId="0" fontId="119" fillId="0" borderId="0" xfId="0" applyFont="1" applyFill="1" applyBorder="1" applyAlignment="1" applyProtection="1">
      <alignment horizontal="center"/>
    </xf>
    <xf numFmtId="0" fontId="0" fillId="0" borderId="47" xfId="0" applyBorder="1"/>
    <xf numFmtId="0" fontId="0" fillId="0" borderId="122" xfId="0" applyBorder="1"/>
    <xf numFmtId="169" fontId="63" fillId="0" borderId="61" xfId="0" applyNumberFormat="1" applyFont="1" applyFill="1" applyBorder="1" applyAlignment="1" applyProtection="1">
      <alignment horizontal="center"/>
    </xf>
    <xf numFmtId="169" fontId="153" fillId="0" borderId="63" xfId="0" applyNumberFormat="1" applyFont="1" applyFill="1" applyBorder="1" applyAlignment="1" applyProtection="1">
      <alignment horizontal="center"/>
    </xf>
    <xf numFmtId="169" fontId="63" fillId="0" borderId="64" xfId="0" applyNumberFormat="1" applyFont="1" applyFill="1" applyBorder="1" applyAlignment="1" applyProtection="1">
      <alignment horizontal="center"/>
    </xf>
    <xf numFmtId="0" fontId="0" fillId="0" borderId="121" xfId="0" applyBorder="1"/>
    <xf numFmtId="0" fontId="119" fillId="0" borderId="57" xfId="0" applyFont="1" applyFill="1" applyBorder="1" applyAlignment="1" applyProtection="1">
      <alignment horizontal="center"/>
    </xf>
    <xf numFmtId="0" fontId="119" fillId="0" borderId="58" xfId="0" applyFont="1" applyFill="1" applyBorder="1" applyAlignment="1" applyProtection="1">
      <alignment horizontal="center"/>
    </xf>
    <xf numFmtId="0" fontId="119" fillId="0" borderId="59" xfId="0" applyFont="1" applyFill="1" applyBorder="1" applyAlignment="1" applyProtection="1">
      <alignment horizontal="center"/>
    </xf>
    <xf numFmtId="0" fontId="119" fillId="0" borderId="45" xfId="0" applyFont="1" applyFill="1" applyBorder="1" applyAlignment="1" applyProtection="1">
      <alignment horizontal="right"/>
    </xf>
    <xf numFmtId="0" fontId="119" fillId="0" borderId="56" xfId="0" applyFont="1" applyFill="1" applyBorder="1" applyAlignment="1" applyProtection="1">
      <alignment horizontal="right" vertical="center"/>
    </xf>
    <xf numFmtId="0" fontId="30" fillId="0" borderId="129" xfId="0" applyFont="1" applyBorder="1"/>
    <xf numFmtId="0" fontId="0" fillId="0" borderId="123" xfId="0" applyBorder="1"/>
    <xf numFmtId="0" fontId="21" fillId="14" borderId="3" xfId="0" applyFont="1" applyFill="1" applyBorder="1" applyAlignment="1" applyProtection="1">
      <alignment horizontal="center" vertical="center"/>
    </xf>
    <xf numFmtId="0" fontId="21" fillId="14" borderId="4" xfId="0" applyFont="1" applyFill="1" applyBorder="1" applyAlignment="1" applyProtection="1">
      <alignment horizontal="center" vertical="center"/>
    </xf>
    <xf numFmtId="0" fontId="21" fillId="14" borderId="5" xfId="0" applyFont="1" applyFill="1" applyBorder="1" applyAlignment="1" applyProtection="1">
      <alignment vertical="center"/>
    </xf>
    <xf numFmtId="0" fontId="158" fillId="0" borderId="0" xfId="0" applyFont="1" applyAlignment="1" applyProtection="1"/>
    <xf numFmtId="0" fontId="56" fillId="0" borderId="86" xfId="0" applyFont="1" applyFill="1" applyBorder="1" applyAlignment="1" applyProtection="1">
      <alignment vertical="center"/>
      <protection locked="0"/>
    </xf>
    <xf numFmtId="0" fontId="58" fillId="0" borderId="86" xfId="0" applyFont="1" applyFill="1" applyBorder="1" applyAlignment="1" applyProtection="1">
      <alignment horizontal="center" vertical="center"/>
      <protection locked="0"/>
    </xf>
    <xf numFmtId="0" fontId="58" fillId="0" borderId="20" xfId="0" applyFont="1" applyFill="1" applyBorder="1" applyAlignment="1" applyProtection="1">
      <alignment horizontal="center" vertical="center"/>
      <protection locked="0"/>
    </xf>
    <xf numFmtId="0" fontId="58" fillId="0" borderId="130" xfId="0" applyFont="1" applyFill="1" applyBorder="1" applyAlignment="1" applyProtection="1">
      <alignment horizontal="center" vertical="center"/>
      <protection locked="0"/>
    </xf>
    <xf numFmtId="0" fontId="58" fillId="0" borderId="131" xfId="0" applyFont="1" applyFill="1" applyBorder="1" applyAlignment="1" applyProtection="1">
      <alignment horizontal="center" vertical="center"/>
      <protection locked="0"/>
    </xf>
    <xf numFmtId="0" fontId="71" fillId="8" borderId="13" xfId="0" applyFont="1" applyFill="1" applyBorder="1" applyAlignment="1" applyProtection="1">
      <alignment horizontal="center"/>
    </xf>
    <xf numFmtId="4" fontId="55" fillId="8" borderId="13" xfId="0" applyNumberFormat="1" applyFont="1" applyFill="1" applyBorder="1" applyAlignment="1" applyProtection="1">
      <alignment horizontal="center"/>
    </xf>
    <xf numFmtId="4" fontId="72" fillId="15" borderId="20" xfId="0" applyNumberFormat="1" applyFont="1" applyFill="1" applyBorder="1" applyAlignment="1" applyProtection="1">
      <alignment horizontal="center"/>
    </xf>
    <xf numFmtId="3" fontId="70" fillId="15" borderId="14" xfId="0" applyNumberFormat="1" applyFont="1" applyFill="1" applyBorder="1" applyAlignment="1" applyProtection="1">
      <alignment horizontal="center"/>
    </xf>
    <xf numFmtId="0" fontId="70" fillId="15" borderId="15" xfId="0" applyFont="1" applyFill="1" applyBorder="1" applyAlignment="1" applyProtection="1">
      <alignment horizontal="center"/>
    </xf>
    <xf numFmtId="0" fontId="159" fillId="0" borderId="0" xfId="0" applyFont="1" applyFill="1" applyAlignment="1" applyProtection="1">
      <alignment horizontal="center" vertical="center"/>
    </xf>
    <xf numFmtId="0" fontId="160" fillId="0" borderId="0" xfId="0" applyFont="1" applyFill="1" applyAlignment="1" applyProtection="1">
      <alignment horizontal="center" vertical="center"/>
    </xf>
    <xf numFmtId="0" fontId="161" fillId="0" borderId="0" xfId="0" applyFont="1" applyProtection="1"/>
    <xf numFmtId="0" fontId="162" fillId="0" borderId="0" xfId="0" applyFont="1" applyFill="1" applyAlignment="1" applyProtection="1">
      <alignment horizontal="center"/>
    </xf>
    <xf numFmtId="0" fontId="163" fillId="0" borderId="0" xfId="0" applyFont="1" applyFill="1" applyAlignment="1" applyProtection="1">
      <alignment horizontal="left"/>
    </xf>
    <xf numFmtId="0" fontId="162" fillId="0" borderId="0" xfId="0" applyFont="1" applyFill="1" applyBorder="1" applyAlignment="1" applyProtection="1">
      <alignment horizontal="center" vertical="top"/>
    </xf>
    <xf numFmtId="0" fontId="165" fillId="7" borderId="6" xfId="0" applyFont="1" applyFill="1" applyBorder="1" applyAlignment="1" applyProtection="1">
      <protection locked="0"/>
    </xf>
    <xf numFmtId="0" fontId="165" fillId="7" borderId="16" xfId="0" applyFont="1" applyFill="1" applyBorder="1" applyAlignment="1" applyProtection="1">
      <alignment vertical="center"/>
      <protection locked="0"/>
    </xf>
    <xf numFmtId="0" fontId="165" fillId="7" borderId="6" xfId="0" applyFont="1" applyFill="1" applyBorder="1" applyAlignment="1" applyProtection="1">
      <alignment horizontal="center"/>
      <protection locked="0"/>
    </xf>
    <xf numFmtId="0" fontId="165" fillId="7" borderId="16" xfId="0" applyFont="1" applyFill="1" applyBorder="1" applyAlignment="1" applyProtection="1">
      <alignment horizontal="center" vertical="center"/>
      <protection locked="0"/>
    </xf>
    <xf numFmtId="3" fontId="41" fillId="0" borderId="14" xfId="0" applyNumberFormat="1" applyFont="1" applyFill="1" applyBorder="1" applyAlignment="1" applyProtection="1">
      <alignment horizontal="center" vertical="center"/>
    </xf>
    <xf numFmtId="0" fontId="134" fillId="0" borderId="14" xfId="0" applyFont="1" applyFill="1" applyBorder="1" applyAlignment="1" applyProtection="1">
      <alignment horizontal="left" vertical="center" indent="1"/>
      <protection locked="0"/>
    </xf>
    <xf numFmtId="0" fontId="134" fillId="0" borderId="90" xfId="0" applyFont="1" applyFill="1" applyBorder="1" applyAlignment="1" applyProtection="1">
      <alignment horizontal="left" vertical="center" indent="1"/>
      <protection locked="0"/>
    </xf>
    <xf numFmtId="0" fontId="166" fillId="0" borderId="102" xfId="0" applyFont="1" applyFill="1" applyBorder="1" applyAlignment="1" applyProtection="1">
      <alignment horizontal="left" vertical="center" indent="1"/>
      <protection locked="0"/>
    </xf>
    <xf numFmtId="0" fontId="166" fillId="0" borderId="132" xfId="0" applyFont="1" applyFill="1" applyBorder="1" applyAlignment="1" applyProtection="1">
      <alignment horizontal="left" vertical="center" indent="1"/>
      <protection locked="0"/>
    </xf>
    <xf numFmtId="3" fontId="41" fillId="0" borderId="87" xfId="0" applyNumberFormat="1" applyFont="1" applyFill="1" applyBorder="1" applyAlignment="1" applyProtection="1">
      <alignment horizontal="center" vertical="center"/>
    </xf>
    <xf numFmtId="3" fontId="38" fillId="7" borderId="0" xfId="0" applyNumberFormat="1" applyFont="1" applyFill="1" applyBorder="1" applyAlignment="1" applyProtection="1">
      <alignment horizontal="center" vertical="center"/>
      <protection locked="0"/>
    </xf>
    <xf numFmtId="0" fontId="0" fillId="16" borderId="0" xfId="0" applyFill="1" applyProtection="1"/>
    <xf numFmtId="0" fontId="6" fillId="0" borderId="13" xfId="0" applyFont="1" applyBorder="1" applyAlignment="1" applyProtection="1">
      <alignment horizontal="center"/>
    </xf>
    <xf numFmtId="0" fontId="2" fillId="8" borderId="30" xfId="0" applyFont="1" applyFill="1" applyBorder="1" applyAlignment="1">
      <alignment horizontal="right"/>
    </xf>
    <xf numFmtId="4" fontId="85" fillId="8" borderId="31" xfId="0" applyNumberFormat="1" applyFont="1" applyFill="1" applyBorder="1" applyAlignment="1">
      <alignment horizontal="center" vertical="center"/>
    </xf>
    <xf numFmtId="0" fontId="3" fillId="8" borderId="17" xfId="0" applyFont="1" applyFill="1" applyBorder="1" applyAlignment="1">
      <alignment horizontal="center"/>
    </xf>
    <xf numFmtId="4" fontId="85" fillId="8" borderId="31" xfId="0" applyNumberFormat="1" applyFont="1" applyFill="1" applyBorder="1" applyAlignment="1" applyProtection="1">
      <alignment horizontal="center" vertical="center"/>
    </xf>
    <xf numFmtId="0" fontId="3" fillId="8" borderId="17" xfId="0" applyFont="1" applyFill="1" applyBorder="1" applyAlignment="1" applyProtection="1">
      <alignment horizontal="center"/>
    </xf>
    <xf numFmtId="4" fontId="85" fillId="0" borderId="31" xfId="0" applyNumberFormat="1" applyFont="1" applyFill="1" applyBorder="1" applyAlignment="1" applyProtection="1">
      <alignment horizontal="center" vertical="center"/>
    </xf>
    <xf numFmtId="0" fontId="3" fillId="0" borderId="17" xfId="0" applyFont="1" applyFill="1" applyBorder="1" applyAlignment="1" applyProtection="1">
      <alignment horizontal="center"/>
    </xf>
    <xf numFmtId="0" fontId="58" fillId="12" borderId="0" xfId="0" applyFont="1" applyFill="1" applyAlignment="1" applyProtection="1">
      <alignment horizontal="left"/>
      <protection locked="0"/>
    </xf>
    <xf numFmtId="0" fontId="0" fillId="12" borderId="0" xfId="0" applyFill="1"/>
    <xf numFmtId="0" fontId="58" fillId="12" borderId="0" xfId="0" applyFont="1" applyFill="1" applyBorder="1" applyAlignment="1" applyProtection="1">
      <alignment horizontal="left"/>
      <protection locked="0"/>
    </xf>
    <xf numFmtId="0" fontId="74" fillId="12" borderId="0" xfId="0" applyFont="1" applyFill="1" applyBorder="1" applyAlignment="1">
      <alignment horizontal="center"/>
    </xf>
    <xf numFmtId="0" fontId="167" fillId="0" borderId="4" xfId="0" applyFont="1" applyBorder="1" applyAlignment="1" applyProtection="1">
      <alignment horizontal="center" vertical="center"/>
      <protection locked="0"/>
    </xf>
    <xf numFmtId="164" fontId="167" fillId="0" borderId="0" xfId="56" applyFont="1" applyBorder="1" applyAlignment="1" applyProtection="1">
      <alignment horizontal="center" vertical="center"/>
      <protection locked="0"/>
    </xf>
    <xf numFmtId="0" fontId="167" fillId="12" borderId="4" xfId="0" applyFont="1" applyFill="1" applyBorder="1" applyAlignment="1" applyProtection="1">
      <alignment horizontal="center" vertical="center"/>
      <protection locked="0"/>
    </xf>
    <xf numFmtId="164" fontId="167" fillId="12" borderId="0" xfId="56" applyFont="1" applyFill="1" applyBorder="1" applyAlignment="1" applyProtection="1">
      <alignment horizontal="center" vertical="center"/>
      <protection locked="0"/>
    </xf>
    <xf numFmtId="1" fontId="134" fillId="7" borderId="103" xfId="0" applyNumberFormat="1" applyFont="1" applyFill="1" applyBorder="1" applyAlignment="1" applyProtection="1">
      <alignment horizontal="center"/>
      <protection locked="0"/>
    </xf>
    <xf numFmtId="1" fontId="134" fillId="7" borderId="104" xfId="0" applyNumberFormat="1" applyFont="1" applyFill="1" applyBorder="1" applyAlignment="1" applyProtection="1">
      <alignment horizontal="center"/>
      <protection locked="0"/>
    </xf>
    <xf numFmtId="1" fontId="134" fillId="7" borderId="111" xfId="0" applyNumberFormat="1" applyFont="1" applyFill="1" applyBorder="1" applyAlignment="1" applyProtection="1">
      <alignment horizontal="center"/>
      <protection locked="0"/>
    </xf>
    <xf numFmtId="1" fontId="139" fillId="7" borderId="4" xfId="0" applyNumberFormat="1" applyFont="1" applyFill="1" applyBorder="1" applyAlignment="1" applyProtection="1">
      <alignment horizontal="center"/>
    </xf>
    <xf numFmtId="0" fontId="140" fillId="7" borderId="0" xfId="0" applyFont="1" applyFill="1" applyBorder="1" applyAlignment="1" applyProtection="1">
      <alignment horizontal="center"/>
      <protection locked="0"/>
    </xf>
    <xf numFmtId="165" fontId="134" fillId="7" borderId="111" xfId="0" applyNumberFormat="1" applyFont="1" applyFill="1" applyBorder="1" applyAlignment="1" applyProtection="1">
      <alignment horizontal="center"/>
      <protection locked="0"/>
    </xf>
    <xf numFmtId="1" fontId="134" fillId="7" borderId="134" xfId="0" applyNumberFormat="1" applyFont="1" applyFill="1" applyBorder="1" applyAlignment="1" applyProtection="1">
      <alignment horizontal="center"/>
      <protection locked="0"/>
    </xf>
    <xf numFmtId="1" fontId="134" fillId="7" borderId="135" xfId="0" applyNumberFormat="1" applyFont="1" applyFill="1" applyBorder="1" applyAlignment="1" applyProtection="1">
      <alignment horizontal="center"/>
      <protection locked="0"/>
    </xf>
    <xf numFmtId="1" fontId="134" fillId="7" borderId="136" xfId="0" applyNumberFormat="1" applyFont="1" applyFill="1" applyBorder="1" applyAlignment="1" applyProtection="1">
      <alignment horizontal="center"/>
      <protection locked="0"/>
    </xf>
    <xf numFmtId="1" fontId="139" fillId="7" borderId="137" xfId="0" applyNumberFormat="1" applyFont="1" applyFill="1" applyBorder="1" applyAlignment="1" applyProtection="1">
      <alignment horizontal="center"/>
    </xf>
    <xf numFmtId="0" fontId="140" fillId="7" borderId="133" xfId="0" applyFont="1" applyFill="1" applyBorder="1" applyAlignment="1" applyProtection="1">
      <alignment horizontal="center"/>
      <protection locked="0"/>
    </xf>
    <xf numFmtId="165" fontId="134" fillId="7" borderId="136" xfId="0" applyNumberFormat="1" applyFont="1" applyFill="1" applyBorder="1" applyAlignment="1" applyProtection="1">
      <alignment horizontal="center"/>
      <protection locked="0"/>
    </xf>
    <xf numFmtId="3" fontId="59" fillId="0" borderId="0" xfId="0" applyNumberFormat="1" applyFont="1" applyAlignment="1" applyProtection="1">
      <alignment horizontal="center" vertical="center"/>
    </xf>
    <xf numFmtId="3" fontId="54" fillId="7" borderId="0" xfId="0" applyNumberFormat="1" applyFont="1" applyFill="1" applyAlignment="1" applyProtection="1">
      <alignment horizontal="right"/>
    </xf>
    <xf numFmtId="3" fontId="54" fillId="7" borderId="0" xfId="0" applyNumberFormat="1" applyFont="1" applyFill="1" applyBorder="1" applyAlignment="1" applyProtection="1">
      <alignment horizontal="right" vertical="center"/>
    </xf>
    <xf numFmtId="0" fontId="61" fillId="7" borderId="0" xfId="0" applyFont="1" applyFill="1" applyAlignment="1" applyProtection="1">
      <alignment horizontal="right" vertical="center"/>
    </xf>
    <xf numFmtId="0" fontId="173" fillId="0" borderId="0" xfId="0" applyFont="1" applyAlignment="1" applyProtection="1">
      <alignment horizontal="right" vertical="center"/>
    </xf>
    <xf numFmtId="0" fontId="174" fillId="0" borderId="0" xfId="0" applyFont="1" applyAlignment="1" applyProtection="1">
      <alignment vertical="center"/>
    </xf>
    <xf numFmtId="0" fontId="176" fillId="17" borderId="0" xfId="0" applyFont="1" applyFill="1" applyBorder="1" applyAlignment="1" applyProtection="1">
      <alignment horizontal="center" vertical="center"/>
    </xf>
    <xf numFmtId="0" fontId="177" fillId="17" borderId="114" xfId="0" applyFont="1" applyFill="1" applyBorder="1" applyAlignment="1" applyProtection="1">
      <alignment horizontal="center" vertical="center"/>
    </xf>
    <xf numFmtId="1" fontId="178" fillId="17" borderId="112" xfId="0" applyNumberFormat="1" applyFont="1" applyFill="1" applyBorder="1" applyAlignment="1" applyProtection="1">
      <alignment horizontal="center" vertical="center"/>
    </xf>
    <xf numFmtId="0" fontId="177" fillId="17" borderId="3" xfId="0" applyFont="1" applyFill="1" applyBorder="1" applyAlignment="1" applyProtection="1">
      <alignment horizontal="center" vertical="center"/>
    </xf>
    <xf numFmtId="0" fontId="175" fillId="17" borderId="0" xfId="0" applyFont="1" applyFill="1" applyBorder="1" applyAlignment="1">
      <alignment horizontal="center" vertical="center"/>
    </xf>
    <xf numFmtId="0" fontId="175" fillId="17" borderId="4" xfId="0" applyFont="1" applyFill="1" applyBorder="1" applyAlignment="1">
      <alignment horizontal="center" vertical="center"/>
    </xf>
    <xf numFmtId="0" fontId="180" fillId="0" borderId="0" xfId="0" applyFont="1" applyAlignment="1" applyProtection="1">
      <alignment horizontal="right"/>
    </xf>
    <xf numFmtId="0" fontId="181" fillId="0" borderId="0" xfId="0" applyFont="1" applyAlignment="1" applyProtection="1">
      <alignment horizontal="right" vertical="center"/>
    </xf>
    <xf numFmtId="3" fontId="49" fillId="0" borderId="0" xfId="0" applyNumberFormat="1" applyFont="1" applyAlignment="1" applyProtection="1">
      <alignment horizontal="left"/>
    </xf>
    <xf numFmtId="3" fontId="141" fillId="7" borderId="14" xfId="0" applyNumberFormat="1" applyFont="1" applyFill="1" applyBorder="1" applyAlignment="1" applyProtection="1">
      <alignment horizontal="center" vertical="center"/>
      <protection locked="0"/>
    </xf>
    <xf numFmtId="0" fontId="142" fillId="0" borderId="0" xfId="0" applyFont="1" applyBorder="1" applyAlignment="1" applyProtection="1">
      <alignment horizontal="left" vertical="center"/>
    </xf>
    <xf numFmtId="0" fontId="172" fillId="0" borderId="0" xfId="0" applyFont="1" applyProtection="1"/>
    <xf numFmtId="0" fontId="113" fillId="0" borderId="0" xfId="0" applyFont="1" applyBorder="1" applyProtection="1"/>
    <xf numFmtId="0" fontId="185" fillId="0" borderId="0" xfId="0" applyFont="1" applyAlignment="1" applyProtection="1">
      <alignment vertical="center"/>
    </xf>
    <xf numFmtId="164" fontId="186" fillId="0" borderId="0" xfId="0" applyNumberFormat="1" applyFont="1" applyAlignment="1" applyProtection="1">
      <alignment horizontal="left"/>
    </xf>
    <xf numFmtId="0" fontId="101" fillId="0" borderId="0" xfId="0" applyFont="1" applyAlignment="1" applyProtection="1">
      <alignment vertical="center"/>
    </xf>
    <xf numFmtId="0" fontId="8" fillId="9" borderId="0" xfId="0" applyFont="1" applyFill="1" applyBorder="1" applyAlignment="1" applyProtection="1">
      <alignment horizontal="centerContinuous" vertical="center"/>
    </xf>
    <xf numFmtId="0" fontId="59" fillId="0" borderId="0" xfId="0" applyFont="1" applyFill="1" applyBorder="1" applyAlignment="1" applyProtection="1">
      <alignment horizontal="center" vertical="center"/>
    </xf>
    <xf numFmtId="0" fontId="6" fillId="0" borderId="0" xfId="0" applyFont="1" applyAlignment="1" applyProtection="1">
      <alignment vertical="center"/>
    </xf>
    <xf numFmtId="1" fontId="6" fillId="0" borderId="0" xfId="0" applyNumberFormat="1" applyFont="1" applyFill="1" applyBorder="1" applyAlignment="1" applyProtection="1">
      <alignment horizontal="center" vertical="center"/>
    </xf>
    <xf numFmtId="0" fontId="0" fillId="0" borderId="0" xfId="0" applyFont="1" applyAlignment="1" applyProtection="1">
      <alignment vertical="center"/>
    </xf>
    <xf numFmtId="1" fontId="6" fillId="0" borderId="0" xfId="0" applyNumberFormat="1" applyFont="1" applyBorder="1" applyAlignment="1" applyProtection="1">
      <alignment horizontal="center" vertical="center"/>
    </xf>
    <xf numFmtId="0" fontId="113" fillId="0" borderId="0" xfId="0" applyFont="1" applyAlignment="1" applyProtection="1">
      <alignment horizontal="right"/>
    </xf>
    <xf numFmtId="0" fontId="113" fillId="0" borderId="0" xfId="0" applyFont="1" applyAlignment="1" applyProtection="1"/>
    <xf numFmtId="0" fontId="0" fillId="0" borderId="0" xfId="0" applyAlignment="1" applyProtection="1"/>
    <xf numFmtId="2" fontId="189" fillId="0" borderId="0" xfId="0" applyNumberFormat="1" applyFont="1" applyFill="1" applyBorder="1" applyAlignment="1" applyProtection="1">
      <alignment horizontal="center"/>
    </xf>
    <xf numFmtId="2" fontId="190" fillId="0" borderId="0" xfId="0" applyNumberFormat="1" applyFont="1" applyFill="1" applyBorder="1" applyAlignment="1" applyProtection="1">
      <alignment horizontal="center"/>
    </xf>
    <xf numFmtId="0" fontId="191" fillId="0" borderId="0" xfId="0" applyNumberFormat="1" applyFont="1" applyFill="1" applyBorder="1" applyAlignment="1" applyProtection="1">
      <alignment horizontal="center"/>
    </xf>
    <xf numFmtId="0" fontId="192" fillId="0" borderId="0" xfId="0" applyFont="1" applyBorder="1" applyProtection="1"/>
    <xf numFmtId="0" fontId="104" fillId="0" borderId="0" xfId="0" applyFont="1" applyFill="1" applyBorder="1" applyAlignment="1" applyProtection="1">
      <alignment horizontal="right"/>
    </xf>
    <xf numFmtId="2" fontId="104" fillId="0" borderId="0" xfId="0" applyNumberFormat="1" applyFont="1" applyFill="1" applyBorder="1" applyAlignment="1" applyProtection="1">
      <alignment horizontal="right"/>
    </xf>
    <xf numFmtId="2" fontId="114" fillId="0" borderId="0" xfId="0" applyNumberFormat="1" applyFont="1" applyFill="1" applyBorder="1" applyAlignment="1" applyProtection="1">
      <alignment horizontal="center"/>
    </xf>
    <xf numFmtId="0" fontId="194" fillId="0" borderId="0" xfId="0" applyFont="1" applyAlignment="1" applyProtection="1">
      <alignment horizontal="right"/>
    </xf>
    <xf numFmtId="0" fontId="115" fillId="0" borderId="0" xfId="0" applyFont="1" applyProtection="1"/>
    <xf numFmtId="0" fontId="116" fillId="0" borderId="0" xfId="0" applyFont="1" applyAlignment="1" applyProtection="1">
      <alignment horizontal="right"/>
    </xf>
    <xf numFmtId="4" fontId="116" fillId="0" borderId="0" xfId="0" applyNumberFormat="1" applyFont="1" applyAlignment="1" applyProtection="1">
      <alignment horizontal="center"/>
    </xf>
    <xf numFmtId="0" fontId="116" fillId="0" borderId="0" xfId="0" applyNumberFormat="1" applyFont="1" applyAlignment="1" applyProtection="1">
      <alignment horizontal="center"/>
    </xf>
    <xf numFmtId="0" fontId="59" fillId="0" borderId="0" xfId="0" applyFont="1" applyBorder="1" applyAlignment="1" applyProtection="1">
      <alignment horizontal="right" textRotation="90"/>
    </xf>
    <xf numFmtId="0" fontId="0" fillId="0" borderId="0" xfId="0" applyFill="1" applyAlignment="1" applyProtection="1">
      <alignment vertical="center"/>
    </xf>
    <xf numFmtId="0" fontId="0" fillId="0" borderId="0" xfId="0" applyAlignment="1" applyProtection="1">
      <alignment horizontal="left"/>
    </xf>
    <xf numFmtId="0" fontId="176" fillId="0" borderId="106" xfId="0" applyFont="1" applyFill="1" applyBorder="1" applyAlignment="1" applyProtection="1">
      <alignment horizontal="center" vertical="center"/>
    </xf>
    <xf numFmtId="0" fontId="176" fillId="0" borderId="106" xfId="0" applyFont="1" applyFill="1" applyBorder="1" applyAlignment="1" applyProtection="1">
      <alignment horizontal="right" vertical="center"/>
    </xf>
    <xf numFmtId="0" fontId="193" fillId="0" borderId="106" xfId="0" applyFont="1" applyFill="1" applyBorder="1" applyAlignment="1" applyProtection="1">
      <alignment horizontal="left" vertical="center"/>
    </xf>
    <xf numFmtId="0" fontId="176" fillId="0" borderId="0" xfId="0" applyFont="1" applyFill="1" applyBorder="1" applyAlignment="1" applyProtection="1">
      <alignment horizontal="center" vertical="center"/>
    </xf>
    <xf numFmtId="0" fontId="178" fillId="0" borderId="113" xfId="0" applyFont="1" applyFill="1" applyBorder="1" applyAlignment="1" applyProtection="1">
      <alignment horizontal="center" vertical="center"/>
    </xf>
    <xf numFmtId="4" fontId="187" fillId="0" borderId="0" xfId="0" applyNumberFormat="1" applyFont="1" applyFill="1" applyBorder="1" applyAlignment="1" applyProtection="1">
      <alignment horizontal="center" vertical="center"/>
    </xf>
    <xf numFmtId="0" fontId="0" fillId="0" borderId="0" xfId="0" applyFont="1" applyBorder="1" applyAlignment="1" applyProtection="1">
      <alignment vertical="center"/>
    </xf>
    <xf numFmtId="0" fontId="113" fillId="0" borderId="0" xfId="0" quotePrefix="1" applyFont="1" applyAlignment="1" applyProtection="1">
      <alignment horizontal="left"/>
    </xf>
    <xf numFmtId="4" fontId="187" fillId="0" borderId="5" xfId="0" applyNumberFormat="1" applyFont="1" applyFill="1" applyBorder="1" applyAlignment="1" applyProtection="1">
      <alignment horizontal="center" vertical="center"/>
    </xf>
    <xf numFmtId="1" fontId="195" fillId="0" borderId="0" xfId="0" applyNumberFormat="1" applyFont="1" applyFill="1" applyBorder="1" applyAlignment="1" applyProtection="1">
      <alignment horizontal="center" vertical="center"/>
    </xf>
    <xf numFmtId="0" fontId="117" fillId="0" borderId="0" xfId="0" applyFont="1" applyFill="1" applyAlignment="1" applyProtection="1">
      <alignment horizontal="center" vertical="center"/>
    </xf>
    <xf numFmtId="0" fontId="146" fillId="0" borderId="106" xfId="0" applyFont="1" applyFill="1" applyBorder="1" applyAlignment="1" applyProtection="1">
      <alignment horizontal="right" vertical="center"/>
    </xf>
    <xf numFmtId="0" fontId="146" fillId="0" borderId="106" xfId="0" applyFont="1" applyFill="1" applyBorder="1" applyAlignment="1" applyProtection="1">
      <alignment horizontal="center" vertical="center"/>
    </xf>
    <xf numFmtId="0" fontId="143" fillId="0" borderId="106" xfId="0" quotePrefix="1" applyFont="1" applyFill="1" applyBorder="1" applyAlignment="1" applyProtection="1">
      <alignment horizontal="left" vertical="center"/>
    </xf>
    <xf numFmtId="0" fontId="1" fillId="0" borderId="138" xfId="0" applyFont="1" applyFill="1" applyBorder="1" applyAlignment="1" applyProtection="1">
      <alignment horizontal="right" vertical="center"/>
    </xf>
    <xf numFmtId="0" fontId="142" fillId="0" borderId="138" xfId="0" applyFont="1" applyFill="1" applyBorder="1" applyAlignment="1" applyProtection="1">
      <alignment horizontal="right" vertical="center"/>
    </xf>
    <xf numFmtId="0" fontId="1" fillId="0" borderId="0" xfId="0" applyFont="1" applyFill="1" applyBorder="1" applyAlignment="1" applyProtection="1">
      <alignment horizontal="right"/>
    </xf>
    <xf numFmtId="0" fontId="144" fillId="0" borderId="0" xfId="0" applyFont="1" applyFill="1" applyBorder="1" applyAlignment="1" applyProtection="1">
      <alignment horizontal="right"/>
    </xf>
    <xf numFmtId="0" fontId="144" fillId="0" borderId="0" xfId="0" applyFont="1" applyFill="1" applyBorder="1" applyAlignment="1" applyProtection="1">
      <alignment horizontal="left"/>
    </xf>
    <xf numFmtId="0" fontId="2" fillId="0" borderId="0" xfId="0" applyFont="1" applyFill="1" applyBorder="1" applyAlignment="1" applyProtection="1">
      <alignment horizontal="center" vertical="center"/>
    </xf>
    <xf numFmtId="0" fontId="2" fillId="0" borderId="104" xfId="0" applyFont="1" applyFill="1" applyBorder="1" applyAlignment="1" applyProtection="1">
      <alignment horizontal="center" vertical="center"/>
    </xf>
    <xf numFmtId="167" fontId="0" fillId="0" borderId="0" xfId="0" applyNumberFormat="1" applyFill="1" applyBorder="1" applyAlignment="1" applyProtection="1">
      <alignment horizontal="center"/>
    </xf>
    <xf numFmtId="167" fontId="0" fillId="0" borderId="104" xfId="0" applyNumberFormat="1" applyFill="1" applyBorder="1" applyAlignment="1" applyProtection="1">
      <alignment horizontal="center"/>
    </xf>
    <xf numFmtId="0" fontId="196" fillId="0" borderId="0" xfId="0" applyFont="1" applyFill="1" applyBorder="1" applyAlignment="1" applyProtection="1">
      <alignment horizontal="center" vertical="top"/>
    </xf>
    <xf numFmtId="0" fontId="197" fillId="0" borderId="0" xfId="0" applyFont="1" applyAlignment="1" applyProtection="1">
      <alignment vertical="top"/>
    </xf>
    <xf numFmtId="0" fontId="198" fillId="0" borderId="0" xfId="0" applyFont="1" applyFill="1" applyBorder="1" applyAlignment="1" applyProtection="1">
      <alignment horizontal="center" vertical="center"/>
    </xf>
    <xf numFmtId="1" fontId="199" fillId="0" borderId="0" xfId="0" applyNumberFormat="1" applyFont="1" applyBorder="1" applyAlignment="1" applyProtection="1">
      <alignment horizontal="center"/>
    </xf>
    <xf numFmtId="0" fontId="169" fillId="18" borderId="152" xfId="0" applyFont="1" applyFill="1" applyBorder="1" applyAlignment="1" applyProtection="1">
      <alignment horizontal="center" vertical="center"/>
      <protection locked="0"/>
    </xf>
    <xf numFmtId="0" fontId="170" fillId="18" borderId="152" xfId="0" applyFont="1" applyFill="1" applyBorder="1" applyAlignment="1" applyProtection="1">
      <alignment horizontal="center" vertical="center"/>
      <protection locked="0"/>
    </xf>
    <xf numFmtId="0" fontId="170" fillId="18" borderId="151" xfId="0" applyFont="1" applyFill="1" applyBorder="1" applyAlignment="1" applyProtection="1">
      <alignment horizontal="center" vertical="center"/>
      <protection locked="0"/>
    </xf>
    <xf numFmtId="0" fontId="3" fillId="0" borderId="0" xfId="0" applyFont="1" applyAlignment="1" applyProtection="1">
      <alignment vertical="top"/>
    </xf>
    <xf numFmtId="0" fontId="58" fillId="7" borderId="0" xfId="0" applyFont="1" applyFill="1" applyBorder="1" applyAlignment="1" applyProtection="1">
      <alignment horizontal="left" vertical="center"/>
      <protection locked="0"/>
    </xf>
    <xf numFmtId="0" fontId="0" fillId="7" borderId="0" xfId="0" applyFont="1" applyFill="1" applyProtection="1"/>
    <xf numFmtId="0" fontId="200" fillId="0" borderId="153" xfId="0" applyFont="1" applyBorder="1" applyProtection="1"/>
    <xf numFmtId="0" fontId="0" fillId="0" borderId="154" xfId="0" applyBorder="1" applyProtection="1"/>
    <xf numFmtId="0" fontId="0" fillId="0" borderId="157" xfId="0" applyBorder="1" applyProtection="1"/>
    <xf numFmtId="0" fontId="0" fillId="0" borderId="158" xfId="0" applyBorder="1" applyProtection="1"/>
    <xf numFmtId="0" fontId="0" fillId="0" borderId="160" xfId="0" applyBorder="1" applyProtection="1"/>
    <xf numFmtId="0" fontId="35" fillId="0" borderId="0" xfId="0" applyFont="1" applyAlignment="1" applyProtection="1">
      <alignment horizontal="right" vertical="center"/>
    </xf>
    <xf numFmtId="0" fontId="0" fillId="7" borderId="0" xfId="0" applyFill="1"/>
    <xf numFmtId="0" fontId="199" fillId="0" borderId="0" xfId="0" applyFont="1"/>
    <xf numFmtId="0" fontId="199" fillId="0" borderId="0" xfId="0" applyFont="1" applyProtection="1"/>
    <xf numFmtId="0" fontId="199" fillId="0" borderId="0" xfId="0" applyFont="1" applyAlignment="1">
      <alignment vertical="center"/>
    </xf>
    <xf numFmtId="0" fontId="199" fillId="0" borderId="0" xfId="0" applyFont="1" applyAlignment="1" applyProtection="1">
      <alignment vertical="center"/>
    </xf>
    <xf numFmtId="0" fontId="206" fillId="0" borderId="0" xfId="0" applyFont="1" applyAlignment="1" applyProtection="1">
      <alignment horizontal="left" vertical="center" indent="1"/>
    </xf>
    <xf numFmtId="0" fontId="0" fillId="0" borderId="0" xfId="0" applyBorder="1" applyAlignment="1" applyProtection="1">
      <alignment vertical="center"/>
    </xf>
    <xf numFmtId="0" fontId="200" fillId="0" borderId="159" xfId="0" applyFont="1" applyBorder="1" applyAlignment="1" applyProtection="1">
      <alignment vertical="top"/>
    </xf>
    <xf numFmtId="0" fontId="202" fillId="0" borderId="156" xfId="0" applyFont="1" applyBorder="1" applyAlignment="1" applyProtection="1">
      <alignment vertical="center"/>
    </xf>
    <xf numFmtId="0" fontId="34" fillId="0" borderId="0" xfId="0" applyFont="1" applyFill="1" applyBorder="1" applyAlignment="1" applyProtection="1">
      <alignment horizontal="left"/>
    </xf>
    <xf numFmtId="0" fontId="2" fillId="0" borderId="0" xfId="0" applyFont="1" applyFill="1" applyBorder="1" applyAlignment="1" applyProtection="1">
      <alignment horizontal="left" indent="1"/>
    </xf>
    <xf numFmtId="0" fontId="2" fillId="0" borderId="0" xfId="0" applyFont="1" applyAlignment="1" applyProtection="1">
      <alignment vertical="top"/>
    </xf>
    <xf numFmtId="0" fontId="0" fillId="0" borderId="155" xfId="0" applyFont="1" applyBorder="1"/>
    <xf numFmtId="0" fontId="212" fillId="0" borderId="0" xfId="0" applyFont="1" applyAlignment="1" applyProtection="1"/>
    <xf numFmtId="0" fontId="213" fillId="0" borderId="0" xfId="0" applyFont="1" applyAlignment="1" applyProtection="1">
      <alignment horizontal="right"/>
    </xf>
    <xf numFmtId="0" fontId="213" fillId="0" borderId="0" xfId="0" applyFont="1" applyAlignment="1" applyProtection="1">
      <alignment horizontal="right" vertical="center"/>
    </xf>
    <xf numFmtId="0" fontId="214" fillId="0" borderId="0" xfId="0" applyFont="1" applyAlignment="1" applyProtection="1">
      <alignment vertical="top"/>
    </xf>
    <xf numFmtId="164" fontId="138" fillId="0" borderId="0" xfId="0" applyNumberFormat="1" applyFont="1" applyAlignment="1" applyProtection="1">
      <alignment horizontal="left"/>
    </xf>
    <xf numFmtId="0" fontId="2" fillId="16" borderId="0" xfId="0" applyFont="1" applyFill="1" applyAlignment="1" applyProtection="1">
      <alignment vertical="center"/>
    </xf>
    <xf numFmtId="0" fontId="215" fillId="0" borderId="0" xfId="0" applyFont="1" applyAlignment="1" applyProtection="1">
      <alignment vertical="top"/>
    </xf>
    <xf numFmtId="0" fontId="19" fillId="0" borderId="0" xfId="0" applyFont="1" applyAlignment="1" applyProtection="1">
      <alignment vertical="top"/>
    </xf>
    <xf numFmtId="0" fontId="187" fillId="0" borderId="0" xfId="0" applyFont="1" applyAlignment="1" applyProtection="1">
      <alignment horizontal="right"/>
    </xf>
    <xf numFmtId="164" fontId="186" fillId="0" borderId="0" xfId="56" applyFont="1" applyBorder="1" applyAlignment="1" applyProtection="1">
      <alignment horizontal="left" vertical="center"/>
      <protection locked="0"/>
    </xf>
    <xf numFmtId="0" fontId="217" fillId="0" borderId="0" xfId="0" applyFont="1" applyAlignment="1" applyProtection="1">
      <alignment vertical="center"/>
    </xf>
    <xf numFmtId="0" fontId="0" fillId="7" borderId="6" xfId="0" applyFill="1" applyBorder="1" applyProtection="1"/>
    <xf numFmtId="0" fontId="0" fillId="7" borderId="16" xfId="0" applyFill="1" applyBorder="1" applyProtection="1"/>
    <xf numFmtId="0" fontId="218" fillId="0" borderId="0" xfId="0" applyFont="1" applyAlignment="1" applyProtection="1">
      <alignment vertical="center"/>
    </xf>
    <xf numFmtId="0" fontId="219" fillId="0" borderId="0" xfId="0" applyFont="1" applyAlignment="1" applyProtection="1">
      <alignment horizontal="right" vertical="center"/>
    </xf>
    <xf numFmtId="0" fontId="216" fillId="0" borderId="150" xfId="0" applyFont="1" applyFill="1" applyBorder="1" applyAlignment="1" applyProtection="1">
      <alignment horizontal="center" vertical="center"/>
    </xf>
    <xf numFmtId="0" fontId="2" fillId="0" borderId="0" xfId="0" applyFont="1" applyAlignment="1" applyProtection="1">
      <alignment horizontal="right"/>
    </xf>
    <xf numFmtId="0" fontId="47" fillId="0" borderId="162" xfId="0" applyFont="1" applyBorder="1" applyAlignment="1" applyProtection="1">
      <alignment vertical="center"/>
    </xf>
    <xf numFmtId="0" fontId="0" fillId="0" borderId="163" xfId="0" applyBorder="1" applyAlignment="1" applyProtection="1">
      <alignment vertical="center"/>
    </xf>
    <xf numFmtId="0" fontId="0" fillId="0" borderId="164" xfId="0" applyBorder="1" applyAlignment="1" applyProtection="1">
      <alignment vertical="center"/>
    </xf>
    <xf numFmtId="0" fontId="220" fillId="0" borderId="0" xfId="0" applyFont="1" applyAlignment="1" applyProtection="1"/>
    <xf numFmtId="0" fontId="98" fillId="0" borderId="0" xfId="0" applyFont="1" applyProtection="1"/>
    <xf numFmtId="0" fontId="6" fillId="0" borderId="0" xfId="0" applyFont="1" applyAlignment="1" applyProtection="1">
      <alignment horizontal="right" vertical="center"/>
    </xf>
    <xf numFmtId="3" fontId="0" fillId="0" borderId="0" xfId="0" applyNumberFormat="1" applyAlignment="1" applyProtection="1">
      <alignment horizontal="left" indent="1"/>
    </xf>
    <xf numFmtId="0" fontId="98" fillId="0" borderId="0" xfId="0" applyFont="1" applyAlignment="1" applyProtection="1">
      <alignment horizontal="right"/>
    </xf>
    <xf numFmtId="0" fontId="67" fillId="2" borderId="141" xfId="0" applyFont="1" applyFill="1" applyBorder="1" applyAlignment="1" applyProtection="1">
      <alignment horizontal="center"/>
    </xf>
    <xf numFmtId="0" fontId="67" fillId="2" borderId="140" xfId="0" applyFont="1" applyFill="1" applyBorder="1" applyAlignment="1" applyProtection="1">
      <alignment horizontal="center"/>
    </xf>
    <xf numFmtId="0" fontId="54" fillId="2" borderId="140" xfId="0" applyFont="1" applyFill="1" applyBorder="1" applyAlignment="1" applyProtection="1">
      <alignment horizontal="center"/>
    </xf>
    <xf numFmtId="0" fontId="54" fillId="2" borderId="139" xfId="0" applyFont="1" applyFill="1" applyBorder="1" applyAlignment="1" applyProtection="1">
      <alignment horizontal="center"/>
    </xf>
    <xf numFmtId="0" fontId="64" fillId="2" borderId="103" xfId="0" applyFont="1" applyFill="1" applyBorder="1" applyAlignment="1" applyProtection="1">
      <alignment horizontal="center" vertical="top"/>
    </xf>
    <xf numFmtId="0" fontId="64" fillId="2" borderId="104" xfId="0" applyFont="1" applyFill="1" applyBorder="1" applyAlignment="1" applyProtection="1">
      <alignment horizontal="center" vertical="top"/>
    </xf>
    <xf numFmtId="0" fontId="64" fillId="2" borderId="105" xfId="0" applyFont="1" applyFill="1" applyBorder="1" applyAlignment="1" applyProtection="1">
      <alignment horizontal="center" vertical="top"/>
    </xf>
    <xf numFmtId="0" fontId="6" fillId="0" borderId="103" xfId="0" applyFont="1" applyBorder="1" applyAlignment="1" applyProtection="1">
      <alignment horizontal="center" vertical="center"/>
    </xf>
    <xf numFmtId="172" fontId="102" fillId="0" borderId="104" xfId="0" applyNumberFormat="1" applyFont="1" applyBorder="1" applyAlignment="1" applyProtection="1">
      <alignment horizontal="center" vertical="center"/>
    </xf>
    <xf numFmtId="10" fontId="102" fillId="0" borderId="104" xfId="0" applyNumberFormat="1" applyFont="1" applyBorder="1" applyAlignment="1" applyProtection="1">
      <alignment horizontal="center" vertical="center"/>
    </xf>
    <xf numFmtId="3" fontId="41" fillId="0" borderId="104" xfId="0" applyNumberFormat="1" applyFont="1" applyBorder="1" applyAlignment="1" applyProtection="1">
      <alignment horizontal="center" vertical="center"/>
    </xf>
    <xf numFmtId="2" fontId="102" fillId="0" borderId="104" xfId="0" applyNumberFormat="1" applyFont="1" applyBorder="1" applyAlignment="1" applyProtection="1">
      <alignment horizontal="center" vertical="center"/>
    </xf>
    <xf numFmtId="0" fontId="103" fillId="0" borderId="105" xfId="0" applyFont="1" applyBorder="1" applyAlignment="1" applyProtection="1">
      <alignment horizontal="center" vertical="center"/>
    </xf>
    <xf numFmtId="0" fontId="6" fillId="8" borderId="103" xfId="0" applyFont="1" applyFill="1" applyBorder="1" applyAlignment="1" applyProtection="1">
      <alignment horizontal="center" vertical="center"/>
    </xf>
    <xf numFmtId="172" fontId="102" fillId="8" borderId="104" xfId="0" applyNumberFormat="1" applyFont="1" applyFill="1" applyBorder="1" applyAlignment="1" applyProtection="1">
      <alignment horizontal="center" vertical="center"/>
    </xf>
    <xf numFmtId="10" fontId="102" fillId="8" borderId="104" xfId="0" applyNumberFormat="1" applyFont="1" applyFill="1" applyBorder="1" applyAlignment="1" applyProtection="1">
      <alignment horizontal="center" vertical="center"/>
    </xf>
    <xf numFmtId="3" fontId="41" fillId="8" borderId="104" xfId="0" applyNumberFormat="1" applyFont="1" applyFill="1" applyBorder="1" applyAlignment="1" applyProtection="1">
      <alignment horizontal="center" vertical="center"/>
    </xf>
    <xf numFmtId="2" fontId="102" fillId="8" borderId="104" xfId="0" applyNumberFormat="1" applyFont="1" applyFill="1" applyBorder="1" applyAlignment="1" applyProtection="1">
      <alignment horizontal="center" vertical="center"/>
    </xf>
    <xf numFmtId="0" fontId="103" fillId="8" borderId="105" xfId="0" applyFont="1" applyFill="1" applyBorder="1" applyAlignment="1" applyProtection="1">
      <alignment horizontal="center" vertical="center"/>
    </xf>
    <xf numFmtId="0" fontId="6" fillId="0" borderId="142" xfId="0" applyFont="1" applyBorder="1" applyAlignment="1" applyProtection="1">
      <alignment horizontal="center" vertical="center"/>
    </xf>
    <xf numFmtId="172" fontId="102" fillId="0" borderId="143" xfId="0" applyNumberFormat="1" applyFont="1" applyBorder="1" applyAlignment="1" applyProtection="1">
      <alignment horizontal="center" vertical="center"/>
    </xf>
    <xf numFmtId="10" fontId="102" fillId="0" borderId="143" xfId="0" applyNumberFormat="1" applyFont="1" applyBorder="1" applyAlignment="1" applyProtection="1">
      <alignment horizontal="center" vertical="center"/>
    </xf>
    <xf numFmtId="3" fontId="41" fillId="0" borderId="143" xfId="0" applyNumberFormat="1" applyFont="1" applyBorder="1" applyAlignment="1" applyProtection="1">
      <alignment horizontal="center" vertical="center"/>
    </xf>
    <xf numFmtId="2" fontId="102" fillId="0" borderId="143" xfId="0" applyNumberFormat="1" applyFont="1" applyBorder="1" applyAlignment="1" applyProtection="1">
      <alignment horizontal="center" vertical="center"/>
    </xf>
    <xf numFmtId="0" fontId="103" fillId="0" borderId="144" xfId="0" applyFont="1" applyBorder="1" applyAlignment="1" applyProtection="1">
      <alignment horizontal="center" vertical="center"/>
    </xf>
    <xf numFmtId="172" fontId="0" fillId="0" borderId="0" xfId="0" applyNumberFormat="1" applyBorder="1" applyProtection="1"/>
    <xf numFmtId="0" fontId="183" fillId="0" borderId="103" xfId="0" applyFont="1" applyBorder="1" applyAlignment="1" applyProtection="1">
      <alignment horizontal="center"/>
    </xf>
    <xf numFmtId="172" fontId="184" fillId="0" borderId="104" xfId="0" applyNumberFormat="1" applyFont="1" applyBorder="1" applyAlignment="1" applyProtection="1">
      <alignment horizontal="center"/>
    </xf>
    <xf numFmtId="10" fontId="184" fillId="0" borderId="105" xfId="0" applyNumberFormat="1" applyFont="1" applyBorder="1" applyAlignment="1" applyProtection="1">
      <alignment horizontal="center"/>
    </xf>
    <xf numFmtId="3" fontId="182" fillId="0" borderId="32" xfId="0" applyNumberFormat="1" applyFont="1" applyBorder="1" applyAlignment="1" applyProtection="1">
      <alignment horizontal="center"/>
    </xf>
    <xf numFmtId="2" fontId="184" fillId="0" borderId="103" xfId="0" applyNumberFormat="1" applyFont="1" applyBorder="1" applyAlignment="1" applyProtection="1">
      <alignment horizontal="center"/>
    </xf>
    <xf numFmtId="0" fontId="182" fillId="0" borderId="105" xfId="0" applyFont="1" applyBorder="1" applyAlignment="1" applyProtection="1">
      <alignment horizontal="center"/>
    </xf>
    <xf numFmtId="0" fontId="0" fillId="0" borderId="34" xfId="0" applyBorder="1" applyProtection="1"/>
    <xf numFmtId="10" fontId="105" fillId="0" borderId="33" xfId="0" applyNumberFormat="1" applyFont="1" applyBorder="1" applyAlignment="1" applyProtection="1">
      <alignment horizontal="center" vertical="top"/>
    </xf>
    <xf numFmtId="0" fontId="38" fillId="0" borderId="138" xfId="0" applyFont="1" applyFill="1" applyBorder="1" applyAlignment="1" applyProtection="1">
      <alignment horizontal="left" vertical="center" indent="1"/>
      <protection locked="0"/>
    </xf>
    <xf numFmtId="0" fontId="222" fillId="0" borderId="145" xfId="0" applyFont="1" applyFill="1" applyBorder="1" applyAlignment="1" applyProtection="1">
      <alignment horizontal="left" vertical="center"/>
    </xf>
    <xf numFmtId="0" fontId="205" fillId="8" borderId="161" xfId="0" applyFont="1" applyFill="1" applyBorder="1" applyAlignment="1">
      <alignment horizontal="center" vertical="center"/>
    </xf>
    <xf numFmtId="166" fontId="113" fillId="0" borderId="176" xfId="0" applyNumberFormat="1" applyFont="1" applyBorder="1" applyAlignment="1" applyProtection="1">
      <alignment horizontal="center"/>
    </xf>
    <xf numFmtId="0" fontId="134" fillId="0" borderId="177" xfId="0" applyNumberFormat="1" applyFont="1" applyBorder="1" applyAlignment="1" applyProtection="1">
      <alignment horizontal="center"/>
      <protection locked="0"/>
    </xf>
    <xf numFmtId="166" fontId="113" fillId="7" borderId="176" xfId="0" applyNumberFormat="1" applyFont="1" applyFill="1" applyBorder="1" applyAlignment="1" applyProtection="1">
      <alignment horizontal="center"/>
    </xf>
    <xf numFmtId="0" fontId="134" fillId="7" borderId="177" xfId="0" applyNumberFormat="1" applyFont="1" applyFill="1" applyBorder="1" applyAlignment="1" applyProtection="1">
      <alignment horizontal="center"/>
      <protection locked="0"/>
    </xf>
    <xf numFmtId="166" fontId="113" fillId="7" borderId="178" xfId="0" applyNumberFormat="1" applyFont="1" applyFill="1" applyBorder="1" applyAlignment="1" applyProtection="1">
      <alignment horizontal="center"/>
    </xf>
    <xf numFmtId="1" fontId="178" fillId="17" borderId="109" xfId="0" applyNumberFormat="1" applyFont="1" applyFill="1" applyBorder="1" applyAlignment="1" applyProtection="1">
      <alignment horizontal="center" vertical="center"/>
    </xf>
    <xf numFmtId="1" fontId="178" fillId="17" borderId="147" xfId="0" applyNumberFormat="1" applyFont="1" applyFill="1" applyBorder="1" applyAlignment="1" applyProtection="1">
      <alignment horizontal="center" vertical="center"/>
    </xf>
    <xf numFmtId="0" fontId="177" fillId="17" borderId="179" xfId="0" applyFont="1" applyFill="1" applyBorder="1" applyAlignment="1" applyProtection="1">
      <alignment horizontal="center" vertical="center"/>
    </xf>
    <xf numFmtId="0" fontId="177" fillId="17" borderId="180" xfId="0" applyFont="1" applyFill="1" applyBorder="1" applyAlignment="1" applyProtection="1">
      <alignment horizontal="center" vertical="center"/>
    </xf>
    <xf numFmtId="0" fontId="177" fillId="17" borderId="180" xfId="0" applyFont="1" applyFill="1" applyBorder="1" applyAlignment="1" applyProtection="1">
      <alignment horizontal="right" vertical="center"/>
    </xf>
    <xf numFmtId="0" fontId="177" fillId="17" borderId="180" xfId="0" applyFont="1" applyFill="1" applyBorder="1" applyAlignment="1" applyProtection="1">
      <alignment horizontal="left" vertical="center"/>
    </xf>
    <xf numFmtId="0" fontId="177" fillId="17" borderId="181" xfId="0" applyFont="1" applyFill="1" applyBorder="1" applyAlignment="1" applyProtection="1">
      <alignment horizontal="center" vertical="center"/>
    </xf>
    <xf numFmtId="1" fontId="178" fillId="17" borderId="184" xfId="0" applyNumberFormat="1" applyFont="1" applyFill="1" applyBorder="1" applyAlignment="1" applyProtection="1">
      <alignment horizontal="center" vertical="center"/>
    </xf>
    <xf numFmtId="1" fontId="178" fillId="17" borderId="185" xfId="0" applyNumberFormat="1" applyFont="1" applyFill="1" applyBorder="1" applyAlignment="1" applyProtection="1">
      <alignment horizontal="center" vertical="center"/>
    </xf>
    <xf numFmtId="0" fontId="134" fillId="0" borderId="186" xfId="0" applyNumberFormat="1" applyFont="1" applyBorder="1" applyAlignment="1" applyProtection="1">
      <alignment horizontal="center"/>
      <protection locked="0"/>
    </xf>
    <xf numFmtId="166" fontId="113" fillId="0" borderId="187" xfId="0" applyNumberFormat="1" applyFont="1" applyBorder="1" applyAlignment="1" applyProtection="1">
      <alignment horizontal="center"/>
    </xf>
    <xf numFmtId="0" fontId="134" fillId="7" borderId="186" xfId="0" applyNumberFormat="1" applyFont="1" applyFill="1" applyBorder="1" applyAlignment="1" applyProtection="1">
      <alignment horizontal="center"/>
      <protection locked="0"/>
    </xf>
    <xf numFmtId="166" fontId="113" fillId="7" borderId="187" xfId="0" applyNumberFormat="1" applyFont="1" applyFill="1" applyBorder="1" applyAlignment="1" applyProtection="1">
      <alignment horizontal="center"/>
    </xf>
    <xf numFmtId="0" fontId="134" fillId="7" borderId="188" xfId="0" applyNumberFormat="1" applyFont="1" applyFill="1" applyBorder="1" applyAlignment="1" applyProtection="1">
      <alignment horizontal="center"/>
      <protection locked="0"/>
    </xf>
    <xf numFmtId="0" fontId="134" fillId="7" borderId="189" xfId="0" applyNumberFormat="1" applyFont="1" applyFill="1" applyBorder="1" applyAlignment="1" applyProtection="1">
      <alignment horizontal="center"/>
      <protection locked="0"/>
    </xf>
    <xf numFmtId="166" fontId="113" fillId="7" borderId="190" xfId="0" applyNumberFormat="1" applyFont="1" applyFill="1" applyBorder="1" applyAlignment="1" applyProtection="1">
      <alignment horizontal="center"/>
    </xf>
    <xf numFmtId="0" fontId="168" fillId="0" borderId="0" xfId="0" applyFont="1" applyFill="1" applyBorder="1" applyAlignment="1" applyProtection="1">
      <alignment horizontal="left" vertical="center" indent="1"/>
      <protection locked="0"/>
    </xf>
    <xf numFmtId="3" fontId="168" fillId="0" borderId="0" xfId="0" applyNumberFormat="1" applyFont="1" applyFill="1" applyBorder="1" applyAlignment="1" applyProtection="1">
      <alignment horizontal="left" vertical="center" indent="1"/>
      <protection locked="0"/>
    </xf>
    <xf numFmtId="0" fontId="141" fillId="8" borderId="161" xfId="0" applyFont="1" applyFill="1" applyBorder="1" applyAlignment="1" applyProtection="1">
      <alignment horizontal="center" vertical="center"/>
      <protection locked="0"/>
    </xf>
    <xf numFmtId="0" fontId="65" fillId="0" borderId="145" xfId="0" quotePrefix="1" applyFont="1" applyFill="1" applyBorder="1" applyAlignment="1" applyProtection="1">
      <alignment horizontal="center" vertical="center"/>
    </xf>
    <xf numFmtId="0" fontId="59" fillId="0" borderId="0" xfId="0" applyFont="1" applyFill="1" applyBorder="1" applyAlignment="1" applyProtection="1">
      <alignment horizontal="center" vertical="center"/>
    </xf>
    <xf numFmtId="0" fontId="65" fillId="0" borderId="148" xfId="0" quotePrefix="1" applyFont="1" applyFill="1" applyBorder="1" applyAlignment="1" applyProtection="1">
      <alignment horizontal="center" vertical="center"/>
    </xf>
    <xf numFmtId="0" fontId="65" fillId="0" borderId="138" xfId="0" quotePrefix="1" applyFont="1" applyFill="1" applyBorder="1" applyAlignment="1" applyProtection="1">
      <alignment horizontal="center" vertical="center"/>
    </xf>
    <xf numFmtId="0" fontId="0" fillId="0" borderId="0" xfId="0" applyAlignment="1" applyProtection="1">
      <alignment horizontal="left" wrapText="1"/>
    </xf>
    <xf numFmtId="0" fontId="223" fillId="0" borderId="145" xfId="0" applyFont="1" applyFill="1" applyBorder="1" applyAlignment="1" applyProtection="1">
      <alignment horizontal="center" vertical="center"/>
    </xf>
    <xf numFmtId="0" fontId="177" fillId="0" borderId="0" xfId="0" applyFont="1" applyFill="1" applyBorder="1" applyAlignment="1" applyProtection="1">
      <alignment horizontal="center" vertical="center"/>
    </xf>
    <xf numFmtId="4" fontId="89" fillId="0" borderId="0" xfId="0" applyNumberFormat="1" applyFont="1" applyFill="1" applyBorder="1" applyAlignment="1" applyProtection="1">
      <alignment horizontal="center" vertical="center"/>
    </xf>
    <xf numFmtId="0" fontId="178" fillId="0" borderId="145" xfId="0" applyFont="1" applyFill="1" applyBorder="1" applyAlignment="1" applyProtection="1">
      <alignment horizontal="left" vertical="center"/>
    </xf>
    <xf numFmtId="0" fontId="223" fillId="0" borderId="191" xfId="0" applyFont="1" applyFill="1" applyBorder="1" applyAlignment="1" applyProtection="1">
      <alignment horizontal="left" vertical="center"/>
    </xf>
    <xf numFmtId="0" fontId="178" fillId="0" borderId="192" xfId="0" applyFont="1" applyFill="1" applyBorder="1" applyAlignment="1" applyProtection="1">
      <alignment horizontal="center" vertical="center"/>
    </xf>
    <xf numFmtId="0" fontId="178" fillId="0" borderId="193" xfId="0" applyFont="1" applyFill="1" applyBorder="1" applyAlignment="1" applyProtection="1">
      <alignment horizontal="center" vertical="center"/>
    </xf>
    <xf numFmtId="0" fontId="178" fillId="0" borderId="194" xfId="0" applyFont="1" applyFill="1" applyBorder="1" applyAlignment="1" applyProtection="1">
      <alignment horizontal="center" vertical="center"/>
    </xf>
    <xf numFmtId="169" fontId="0" fillId="0" borderId="191" xfId="0" applyNumberFormat="1" applyFont="1" applyFill="1" applyBorder="1" applyAlignment="1" applyProtection="1">
      <alignment horizontal="center" vertical="center"/>
    </xf>
    <xf numFmtId="0" fontId="188" fillId="0" borderId="146" xfId="0" applyNumberFormat="1" applyFont="1" applyFill="1" applyBorder="1" applyAlignment="1" applyProtection="1">
      <alignment horizontal="center" vertical="center"/>
      <protection locked="0"/>
    </xf>
    <xf numFmtId="4" fontId="187" fillId="0" borderId="195" xfId="0" applyNumberFormat="1" applyFont="1" applyFill="1" applyBorder="1" applyAlignment="1" applyProtection="1">
      <alignment horizontal="center" vertical="center"/>
    </xf>
    <xf numFmtId="169" fontId="0" fillId="0" borderId="103" xfId="0" applyNumberFormat="1" applyFont="1" applyFill="1" applyBorder="1" applyAlignment="1" applyProtection="1">
      <alignment horizontal="center" vertical="center"/>
    </xf>
    <xf numFmtId="0" fontId="188" fillId="0" borderId="104" xfId="0" applyNumberFormat="1" applyFont="1" applyFill="1" applyBorder="1" applyAlignment="1" applyProtection="1">
      <alignment horizontal="center" vertical="center"/>
      <protection locked="0"/>
    </xf>
    <xf numFmtId="4" fontId="187" fillId="0" borderId="105" xfId="0" applyNumberFormat="1" applyFont="1" applyFill="1" applyBorder="1" applyAlignment="1" applyProtection="1">
      <alignment horizontal="center" vertical="center"/>
    </xf>
    <xf numFmtId="4" fontId="71" fillId="0" borderId="103" xfId="0" applyNumberFormat="1" applyFont="1" applyFill="1" applyBorder="1" applyAlignment="1" applyProtection="1">
      <alignment horizontal="center" vertical="center"/>
    </xf>
    <xf numFmtId="0" fontId="176" fillId="0" borderId="145" xfId="0" applyFont="1" applyFill="1" applyBorder="1" applyAlignment="1" applyProtection="1">
      <alignment horizontal="left" vertical="center"/>
    </xf>
    <xf numFmtId="1" fontId="188" fillId="0" borderId="0" xfId="0" applyNumberFormat="1" applyFont="1" applyFill="1" applyBorder="1" applyAlignment="1" applyProtection="1">
      <alignment horizontal="center" vertical="center"/>
      <protection locked="0"/>
    </xf>
    <xf numFmtId="1" fontId="57" fillId="0" borderId="5" xfId="0" applyNumberFormat="1" applyFont="1" applyFill="1" applyBorder="1" applyAlignment="1" applyProtection="1">
      <alignment horizontal="center" vertical="center"/>
      <protection locked="0"/>
    </xf>
    <xf numFmtId="1" fontId="57" fillId="0" borderId="0" xfId="0" applyNumberFormat="1" applyFont="1" applyFill="1" applyBorder="1" applyAlignment="1" applyProtection="1">
      <alignment horizontal="center" vertical="center"/>
      <protection locked="0"/>
    </xf>
    <xf numFmtId="0" fontId="178" fillId="0" borderId="108" xfId="0" applyFont="1" applyFill="1" applyBorder="1" applyAlignment="1" applyProtection="1">
      <alignment horizontal="center" vertical="center"/>
    </xf>
    <xf numFmtId="0" fontId="178" fillId="0" borderId="109" xfId="0" applyFont="1" applyFill="1" applyBorder="1" applyAlignment="1" applyProtection="1">
      <alignment horizontal="center" vertical="center"/>
    </xf>
    <xf numFmtId="0" fontId="84" fillId="0" borderId="0" xfId="0" applyFont="1" applyAlignment="1" applyProtection="1">
      <alignment horizontal="right"/>
    </xf>
    <xf numFmtId="0" fontId="101" fillId="0" borderId="0" xfId="0" applyFont="1" applyAlignment="1" applyProtection="1"/>
    <xf numFmtId="0" fontId="84" fillId="0" borderId="0" xfId="0" applyFont="1" applyAlignment="1" applyProtection="1">
      <alignment horizontal="left"/>
    </xf>
    <xf numFmtId="3" fontId="0" fillId="0" borderId="0" xfId="0" applyNumberFormat="1" applyAlignment="1" applyProtection="1">
      <alignment horizontal="right"/>
    </xf>
    <xf numFmtId="0" fontId="58" fillId="9" borderId="0" xfId="0" applyFont="1" applyFill="1" applyBorder="1" applyAlignment="1" applyProtection="1">
      <alignment horizontal="centerContinuous" vertical="center"/>
    </xf>
    <xf numFmtId="0" fontId="224" fillId="0" borderId="106" xfId="0" applyFont="1" applyFill="1" applyBorder="1" applyAlignment="1" applyProtection="1">
      <alignment horizontal="left" vertical="center"/>
    </xf>
    <xf numFmtId="168" fontId="64" fillId="0" borderId="0" xfId="0" quotePrefix="1" applyNumberFormat="1" applyFont="1" applyFill="1" applyBorder="1" applyAlignment="1" applyProtection="1">
      <alignment horizontal="center" vertical="center"/>
    </xf>
    <xf numFmtId="168" fontId="64" fillId="0" borderId="5" xfId="0" applyNumberFormat="1" applyFont="1" applyFill="1" applyBorder="1" applyAlignment="1" applyProtection="1">
      <alignment horizontal="center" vertical="center"/>
    </xf>
    <xf numFmtId="168" fontId="57" fillId="0" borderId="5" xfId="0" applyNumberFormat="1" applyFont="1" applyFill="1" applyBorder="1" applyAlignment="1" applyProtection="1">
      <alignment horizontal="center" vertical="center"/>
    </xf>
    <xf numFmtId="3" fontId="89" fillId="0" borderId="0" xfId="0" applyNumberFormat="1" applyFont="1" applyAlignment="1" applyProtection="1">
      <alignment horizontal="right"/>
    </xf>
    <xf numFmtId="1" fontId="188" fillId="0" borderId="103" xfId="0" applyNumberFormat="1" applyFont="1" applyFill="1" applyBorder="1" applyAlignment="1" applyProtection="1">
      <alignment horizontal="center" vertical="center"/>
      <protection locked="0"/>
    </xf>
    <xf numFmtId="0" fontId="50" fillId="0" borderId="0" xfId="0" applyFont="1" applyAlignment="1" applyProtection="1">
      <alignment horizontal="right"/>
    </xf>
    <xf numFmtId="0" fontId="195" fillId="0" borderId="0" xfId="0" applyFont="1" applyFill="1" applyBorder="1" applyAlignment="1" applyProtection="1">
      <alignment horizontal="center" vertical="center"/>
    </xf>
    <xf numFmtId="0" fontId="55" fillId="0" borderId="0" xfId="0" applyFont="1" applyBorder="1" applyAlignment="1" applyProtection="1">
      <alignment horizontal="center" textRotation="90"/>
    </xf>
    <xf numFmtId="0" fontId="55" fillId="0" borderId="0" xfId="0" applyFont="1" applyAlignment="1" applyProtection="1">
      <alignment horizontal="center" vertical="center"/>
    </xf>
    <xf numFmtId="4" fontId="74" fillId="0" borderId="0" xfId="0" applyNumberFormat="1" applyFont="1" applyBorder="1" applyAlignment="1" applyProtection="1">
      <alignment horizontal="center" vertical="top" textRotation="90"/>
    </xf>
    <xf numFmtId="9" fontId="24" fillId="0" borderId="0" xfId="0" applyNumberFormat="1" applyFont="1" applyFill="1" applyAlignment="1">
      <alignment horizontal="center"/>
    </xf>
    <xf numFmtId="9" fontId="24" fillId="0" borderId="0" xfId="0" applyNumberFormat="1" applyFont="1" applyFill="1" applyAlignment="1" applyProtection="1">
      <alignment horizontal="center"/>
    </xf>
    <xf numFmtId="0" fontId="171" fillId="7" borderId="0" xfId="0" applyFont="1" applyFill="1" applyAlignment="1" applyProtection="1">
      <alignment horizontal="center" vertical="center" wrapText="1"/>
    </xf>
    <xf numFmtId="0" fontId="93" fillId="7" borderId="0" xfId="0" applyFont="1" applyFill="1" applyBorder="1" applyAlignment="1" applyProtection="1">
      <alignment horizontal="center" vertical="center" wrapText="1"/>
    </xf>
    <xf numFmtId="0" fontId="171" fillId="7" borderId="0" xfId="0" applyFont="1" applyFill="1" applyBorder="1" applyAlignment="1" applyProtection="1">
      <alignment horizontal="center" vertical="center" wrapText="1"/>
    </xf>
    <xf numFmtId="0" fontId="177" fillId="17" borderId="146" xfId="0" applyFont="1" applyFill="1" applyBorder="1" applyAlignment="1" applyProtection="1">
      <alignment horizontal="center" vertical="center"/>
    </xf>
    <xf numFmtId="0" fontId="177" fillId="17" borderId="183" xfId="0" applyFont="1" applyFill="1" applyBorder="1" applyAlignment="1" applyProtection="1">
      <alignment horizontal="center" vertical="center"/>
    </xf>
    <xf numFmtId="0" fontId="177" fillId="17" borderId="182" xfId="0" applyFont="1" applyFill="1" applyBorder="1" applyAlignment="1" applyProtection="1">
      <alignment horizontal="center" vertical="center"/>
    </xf>
    <xf numFmtId="0" fontId="187" fillId="0" borderId="0" xfId="0" applyFont="1" applyAlignment="1" applyProtection="1">
      <alignment horizontal="left" textRotation="90"/>
    </xf>
    <xf numFmtId="0" fontId="29" fillId="0" borderId="0" xfId="0" applyFont="1" applyAlignment="1" applyProtection="1">
      <alignment horizontal="center" textRotation="90"/>
    </xf>
    <xf numFmtId="0" fontId="168" fillId="7" borderId="6" xfId="0" applyFont="1" applyFill="1" applyBorder="1" applyAlignment="1" applyProtection="1">
      <alignment horizontal="left" vertical="center" indent="1"/>
      <protection locked="0"/>
    </xf>
    <xf numFmtId="0" fontId="175" fillId="17" borderId="106" xfId="0" applyFont="1" applyFill="1" applyBorder="1" applyAlignment="1" applyProtection="1">
      <alignment horizontal="center" vertical="center"/>
    </xf>
    <xf numFmtId="0" fontId="175" fillId="17" borderId="107" xfId="0" applyFont="1" applyFill="1" applyBorder="1" applyAlignment="1" applyProtection="1">
      <alignment horizontal="center" vertical="center"/>
    </xf>
    <xf numFmtId="0" fontId="175" fillId="17" borderId="0" xfId="0" applyFont="1" applyFill="1" applyBorder="1" applyAlignment="1" applyProtection="1">
      <alignment horizontal="center" vertical="center"/>
    </xf>
    <xf numFmtId="3" fontId="168" fillId="7" borderId="16" xfId="0" applyNumberFormat="1" applyFont="1" applyFill="1" applyBorder="1" applyAlignment="1" applyProtection="1">
      <alignment horizontal="left" vertical="center" indent="1"/>
      <protection locked="0"/>
    </xf>
    <xf numFmtId="0" fontId="221" fillId="7" borderId="0" xfId="0" applyFont="1" applyFill="1" applyBorder="1" applyAlignment="1" applyProtection="1">
      <alignment horizontal="center" vertical="center"/>
      <protection locked="0"/>
    </xf>
    <xf numFmtId="0" fontId="119" fillId="0" borderId="78" xfId="0" applyFont="1" applyFill="1" applyBorder="1" applyAlignment="1" applyProtection="1">
      <alignment horizontal="center" vertical="center"/>
    </xf>
    <xf numFmtId="0" fontId="119" fillId="0" borderId="79" xfId="0" applyFont="1" applyFill="1" applyBorder="1" applyAlignment="1" applyProtection="1">
      <alignment horizontal="center" vertical="center"/>
    </xf>
    <xf numFmtId="0" fontId="119" fillId="0" borderId="61" xfId="0" applyFont="1" applyFill="1" applyBorder="1" applyAlignment="1" applyProtection="1">
      <alignment horizontal="center" vertical="center"/>
    </xf>
    <xf numFmtId="0" fontId="119" fillId="0" borderId="70" xfId="0" applyFont="1" applyFill="1" applyBorder="1" applyAlignment="1" applyProtection="1">
      <alignment horizontal="center" vertical="center"/>
    </xf>
    <xf numFmtId="0" fontId="119" fillId="0" borderId="40" xfId="0" applyFont="1" applyFill="1" applyBorder="1" applyAlignment="1" applyProtection="1">
      <alignment horizontal="center" vertical="center"/>
    </xf>
    <xf numFmtId="0" fontId="119" fillId="0" borderId="1" xfId="0" applyFont="1" applyFill="1" applyBorder="1" applyAlignment="1" applyProtection="1">
      <alignment horizontal="center" vertical="center"/>
    </xf>
    <xf numFmtId="0" fontId="153" fillId="3" borderId="40" xfId="0" applyFont="1" applyFill="1" applyBorder="1" applyAlignment="1" applyProtection="1">
      <alignment horizontal="center" vertical="center"/>
    </xf>
    <xf numFmtId="0" fontId="153" fillId="3" borderId="1" xfId="0" applyFont="1" applyFill="1" applyBorder="1" applyAlignment="1" applyProtection="1">
      <alignment horizontal="center" vertical="center"/>
    </xf>
    <xf numFmtId="0" fontId="119" fillId="0" borderId="36" xfId="0" applyFont="1" applyFill="1" applyBorder="1" applyAlignment="1" applyProtection="1">
      <alignment horizontal="center" vertical="center"/>
    </xf>
    <xf numFmtId="0" fontId="119" fillId="0" borderId="37" xfId="0" applyFont="1" applyFill="1" applyBorder="1" applyAlignment="1" applyProtection="1">
      <alignment horizontal="center" vertical="center"/>
    </xf>
    <xf numFmtId="0" fontId="119" fillId="0" borderId="38" xfId="0" applyFont="1" applyFill="1" applyBorder="1" applyAlignment="1" applyProtection="1">
      <alignment horizontal="center" vertical="center"/>
    </xf>
    <xf numFmtId="0" fontId="157" fillId="0" borderId="118" xfId="0" applyFont="1" applyFill="1" applyBorder="1" applyAlignment="1" applyProtection="1">
      <alignment horizontal="center" vertical="center"/>
    </xf>
    <xf numFmtId="0" fontId="157" fillId="0" borderId="119" xfId="0" applyFont="1" applyFill="1" applyBorder="1" applyAlignment="1" applyProtection="1">
      <alignment horizontal="center" vertical="center"/>
    </xf>
    <xf numFmtId="0" fontId="157" fillId="0" borderId="120" xfId="0" applyFont="1" applyFill="1" applyBorder="1" applyAlignment="1" applyProtection="1">
      <alignment horizontal="center" vertical="center"/>
    </xf>
    <xf numFmtId="0" fontId="119" fillId="0" borderId="44" xfId="0" applyFont="1" applyFill="1" applyBorder="1" applyAlignment="1" applyProtection="1">
      <alignment horizontal="center" vertical="center"/>
    </xf>
    <xf numFmtId="2" fontId="119" fillId="0" borderId="46" xfId="0" applyNumberFormat="1" applyFont="1" applyFill="1" applyBorder="1" applyAlignment="1" applyProtection="1">
      <alignment horizontal="center"/>
    </xf>
    <xf numFmtId="2" fontId="119" fillId="0" borderId="47" xfId="0" applyNumberFormat="1" applyFont="1" applyFill="1" applyBorder="1" applyAlignment="1" applyProtection="1">
      <alignment horizontal="center"/>
    </xf>
    <xf numFmtId="0" fontId="157" fillId="0" borderId="127" xfId="0" applyFont="1" applyFill="1" applyBorder="1" applyAlignment="1" applyProtection="1">
      <alignment horizontal="center" vertical="center"/>
    </xf>
    <xf numFmtId="0" fontId="157" fillId="0" borderId="128" xfId="0" applyFont="1" applyFill="1" applyBorder="1" applyAlignment="1" applyProtection="1">
      <alignment horizontal="center" vertical="center"/>
    </xf>
    <xf numFmtId="0" fontId="157" fillId="0" borderId="129" xfId="0" applyFont="1" applyFill="1" applyBorder="1" applyAlignment="1" applyProtection="1">
      <alignment horizontal="center" vertical="center"/>
    </xf>
    <xf numFmtId="0" fontId="119" fillId="0" borderId="46" xfId="0" applyFont="1" applyFill="1" applyBorder="1" applyAlignment="1" applyProtection="1">
      <alignment horizontal="center"/>
    </xf>
    <xf numFmtId="0" fontId="119" fillId="0" borderId="47" xfId="0" applyFont="1" applyFill="1" applyBorder="1" applyAlignment="1" applyProtection="1">
      <alignment horizontal="center"/>
    </xf>
    <xf numFmtId="0" fontId="179" fillId="2" borderId="19" xfId="0" applyFont="1" applyFill="1" applyBorder="1" applyAlignment="1" applyProtection="1">
      <alignment horizontal="center" vertical="center"/>
    </xf>
    <xf numFmtId="0" fontId="65" fillId="0" borderId="175" xfId="0" quotePrefix="1" applyFont="1" applyFill="1" applyBorder="1" applyAlignment="1" applyProtection="1">
      <alignment horizontal="center" vertical="center"/>
    </xf>
    <xf numFmtId="0" fontId="65" fillId="0" borderId="145" xfId="0" quotePrefix="1" applyFont="1" applyFill="1" applyBorder="1" applyAlignment="1" applyProtection="1">
      <alignment horizontal="center" vertical="center"/>
    </xf>
    <xf numFmtId="0" fontId="65" fillId="0" borderId="174" xfId="0" quotePrefix="1" applyFont="1" applyFill="1" applyBorder="1" applyAlignment="1" applyProtection="1">
      <alignment horizontal="center" vertical="center"/>
    </xf>
    <xf numFmtId="0" fontId="59" fillId="0" borderId="5" xfId="0" applyFont="1" applyFill="1" applyBorder="1" applyAlignment="1" applyProtection="1">
      <alignment horizontal="center" vertical="center"/>
    </xf>
    <xf numFmtId="0" fontId="59" fillId="0" borderId="0" xfId="0" applyFont="1" applyFill="1" applyBorder="1" applyAlignment="1" applyProtection="1">
      <alignment horizontal="center" vertical="center"/>
    </xf>
    <xf numFmtId="0" fontId="65" fillId="0" borderId="167" xfId="0" quotePrefix="1" applyFont="1" applyFill="1" applyBorder="1" applyAlignment="1" applyProtection="1">
      <alignment horizontal="center" vertical="center"/>
    </xf>
    <xf numFmtId="0" fontId="65" fillId="0" borderId="148" xfId="0" quotePrefix="1" applyFont="1" applyFill="1" applyBorder="1" applyAlignment="1" applyProtection="1">
      <alignment horizontal="center" vertical="center"/>
    </xf>
    <xf numFmtId="0" fontId="65" fillId="0" borderId="165" xfId="0" quotePrefix="1" applyFont="1" applyFill="1" applyBorder="1" applyAlignment="1" applyProtection="1">
      <alignment horizontal="center" vertical="center"/>
    </xf>
    <xf numFmtId="0" fontId="65" fillId="0" borderId="138" xfId="0" quotePrefix="1" applyFont="1" applyFill="1" applyBorder="1" applyAlignment="1" applyProtection="1">
      <alignment horizontal="center" vertical="center"/>
    </xf>
    <xf numFmtId="0" fontId="59" fillId="0" borderId="3" xfId="0" applyFont="1" applyFill="1" applyBorder="1" applyAlignment="1" applyProtection="1">
      <alignment horizontal="center" vertical="center"/>
    </xf>
    <xf numFmtId="0" fontId="65" fillId="0" borderId="168" xfId="0" quotePrefix="1" applyFont="1" applyFill="1" applyBorder="1" applyAlignment="1" applyProtection="1">
      <alignment horizontal="center" vertical="center"/>
    </xf>
    <xf numFmtId="0" fontId="65" fillId="0" borderId="166" xfId="0" quotePrefix="1" applyFont="1" applyFill="1" applyBorder="1" applyAlignment="1" applyProtection="1">
      <alignment horizontal="center" vertical="center"/>
    </xf>
    <xf numFmtId="0" fontId="2" fillId="0" borderId="0" xfId="0" applyFont="1" applyAlignment="1">
      <alignment horizontal="left" vertical="center" wrapText="1" indent="1"/>
    </xf>
    <xf numFmtId="0" fontId="2" fillId="0" borderId="0" xfId="0" applyFont="1" applyAlignment="1">
      <alignment horizontal="left" vertical="top" wrapText="1" indent="1"/>
    </xf>
    <xf numFmtId="0" fontId="59" fillId="0" borderId="170" xfId="0" applyFont="1" applyFill="1" applyBorder="1" applyAlignment="1" applyProtection="1">
      <alignment horizontal="center" vertical="center"/>
    </xf>
    <xf numFmtId="0" fontId="65" fillId="0" borderId="172" xfId="0" quotePrefix="1" applyFont="1" applyFill="1" applyBorder="1" applyAlignment="1" applyProtection="1">
      <alignment horizontal="center" vertical="center"/>
    </xf>
    <xf numFmtId="0" fontId="65" fillId="0" borderId="173" xfId="0" quotePrefix="1" applyFont="1" applyFill="1" applyBorder="1" applyAlignment="1" applyProtection="1">
      <alignment horizontal="center" vertical="center"/>
    </xf>
    <xf numFmtId="0" fontId="59" fillId="0" borderId="6" xfId="0" applyFont="1" applyFill="1" applyBorder="1" applyAlignment="1" applyProtection="1">
      <alignment horizontal="center" vertical="center"/>
    </xf>
    <xf numFmtId="0" fontId="113" fillId="0" borderId="148" xfId="0" applyFont="1" applyFill="1" applyBorder="1" applyAlignment="1" applyProtection="1">
      <alignment horizontal="center" vertical="center"/>
    </xf>
    <xf numFmtId="0" fontId="113" fillId="0" borderId="138" xfId="0" applyFont="1" applyFill="1" applyBorder="1" applyAlignment="1" applyProtection="1">
      <alignment horizontal="center" vertical="center"/>
    </xf>
    <xf numFmtId="0" fontId="59" fillId="0" borderId="169" xfId="0" applyFont="1" applyFill="1" applyBorder="1" applyAlignment="1" applyProtection="1">
      <alignment horizontal="center" vertical="center"/>
    </xf>
    <xf numFmtId="0" fontId="65" fillId="0" borderId="171" xfId="0" quotePrefix="1" applyFont="1" applyFill="1" applyBorder="1" applyAlignment="1" applyProtection="1">
      <alignment horizontal="center" vertical="center"/>
    </xf>
    <xf numFmtId="0" fontId="113" fillId="0" borderId="145" xfId="0" applyFont="1" applyFill="1" applyBorder="1" applyAlignment="1" applyProtection="1">
      <alignment horizontal="center" vertical="center"/>
    </xf>
    <xf numFmtId="0" fontId="65" fillId="0" borderId="114" xfId="0" quotePrefix="1" applyFont="1" applyFill="1" applyBorder="1" applyAlignment="1" applyProtection="1">
      <alignment horizontal="center" vertical="center"/>
    </xf>
    <xf numFmtId="0" fontId="59" fillId="0" borderId="149" xfId="0" applyFont="1" applyFill="1" applyBorder="1" applyAlignment="1" applyProtection="1">
      <alignment horizontal="center" vertical="center"/>
    </xf>
    <xf numFmtId="0" fontId="59" fillId="0" borderId="30" xfId="0" applyFont="1" applyFill="1" applyBorder="1" applyAlignment="1" applyProtection="1">
      <alignment horizontal="center" vertical="center"/>
    </xf>
  </cellXfs>
  <cellStyles count="86">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8" builtinId="8" hidden="1"/>
    <cellStyle name="Hipervínculo" xfId="20" builtinId="8" hidden="1"/>
    <cellStyle name="Hipervínculo" xfId="22" builtinId="8" hidden="1"/>
    <cellStyle name="Hipervínculo" xfId="24" builtinId="8" hidden="1"/>
    <cellStyle name="Hipervínculo" xfId="26" builtinId="8" hidden="1"/>
    <cellStyle name="Hipervínculo" xfId="28" builtinId="8" hidden="1"/>
    <cellStyle name="Hipervínculo" xfId="30" builtinId="8" hidden="1"/>
    <cellStyle name="Hipervínculo" xfId="32" builtinId="8" hidden="1"/>
    <cellStyle name="Hipervínculo" xfId="34" builtinId="8" hidden="1"/>
    <cellStyle name="Hipervínculo" xfId="36" builtinId="8" hidden="1"/>
    <cellStyle name="Hipervínculo" xfId="38" builtinId="8" hidden="1"/>
    <cellStyle name="Hipervínculo" xfId="40" builtinId="8" hidden="1"/>
    <cellStyle name="Hipervínculo" xfId="42" builtinId="8" hidden="1"/>
    <cellStyle name="Hipervínculo" xfId="44" builtinId="8" hidden="1"/>
    <cellStyle name="Hipervínculo" xfId="46" builtinId="8" hidden="1"/>
    <cellStyle name="Hipervínculo" xfId="48" builtinId="8" hidden="1"/>
    <cellStyle name="Hipervínculo" xfId="50" builtinId="8" hidden="1"/>
    <cellStyle name="Hipervínculo" xfId="52" builtinId="8" hidden="1"/>
    <cellStyle name="Hipervínculo" xfId="54" builtinId="8" hidden="1"/>
    <cellStyle name="Hipervínculo" xfId="58" builtinId="8" hidden="1"/>
    <cellStyle name="Hipervínculo" xfId="60" builtinId="8" hidden="1"/>
    <cellStyle name="Hipervínculo" xfId="62" builtinId="8" hidden="1"/>
    <cellStyle name="Hipervínculo" xfId="64" builtinId="8" hidden="1"/>
    <cellStyle name="Hipervínculo" xfId="66" builtinId="8" hidden="1"/>
    <cellStyle name="Hipervínculo" xfId="68" builtinId="8" hidden="1"/>
    <cellStyle name="Hipervínculo" xfId="70" builtinId="8" hidden="1"/>
    <cellStyle name="Hipervínculo" xfId="72" builtinId="8" hidden="1"/>
    <cellStyle name="Hipervínculo" xfId="74" builtinId="8" hidden="1"/>
    <cellStyle name="Hipervínculo" xfId="76" builtinId="8" hidden="1"/>
    <cellStyle name="Hipervínculo" xfId="78" builtinId="8" hidden="1"/>
    <cellStyle name="Hipervínculo" xfId="80" builtinId="8" hidden="1"/>
    <cellStyle name="Hipervínculo" xfId="82" builtinId="8" hidden="1"/>
    <cellStyle name="Hipervínculo" xfId="84" builtinId="8" hidden="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9" builtinId="9" hidden="1"/>
    <cellStyle name="Hipervínculo visitado" xfId="21" builtinId="9" hidden="1"/>
    <cellStyle name="Hipervínculo visitado" xfId="23" builtinId="9" hidden="1"/>
    <cellStyle name="Hipervínculo visitado" xfId="25" builtinId="9" hidden="1"/>
    <cellStyle name="Hipervínculo visitado" xfId="27" builtinId="9" hidden="1"/>
    <cellStyle name="Hipervínculo visitado" xfId="29" builtinId="9" hidden="1"/>
    <cellStyle name="Hipervínculo visitado" xfId="31" builtinId="9" hidden="1"/>
    <cellStyle name="Hipervínculo visitado" xfId="33" builtinId="9" hidden="1"/>
    <cellStyle name="Hipervínculo visitado" xfId="35" builtinId="9" hidden="1"/>
    <cellStyle name="Hipervínculo visitado" xfId="37" builtinId="9" hidden="1"/>
    <cellStyle name="Hipervínculo visitado" xfId="39" builtinId="9" hidden="1"/>
    <cellStyle name="Hipervínculo visitado" xfId="41" builtinId="9" hidden="1"/>
    <cellStyle name="Hipervínculo visitado" xfId="43" builtinId="9" hidden="1"/>
    <cellStyle name="Hipervínculo visitado" xfId="45" builtinId="9" hidden="1"/>
    <cellStyle name="Hipervínculo visitado" xfId="47" builtinId="9" hidden="1"/>
    <cellStyle name="Hipervínculo visitado" xfId="49" builtinId="9" hidden="1"/>
    <cellStyle name="Hipervínculo visitado" xfId="51" builtinId="9" hidden="1"/>
    <cellStyle name="Hipervínculo visitado" xfId="53" builtinId="9" hidden="1"/>
    <cellStyle name="Hipervínculo visitado" xfId="55" builtinId="9" hidden="1"/>
    <cellStyle name="Hipervínculo visitado" xfId="59" builtinId="9" hidden="1"/>
    <cellStyle name="Hipervínculo visitado" xfId="61" builtinId="9" hidden="1"/>
    <cellStyle name="Hipervínculo visitado" xfId="63" builtinId="9" hidden="1"/>
    <cellStyle name="Hipervínculo visitado" xfId="65" builtinId="9" hidden="1"/>
    <cellStyle name="Hipervínculo visitado" xfId="67" builtinId="9" hidden="1"/>
    <cellStyle name="Hipervínculo visitado" xfId="69" builtinId="9" hidden="1"/>
    <cellStyle name="Hipervínculo visitado" xfId="71" builtinId="9" hidden="1"/>
    <cellStyle name="Hipervínculo visitado" xfId="73" builtinId="9" hidden="1"/>
    <cellStyle name="Hipervínculo visitado" xfId="75" builtinId="9" hidden="1"/>
    <cellStyle name="Hipervínculo visitado" xfId="77" builtinId="9" hidden="1"/>
    <cellStyle name="Hipervínculo visitado" xfId="79" builtinId="9" hidden="1"/>
    <cellStyle name="Hipervínculo visitado" xfId="81" builtinId="9" hidden="1"/>
    <cellStyle name="Hipervínculo visitado" xfId="83" builtinId="9" hidden="1"/>
    <cellStyle name="Hipervínculo visitado" xfId="85" builtinId="9" hidden="1"/>
    <cellStyle name="Millares [0]" xfId="56" builtinId="6"/>
    <cellStyle name="Normal" xfId="0" builtinId="0"/>
    <cellStyle name="Normal 2" xfId="17" xr:uid="{00000000-0005-0000-0000-000054000000}"/>
    <cellStyle name="Porcentaje" xfId="57" builtinId="5"/>
  </cellStyles>
  <dxfs count="1490">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b val="0"/>
        <i val="0"/>
        <color theme="0"/>
      </font>
      <fill>
        <patternFill>
          <bgColor rgb="FF00579C"/>
        </patternFill>
      </fill>
    </dxf>
    <dxf>
      <font>
        <color theme="0"/>
      </font>
      <fill>
        <patternFill>
          <bgColor rgb="FF00579C"/>
        </patternFill>
      </fill>
    </dxf>
    <dxf>
      <font>
        <color rgb="FFFFFF00"/>
      </font>
      <fill>
        <patternFill>
          <bgColor rgb="FF00579C"/>
        </patternFill>
      </fill>
    </dxf>
    <dxf>
      <font>
        <color theme="0"/>
      </font>
      <fill>
        <patternFill>
          <bgColor rgb="FF00579C"/>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b val="0"/>
        <i val="0"/>
        <color theme="0"/>
      </font>
      <fill>
        <patternFill>
          <bgColor rgb="FF00579C"/>
        </patternFill>
      </fill>
    </dxf>
    <dxf>
      <font>
        <color theme="0"/>
      </font>
      <fill>
        <patternFill>
          <bgColor rgb="FF00579C"/>
        </patternFill>
      </fill>
    </dxf>
    <dxf>
      <font>
        <color rgb="FFFFFF00"/>
      </font>
      <fill>
        <patternFill>
          <bgColor rgb="FF00579C"/>
        </patternFill>
      </fill>
    </dxf>
    <dxf>
      <font>
        <color theme="0"/>
      </font>
      <fill>
        <patternFill>
          <bgColor rgb="FF00579C"/>
        </patternFill>
      </fill>
    </dxf>
    <dxf>
      <font>
        <b val="0"/>
        <i val="0"/>
        <color theme="0"/>
      </font>
      <fill>
        <patternFill>
          <bgColor rgb="FF00579C"/>
        </patternFill>
      </fill>
    </dxf>
    <dxf>
      <font>
        <color theme="0"/>
      </font>
      <fill>
        <patternFill>
          <bgColor rgb="FF00579C"/>
        </patternFill>
      </fill>
    </dxf>
    <dxf>
      <font>
        <color rgb="FFFFFF00"/>
      </font>
      <fill>
        <patternFill>
          <bgColor rgb="FF00579C"/>
        </patternFill>
      </fill>
    </dxf>
    <dxf>
      <font>
        <color theme="0"/>
      </font>
      <fill>
        <patternFill>
          <bgColor rgb="FF00579C"/>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b val="0"/>
        <i val="0"/>
        <color theme="0"/>
      </font>
      <fill>
        <patternFill>
          <bgColor rgb="FF00579C"/>
        </patternFill>
      </fill>
    </dxf>
    <dxf>
      <font>
        <color theme="0"/>
      </font>
      <fill>
        <patternFill>
          <bgColor rgb="FF00579C"/>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b val="0"/>
        <i val="0"/>
        <color theme="0"/>
      </font>
      <fill>
        <patternFill>
          <bgColor rgb="FF00579C"/>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3"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3" tint="0.7999816888943144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rgb="FFC00000"/>
      </font>
      <fill>
        <patternFill>
          <bgColor theme="2"/>
        </patternFill>
      </fill>
    </dxf>
    <dxf>
      <font>
        <color theme="1"/>
      </font>
      <fill>
        <patternFill>
          <bgColor rgb="FFEAE6D2"/>
        </patternFill>
      </fill>
    </dxf>
    <dxf>
      <font>
        <color theme="1"/>
      </font>
      <fill>
        <patternFill>
          <bgColor theme="2" tint="-9.9948118533890809E-2"/>
        </patternFill>
      </fill>
    </dxf>
    <dxf>
      <font>
        <color rgb="FFC00000"/>
      </font>
      <fill>
        <patternFill>
          <bgColor theme="2"/>
        </patternFill>
      </fill>
    </dxf>
    <dxf>
      <font>
        <color rgb="FFC00000"/>
      </font>
      <fill>
        <patternFill>
          <bgColor theme="2"/>
        </patternFill>
      </fill>
    </dxf>
    <dxf>
      <font>
        <color theme="1"/>
      </font>
      <fill>
        <patternFill>
          <bgColor rgb="FFECE8D4"/>
        </patternFill>
      </fill>
    </dxf>
    <dxf>
      <font>
        <color theme="1"/>
      </font>
      <fill>
        <patternFill>
          <bgColor rgb="FFECE8D4"/>
        </patternFill>
      </fill>
    </dxf>
    <dxf>
      <font>
        <color theme="1"/>
      </font>
      <fill>
        <patternFill>
          <bgColor rgb="FFECE8D4"/>
        </patternFill>
      </fill>
    </dxf>
    <dxf>
      <font>
        <color theme="1"/>
      </font>
      <fill>
        <patternFill>
          <bgColor rgb="FFECE8D4"/>
        </patternFill>
      </fill>
    </dxf>
    <dxf>
      <font>
        <color theme="1"/>
      </font>
      <fill>
        <patternFill>
          <bgColor rgb="FFECE8D4"/>
        </patternFill>
      </fill>
    </dxf>
    <dxf>
      <font>
        <color theme="1"/>
      </font>
      <fill>
        <patternFill>
          <bgColor rgb="FFEAE6D2"/>
        </patternFill>
      </fill>
    </dxf>
    <dxf>
      <font>
        <color theme="1"/>
      </font>
      <fill>
        <patternFill>
          <bgColor rgb="FFEAE6D2"/>
        </patternFill>
      </fill>
    </dxf>
    <dxf>
      <font>
        <color theme="1"/>
      </font>
      <fill>
        <patternFill>
          <bgColor rgb="FFEAE6D2"/>
        </patternFill>
      </fill>
    </dxf>
    <dxf>
      <font>
        <color theme="1"/>
      </font>
      <fill>
        <patternFill>
          <bgColor rgb="FFEAE6D2"/>
        </patternFill>
      </fill>
    </dxf>
    <dxf>
      <font>
        <color theme="1"/>
      </font>
      <fill>
        <patternFill>
          <bgColor rgb="FFEAE6D2"/>
        </patternFill>
      </fill>
    </dxf>
    <dxf>
      <font>
        <color theme="1"/>
      </font>
      <fill>
        <patternFill>
          <bgColor rgb="FFEAE6D2"/>
        </patternFill>
      </fill>
    </dxf>
    <dxf>
      <font>
        <color theme="1"/>
      </font>
      <fill>
        <patternFill>
          <bgColor rgb="FFEAE6D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rgb="FFAA1501"/>
      </font>
      <fill>
        <patternFill>
          <bgColor theme="2"/>
        </patternFill>
      </fill>
    </dxf>
    <dxf>
      <font>
        <color theme="1"/>
      </font>
      <fill>
        <patternFill>
          <bgColor theme="4" tint="0.79998168889431442"/>
        </patternFill>
      </fill>
    </dxf>
    <dxf>
      <font>
        <color rgb="FFFFFF00"/>
      </font>
      <fill>
        <patternFill>
          <bgColor rgb="FF00579C"/>
        </patternFill>
      </fill>
    </dxf>
    <dxf>
      <font>
        <color theme="0"/>
      </font>
      <fill>
        <patternFill>
          <bgColor rgb="FF00579C"/>
        </patternFill>
      </fill>
    </dxf>
    <dxf>
      <font>
        <color rgb="FFFFFF00"/>
      </font>
      <fill>
        <patternFill>
          <bgColor rgb="FF00579C"/>
        </patternFill>
      </fill>
    </dxf>
    <dxf>
      <font>
        <color theme="0"/>
      </font>
      <fill>
        <patternFill>
          <bgColor rgb="FF00579C"/>
        </patternFill>
      </fill>
    </dxf>
    <dxf>
      <font>
        <color rgb="FF0070C0"/>
      </font>
      <fill>
        <patternFill>
          <bgColor theme="4" tint="0.79998168889431442"/>
        </patternFill>
      </fill>
    </dxf>
    <dxf>
      <font>
        <color rgb="FF0070C0"/>
      </font>
      <fill>
        <patternFill>
          <bgColor theme="4" tint="0.79998168889431442"/>
        </patternFill>
      </fill>
    </dxf>
    <dxf>
      <font>
        <color rgb="FF888154"/>
      </font>
      <fill>
        <patternFill>
          <bgColor rgb="FFE2DECA"/>
        </patternFill>
      </fill>
    </dxf>
    <dxf>
      <font>
        <color rgb="FF888154"/>
      </font>
      <fill>
        <patternFill>
          <bgColor rgb="FFE2DECA"/>
        </patternFill>
      </fill>
    </dxf>
    <dxf>
      <font>
        <color rgb="FF888154"/>
      </font>
      <fill>
        <patternFill>
          <bgColor rgb="FFE2DECA"/>
        </patternFill>
      </fill>
    </dxf>
    <dxf>
      <font>
        <color rgb="FF888154"/>
      </font>
      <fill>
        <patternFill>
          <bgColor rgb="FFE2DECA"/>
        </patternFill>
      </fill>
    </dxf>
    <dxf>
      <font>
        <color rgb="FF888154"/>
      </font>
      <fill>
        <patternFill>
          <bgColor rgb="FFE2DECA"/>
        </patternFill>
      </fill>
    </dxf>
    <dxf>
      <font>
        <color theme="1"/>
      </font>
      <fill>
        <patternFill>
          <bgColor theme="2" tint="-9.9948118533890809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rgb="FFE2DECA"/>
        </patternFill>
      </fill>
    </dxf>
    <dxf>
      <font>
        <color rgb="FF0070C0"/>
      </font>
      <fill>
        <patternFill>
          <bgColor theme="4" tint="0.79998168889431442"/>
        </patternFill>
      </fill>
    </dxf>
    <dxf>
      <font>
        <color theme="1"/>
      </font>
      <fill>
        <patternFill>
          <bgColor theme="4" tint="0.79998168889431442"/>
        </patternFill>
      </fill>
    </dxf>
    <dxf>
      <font>
        <color rgb="FFC00000"/>
      </font>
      <fill>
        <patternFill>
          <bgColor rgb="FFE2DECA"/>
        </patternFill>
      </fill>
    </dxf>
    <dxf>
      <font>
        <color theme="1"/>
      </font>
      <fill>
        <patternFill>
          <bgColor theme="2" tint="-9.9948118533890809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rgb="FFE2DECA"/>
        </patternFill>
      </fill>
    </dxf>
    <dxf>
      <font>
        <color theme="1"/>
      </font>
      <fill>
        <patternFill>
          <bgColor theme="4" tint="0.79998168889431442"/>
        </patternFill>
      </fill>
    </dxf>
    <dxf>
      <font>
        <color rgb="FFC00000"/>
      </font>
      <fill>
        <patternFill>
          <bgColor rgb="FFE2DECA"/>
        </patternFill>
      </fill>
    </dxf>
    <dxf>
      <font>
        <color theme="1"/>
      </font>
      <fill>
        <patternFill>
          <bgColor theme="2" tint="-9.9948118533890809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rgb="FFE2DECA"/>
        </patternFill>
      </fill>
    </dxf>
    <dxf>
      <font>
        <color theme="1"/>
      </font>
      <fill>
        <patternFill>
          <bgColor theme="4" tint="0.79998168889431442"/>
        </patternFill>
      </fill>
    </dxf>
    <dxf>
      <font>
        <color rgb="FFC00000"/>
      </font>
      <fill>
        <patternFill>
          <bgColor rgb="FFE2DECA"/>
        </patternFill>
      </fill>
    </dxf>
    <dxf>
      <font>
        <color theme="1"/>
      </font>
      <fill>
        <patternFill>
          <bgColor rgb="FFE2DECA"/>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rgb="FFE2DECA"/>
        </patternFill>
      </fill>
    </dxf>
    <dxf>
      <font>
        <color rgb="FF0070C0"/>
      </font>
      <fill>
        <patternFill>
          <bgColor theme="4" tint="0.79998168889431442"/>
        </patternFill>
      </fill>
    </dxf>
    <dxf>
      <font>
        <color theme="1"/>
      </font>
      <fill>
        <patternFill>
          <bgColor theme="4" tint="0.79998168889431442"/>
        </patternFill>
      </fill>
    </dxf>
    <dxf>
      <font>
        <color rgb="FFC00000"/>
      </font>
      <fill>
        <patternFill>
          <bgColor rgb="FFE2DECA"/>
        </patternFill>
      </fill>
    </dxf>
    <dxf>
      <font>
        <color theme="1"/>
      </font>
      <fill>
        <patternFill>
          <bgColor theme="2" tint="-9.9948118533890809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rgb="FFE2DECA"/>
        </patternFill>
      </fill>
    </dxf>
    <dxf>
      <font>
        <color rgb="FF0070C0"/>
      </font>
      <fill>
        <patternFill>
          <bgColor theme="4" tint="0.79998168889431442"/>
        </patternFill>
      </fill>
    </dxf>
    <dxf>
      <font>
        <color theme="1"/>
      </font>
      <fill>
        <patternFill>
          <bgColor theme="4" tint="0.79998168889431442"/>
        </patternFill>
      </fill>
    </dxf>
    <dxf>
      <font>
        <color rgb="FFC00000"/>
      </font>
      <fill>
        <patternFill>
          <bgColor rgb="FFE2DECA"/>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theme="1"/>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theme="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rgb="FFFF0000"/>
      </font>
      <fill>
        <patternFill>
          <bgColor theme="4" tint="0.79998168889431442"/>
        </patternFill>
      </fill>
    </dxf>
    <dxf>
      <font>
        <color rgb="FFFF0000"/>
      </font>
      <fill>
        <patternFill>
          <bgColor rgb="FF0070C0"/>
        </patternFill>
      </fill>
      <border>
        <left/>
        <right/>
        <top style="dashDotDot">
          <color theme="0"/>
        </top>
        <bottom/>
      </border>
    </dxf>
    <dxf>
      <font>
        <color rgb="FFFF0000"/>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rgb="FFFF0000"/>
      </font>
      <fill>
        <patternFill>
          <bgColor theme="4" tint="0.79998168889431442"/>
        </patternFill>
      </fill>
    </dxf>
    <dxf>
      <font>
        <color theme="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auto="1"/>
      </font>
      <fill>
        <patternFill>
          <bgColor theme="4" tint="0.79998168889431442"/>
        </patternFill>
      </fill>
    </dxf>
    <dxf>
      <font>
        <color rgb="FFFF0000"/>
      </font>
      <fill>
        <patternFill>
          <bgColor theme="4" tint="0.79998168889431442"/>
        </patternFill>
      </fill>
    </dxf>
    <dxf>
      <font>
        <color rgb="FFFF0000"/>
      </font>
      <fill>
        <patternFill>
          <bgColor rgb="FF0070C0"/>
        </patternFill>
      </fill>
      <border>
        <left/>
        <right/>
        <top/>
        <bottom/>
      </border>
    </dxf>
    <dxf>
      <font>
        <color rgb="FFFF0000"/>
      </font>
      <fill>
        <patternFill>
          <bgColor rgb="FF0070C0"/>
        </patternFill>
      </fill>
      <border>
        <left/>
        <right/>
        <top/>
        <bottom/>
      </border>
    </dxf>
    <dxf>
      <font>
        <color rgb="FFFF0000"/>
      </font>
      <fill>
        <patternFill>
          <bgColor rgb="FF0070C0"/>
        </patternFill>
      </fill>
      <border>
        <left/>
        <right/>
        <top/>
        <bottom/>
      </border>
    </dxf>
    <dxf>
      <font>
        <color rgb="FFFF0000"/>
      </font>
      <fill>
        <patternFill>
          <bgColor rgb="FF0070C0"/>
        </patternFill>
      </fill>
      <border>
        <left/>
        <right/>
        <top/>
        <bottom/>
      </border>
    </dxf>
    <dxf>
      <font>
        <b/>
        <i val="0"/>
        <color rgb="FFFF0000"/>
      </font>
      <fill>
        <patternFill>
          <bgColor rgb="FF0070C0"/>
        </patternFill>
      </fill>
      <border>
        <left/>
        <right/>
        <top style="dashDotDot">
          <color theme="0"/>
        </top>
        <bottom/>
      </border>
    </dxf>
    <dxf>
      <font>
        <color theme="1"/>
      </font>
      <fill>
        <patternFill patternType="none">
          <bgColor auto="1"/>
        </patternFill>
      </fill>
      <border>
        <left/>
        <right style="thin">
          <color rgb="FFB41807"/>
        </right>
        <top/>
        <bottom/>
      </border>
    </dxf>
    <dxf>
      <font>
        <color theme="9" tint="-0.24994659260841701"/>
      </font>
      <fill>
        <patternFill>
          <bgColor theme="9" tint="0.79998168889431442"/>
        </patternFill>
      </fill>
    </dxf>
    <dxf>
      <font>
        <b val="0"/>
        <i/>
        <color theme="1"/>
      </font>
      <fill>
        <patternFill>
          <bgColor theme="2"/>
        </patternFill>
      </fill>
    </dxf>
    <dxf>
      <font>
        <color theme="1"/>
      </font>
      <fill>
        <patternFill>
          <bgColor theme="2"/>
        </patternFill>
      </fill>
    </dxf>
    <dxf>
      <font>
        <b val="0"/>
        <i/>
        <color theme="1"/>
      </font>
      <fill>
        <patternFill>
          <bgColor theme="2"/>
        </patternFill>
      </fill>
    </dxf>
    <dxf>
      <font>
        <color theme="1"/>
      </font>
      <fill>
        <patternFill>
          <bgColor theme="2"/>
        </patternFill>
      </fill>
    </dxf>
    <dxf>
      <font>
        <b val="0"/>
        <i val="0"/>
        <color theme="1"/>
      </font>
      <fill>
        <patternFill>
          <bgColor theme="2"/>
        </patternFill>
      </fill>
    </dxf>
    <dxf>
      <font>
        <color theme="9" tint="-0.24994659260841701"/>
      </font>
      <fill>
        <patternFill>
          <bgColor theme="9" tint="0.79998168889431442"/>
        </patternFill>
      </fill>
    </dxf>
    <dxf>
      <font>
        <color theme="9" tint="-0.24994659260841701"/>
      </font>
      <fill>
        <patternFill>
          <bgColor theme="9" tint="0.79998168889431442"/>
        </patternFill>
      </fill>
    </dxf>
    <dxf>
      <font>
        <color theme="9" tint="-0.24994659260841701"/>
      </font>
      <fill>
        <patternFill>
          <bgColor theme="9" tint="0.79998168889431442"/>
        </patternFill>
      </fill>
    </dxf>
    <dxf>
      <font>
        <b val="0"/>
        <i/>
        <color theme="1"/>
      </font>
      <fill>
        <patternFill>
          <bgColor theme="2"/>
        </patternFill>
      </fill>
    </dxf>
    <dxf>
      <font>
        <color theme="1"/>
      </font>
      <fill>
        <patternFill>
          <bgColor theme="2"/>
        </patternFill>
      </fill>
    </dxf>
    <dxf>
      <font>
        <b val="0"/>
        <i/>
        <color theme="1"/>
      </font>
      <fill>
        <patternFill>
          <bgColor theme="2"/>
        </patternFill>
      </fill>
    </dxf>
    <dxf>
      <font>
        <color theme="1"/>
      </font>
      <fill>
        <patternFill>
          <bgColor theme="2"/>
        </patternFill>
      </fill>
    </dxf>
    <dxf>
      <font>
        <color rgb="FF6B643B"/>
      </font>
      <fill>
        <patternFill>
          <bgColor theme="2"/>
        </patternFill>
      </fill>
    </dxf>
    <dxf>
      <font>
        <color rgb="FF6B643B"/>
      </font>
      <fill>
        <patternFill>
          <bgColor theme="2"/>
        </patternFill>
      </fill>
    </dxf>
    <dxf>
      <font>
        <color rgb="FF6B643B"/>
      </font>
      <fill>
        <patternFill>
          <bgColor theme="2"/>
        </patternFill>
      </fill>
    </dxf>
    <dxf>
      <font>
        <color rgb="FF6B643B"/>
      </font>
      <fill>
        <patternFill>
          <bgColor theme="2"/>
        </patternFill>
      </fill>
    </dxf>
    <dxf>
      <font>
        <color rgb="FF6B643B"/>
      </font>
      <fill>
        <patternFill>
          <bgColor theme="2"/>
        </patternFill>
      </fill>
    </dxf>
    <dxf>
      <font>
        <color rgb="FF6B643B"/>
      </font>
      <fill>
        <patternFill>
          <bgColor theme="2"/>
        </patternFill>
      </fill>
    </dxf>
    <dxf>
      <font>
        <color rgb="FF6B643B"/>
      </font>
      <fill>
        <patternFill>
          <bgColor theme="2"/>
        </patternFill>
      </fill>
    </dxf>
    <dxf>
      <font>
        <color rgb="FF6B643B"/>
      </font>
      <fill>
        <patternFill>
          <bgColor theme="2"/>
        </patternFill>
      </fill>
    </dxf>
    <dxf>
      <font>
        <color rgb="FF6B643B"/>
      </font>
      <fill>
        <patternFill>
          <bgColor theme="2"/>
        </patternFill>
      </fill>
    </dxf>
    <dxf>
      <font>
        <color rgb="FF6B643B"/>
      </font>
      <fill>
        <patternFill>
          <bgColor theme="2"/>
        </patternFill>
      </fill>
    </dxf>
    <dxf>
      <font>
        <color rgb="FF6B643B"/>
      </font>
      <fill>
        <patternFill>
          <bgColor theme="2"/>
        </patternFill>
      </fill>
    </dxf>
    <dxf>
      <font>
        <color rgb="FF6B643B"/>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
      <font>
        <color rgb="FF0070C0"/>
      </font>
      <fill>
        <patternFill>
          <bgColor theme="4" tint="0.79998168889431442"/>
        </patternFill>
      </fill>
    </dxf>
    <dxf>
      <font>
        <color rgb="FF0070C0"/>
      </font>
      <fill>
        <patternFill>
          <bgColor theme="4" tint="0.79998168889431442"/>
        </patternFill>
      </fill>
    </dxf>
    <dxf>
      <font>
        <color rgb="FF0070C0"/>
      </font>
      <fill>
        <patternFill>
          <bgColor theme="4" tint="0.79998168889431442"/>
        </patternFill>
      </fill>
    </dxf>
    <dxf>
      <font>
        <color rgb="FF9C0006"/>
      </font>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ont>
        <color theme="1"/>
      </font>
      <fill>
        <patternFill>
          <bgColor theme="2"/>
        </patternFill>
      </fill>
    </dxf>
    <dxf>
      <font>
        <b val="0"/>
        <i/>
        <color rgb="FF0070C0"/>
      </font>
      <fill>
        <patternFill>
          <bgColor theme="4" tint="0.79998168889431442"/>
        </patternFill>
      </fill>
    </dxf>
    <dxf>
      <font>
        <b val="0"/>
        <i/>
        <color rgb="FF0070C0"/>
      </font>
      <fill>
        <patternFill>
          <bgColor theme="4" tint="0.79998168889431442"/>
        </patternFill>
      </fill>
    </dxf>
    <dxf>
      <font>
        <color rgb="FF0070C0"/>
      </font>
      <fill>
        <patternFill>
          <bgColor theme="4" tint="0.79998168889431442"/>
        </patternFill>
      </fill>
    </dxf>
    <dxf>
      <font>
        <color rgb="FF0070C0"/>
      </font>
      <fill>
        <patternFill>
          <bgColor theme="4" tint="0.79998168889431442"/>
        </patternFill>
      </fill>
    </dxf>
    <dxf>
      <font>
        <color rgb="FF0070C0"/>
      </font>
      <fill>
        <patternFill>
          <bgColor theme="4" tint="0.79998168889431442"/>
        </patternFill>
      </fill>
    </dxf>
    <dxf>
      <font>
        <color rgb="FF0070C0"/>
      </font>
      <fill>
        <patternFill>
          <bgColor theme="4" tint="0.79998168889431442"/>
        </patternFill>
      </fill>
    </dxf>
    <dxf>
      <font>
        <b val="0"/>
        <i val="0"/>
        <color theme="1"/>
      </font>
      <fill>
        <patternFill>
          <bgColor theme="4" tint="0.79998168889431442"/>
        </patternFill>
      </fill>
    </dxf>
    <dxf>
      <font>
        <b val="0"/>
        <i/>
        <color rgb="FF0070C0"/>
      </font>
      <fill>
        <patternFill>
          <bgColor theme="4" tint="0.79998168889431442"/>
        </patternFill>
      </fill>
    </dxf>
    <dxf>
      <font>
        <color rgb="FF0070C0"/>
      </font>
      <fill>
        <patternFill>
          <bgColor theme="4" tint="0.79998168889431442"/>
        </patternFill>
      </fill>
    </dxf>
    <dxf>
      <font>
        <color rgb="FF0070C0"/>
      </font>
      <fill>
        <patternFill>
          <bgColor theme="4" tint="0.79998168889431442"/>
        </patternFill>
      </fill>
    </dxf>
    <dxf>
      <font>
        <color theme="1"/>
      </font>
      <fill>
        <patternFill>
          <bgColor theme="4" tint="0.79998168889431442"/>
        </patternFill>
      </fill>
    </dxf>
    <dxf>
      <font>
        <b val="0"/>
        <i val="0"/>
        <color theme="1"/>
      </font>
      <fill>
        <patternFill>
          <bgColor theme="4" tint="0.79998168889431442"/>
        </patternFill>
      </fill>
    </dxf>
    <dxf>
      <font>
        <color theme="1"/>
      </font>
      <fill>
        <patternFill>
          <bgColor theme="4" tint="0.79998168889431442"/>
        </patternFill>
      </fill>
    </dxf>
    <dxf>
      <font>
        <color theme="1"/>
      </font>
      <fill>
        <patternFill>
          <bgColor theme="2"/>
        </patternFill>
      </fill>
    </dxf>
    <dxf>
      <font>
        <color theme="1"/>
      </font>
      <fill>
        <patternFill>
          <bgColor theme="2"/>
        </patternFill>
      </fill>
    </dxf>
    <dxf>
      <font>
        <color theme="1"/>
      </font>
      <fill>
        <patternFill>
          <bgColor theme="2"/>
        </patternFill>
      </fill>
    </dxf>
    <dxf>
      <font>
        <color theme="1"/>
      </font>
      <fill>
        <patternFill>
          <bgColor theme="2"/>
        </patternFill>
      </fill>
    </dxf>
  </dxfs>
  <tableStyles count="0" defaultTableStyle="TableStyleMedium9" defaultPivotStyle="PivotStyleLight16"/>
  <colors>
    <mruColors>
      <color rgb="FFDFEEC6"/>
      <color rgb="FF004F8C"/>
      <color rgb="FFAA1501"/>
      <color rgb="FF005A9D"/>
      <color rgb="FFE6F2FF"/>
      <color rgb="FF888154"/>
      <color rgb="FFE2DECA"/>
      <color rgb="FF8F8857"/>
      <color rgb="FF746D41"/>
      <color rgb="FFE8E5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Narrow"/>
                <a:ea typeface="Arial Narrow"/>
                <a:cs typeface="Arial Narrow"/>
              </a:defRPr>
            </a:pPr>
            <a:r>
              <a:rPr lang="es-ES_tradnl"/>
              <a:t>GRAFICO CONSUMO COMPONENTE C1</a:t>
            </a:r>
          </a:p>
        </c:rich>
      </c:tx>
      <c:layout>
        <c:manualLayout>
          <c:xMode val="edge"/>
          <c:yMode val="edge"/>
          <c:x val="0.171092618439417"/>
          <c:y val="4.39266934786397E-2"/>
        </c:manualLayout>
      </c:layout>
      <c:overlay val="0"/>
      <c:spPr>
        <a:noFill/>
        <a:ln w="25400">
          <a:noFill/>
        </a:ln>
      </c:spPr>
    </c:title>
    <c:autoTitleDeleted val="0"/>
    <c:plotArea>
      <c:layout>
        <c:manualLayout>
          <c:layoutTarget val="inner"/>
          <c:xMode val="edge"/>
          <c:yMode val="edge"/>
          <c:x val="0.155560760044236"/>
          <c:y val="0.144517631119427"/>
          <c:w val="0.81484207642218898"/>
          <c:h val="0.62909241580700603"/>
        </c:manualLayout>
      </c:layout>
      <c:lineChart>
        <c:grouping val="standard"/>
        <c:varyColors val="0"/>
        <c:ser>
          <c:idx val="0"/>
          <c:order val="0"/>
          <c:tx>
            <c:v>Consumo regular</c:v>
          </c:tx>
          <c:spPr>
            <a:ln cap="flat" cmpd="sng">
              <a:solidFill>
                <a:srgbClr val="0070C0"/>
              </a:solidFill>
              <a:prstDash val="solid"/>
              <a:bevel/>
              <a:headEnd type="none"/>
            </a:ln>
            <a:effectLst/>
          </c:spPr>
          <c:marker>
            <c:symbol val="none"/>
          </c:marker>
          <c:cat>
            <c:numRef>
              <c:f>'Graficos Nivelado aprovis'!$G$6:$P$6</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'Graficos Nivelado aprovis'!$G$9:$P$9</c:f>
              <c:numCache>
                <c:formatCode>#,##0.00</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EEA4-7746-B29C-3FF78612365A}"/>
            </c:ext>
          </c:extLst>
        </c:ser>
        <c:ser>
          <c:idx val="1"/>
          <c:order val="1"/>
          <c:tx>
            <c:v>Consumo real</c:v>
          </c:tx>
          <c:spPr>
            <a:ln cap="flat">
              <a:prstDash val="solid"/>
              <a:bevel/>
              <a:headEnd type="none"/>
              <a:tailEnd type="none"/>
            </a:ln>
          </c:spPr>
          <c:marker>
            <c:symbol val="none"/>
          </c:marker>
          <c:cat>
            <c:numRef>
              <c:f>'Graficos Nivelado aprovis'!$G$6:$P$6</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'Graficos Nivelado aprovis'!$G$10:$P$10</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EEA4-7746-B29C-3FF78612365A}"/>
            </c:ext>
          </c:extLst>
        </c:ser>
        <c:dLbls>
          <c:showLegendKey val="0"/>
          <c:showVal val="0"/>
          <c:showCatName val="0"/>
          <c:showSerName val="0"/>
          <c:showPercent val="0"/>
          <c:showBubbleSize val="0"/>
        </c:dLbls>
        <c:smooth val="0"/>
        <c:axId val="-1950809984"/>
        <c:axId val="-1950805600"/>
      </c:lineChart>
      <c:catAx>
        <c:axId val="-1950809984"/>
        <c:scaling>
          <c:orientation val="minMax"/>
        </c:scaling>
        <c:delete val="0"/>
        <c:axPos val="b"/>
        <c:title>
          <c:tx>
            <c:rich>
              <a:bodyPr/>
              <a:lstStyle/>
              <a:p>
                <a:pPr>
                  <a:defRPr sz="1200" b="0" i="0" u="none" strike="noStrike" baseline="0">
                    <a:solidFill>
                      <a:srgbClr val="000000"/>
                    </a:solidFill>
                    <a:latin typeface="Arial Narrow"/>
                    <a:ea typeface="Arial Narrow"/>
                    <a:cs typeface="Arial Narrow"/>
                  </a:defRPr>
                </a:pPr>
                <a:r>
                  <a:rPr lang="es-ES_tradnl"/>
                  <a:t>Producto en la serie nivelada</a:t>
                </a:r>
              </a:p>
            </c:rich>
          </c:tx>
          <c:layout>
            <c:manualLayout>
              <c:xMode val="edge"/>
              <c:yMode val="edge"/>
              <c:x val="0.324837713638638"/>
              <c:y val="0.88210415892506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Narrow"/>
                <a:ea typeface="Arial Narrow"/>
                <a:cs typeface="Arial Narrow"/>
              </a:defRPr>
            </a:pPr>
            <a:endParaRPr lang="es-ES"/>
          </a:p>
        </c:txPr>
        <c:crossAx val="-1950805600"/>
        <c:crosses val="autoZero"/>
        <c:auto val="1"/>
        <c:lblAlgn val="ctr"/>
        <c:lblOffset val="100"/>
        <c:noMultiLvlLbl val="0"/>
      </c:catAx>
      <c:valAx>
        <c:axId val="-1950805600"/>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Narrow"/>
                <a:ea typeface="Arial Narrow"/>
                <a:cs typeface="Arial Narrow"/>
              </a:defRPr>
            </a:pPr>
            <a:endParaRPr lang="es-ES"/>
          </a:p>
        </c:txPr>
        <c:crossAx val="-1950809984"/>
        <c:crosses val="autoZero"/>
        <c:crossBetween val="between"/>
      </c:valAx>
      <c:spPr>
        <a:pattFill prst="pct30">
          <a:fgClr>
            <a:srgbClr xmlns:mc="http://schemas.openxmlformats.org/markup-compatibility/2006" xmlns:a14="http://schemas.microsoft.com/office/drawing/2010/main" val="FFCC99" mc:Ignorable="a14" a14:legacySpreadsheetColorIndex="4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Arial"/>
          <a:ea typeface="Arial"/>
          <a:cs typeface="Arial"/>
        </a:defRPr>
      </a:pPr>
      <a:endParaRPr lang="es-ES"/>
    </a:p>
  </c:txPr>
  <c:printSettings>
    <c:headerFooter/>
    <c:pageMargins b="0.75" l="0.7" r="0.7" t="0.75" header="0" footer="0"/>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Narrow"/>
                <a:ea typeface="Arial Narrow"/>
                <a:cs typeface="Arial Narrow"/>
              </a:defRPr>
            </a:pPr>
            <a:r>
              <a:rPr lang="es-ES_tradnl"/>
              <a:t>GRAFICO CONSUMO COMPONENTE C2</a:t>
            </a:r>
          </a:p>
        </c:rich>
      </c:tx>
      <c:layout>
        <c:manualLayout>
          <c:xMode val="edge"/>
          <c:yMode val="edge"/>
          <c:x val="0.171092618439417"/>
          <c:y val="4.39266934786397E-2"/>
        </c:manualLayout>
      </c:layout>
      <c:overlay val="0"/>
      <c:spPr>
        <a:noFill/>
        <a:ln w="25400">
          <a:noFill/>
        </a:ln>
      </c:spPr>
    </c:title>
    <c:autoTitleDeleted val="0"/>
    <c:plotArea>
      <c:layout>
        <c:manualLayout>
          <c:layoutTarget val="inner"/>
          <c:xMode val="edge"/>
          <c:yMode val="edge"/>
          <c:x val="0.155560760044236"/>
          <c:y val="0.144517631119427"/>
          <c:w val="0.81484207642218898"/>
          <c:h val="0.62909241580700603"/>
        </c:manualLayout>
      </c:layout>
      <c:lineChart>
        <c:grouping val="standard"/>
        <c:varyColors val="0"/>
        <c:ser>
          <c:idx val="0"/>
          <c:order val="0"/>
          <c:tx>
            <c:v>Consumo regular</c:v>
          </c:tx>
          <c:spPr>
            <a:ln>
              <a:solidFill>
                <a:srgbClr val="007DDE"/>
              </a:solidFill>
            </a:ln>
          </c:spPr>
          <c:marker>
            <c:symbol val="none"/>
          </c:marker>
          <c:cat>
            <c:numRef>
              <c:f>'Graficos Nivelado aprovis'!$G$6:$P$6</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'Graficos Nivelado aprovis'!$G$13:$P$13</c:f>
              <c:numCache>
                <c:formatCode>#,##0.00</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1F48-0C43-8DDD-1162294D1132}"/>
            </c:ext>
          </c:extLst>
        </c:ser>
        <c:ser>
          <c:idx val="1"/>
          <c:order val="1"/>
          <c:tx>
            <c:v>Consumo real</c:v>
          </c:tx>
          <c:marker>
            <c:symbol val="none"/>
          </c:marker>
          <c:cat>
            <c:numRef>
              <c:f>'Graficos Nivelado aprovis'!$G$6:$P$6</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'Graficos Nivelado aprovis'!$G$14:$P$14</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1F48-0C43-8DDD-1162294D1132}"/>
            </c:ext>
          </c:extLst>
        </c:ser>
        <c:dLbls>
          <c:showLegendKey val="0"/>
          <c:showVal val="0"/>
          <c:showCatName val="0"/>
          <c:showSerName val="0"/>
          <c:showPercent val="0"/>
          <c:showBubbleSize val="0"/>
        </c:dLbls>
        <c:smooth val="0"/>
        <c:axId val="-1951808368"/>
        <c:axId val="-1951804976"/>
      </c:lineChart>
      <c:catAx>
        <c:axId val="-1951808368"/>
        <c:scaling>
          <c:orientation val="minMax"/>
        </c:scaling>
        <c:delete val="0"/>
        <c:axPos val="b"/>
        <c:title>
          <c:tx>
            <c:rich>
              <a:bodyPr/>
              <a:lstStyle/>
              <a:p>
                <a:pPr>
                  <a:defRPr sz="1200" b="0" i="0" u="none" strike="noStrike" baseline="0">
                    <a:solidFill>
                      <a:srgbClr val="000000"/>
                    </a:solidFill>
                    <a:latin typeface="Arial Narrow"/>
                    <a:ea typeface="Arial Narrow"/>
                    <a:cs typeface="Arial Narrow"/>
                  </a:defRPr>
                </a:pPr>
                <a:r>
                  <a:rPr lang="es-ES_tradnl"/>
                  <a:t>Producto en la serie nivelada</a:t>
                </a:r>
              </a:p>
            </c:rich>
          </c:tx>
          <c:layout>
            <c:manualLayout>
              <c:xMode val="edge"/>
              <c:yMode val="edge"/>
              <c:x val="0.324837713638638"/>
              <c:y val="0.88210415892506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Narrow"/>
                <a:ea typeface="Arial Narrow"/>
                <a:cs typeface="Arial Narrow"/>
              </a:defRPr>
            </a:pPr>
            <a:endParaRPr lang="es-ES"/>
          </a:p>
        </c:txPr>
        <c:crossAx val="-1951804976"/>
        <c:crosses val="autoZero"/>
        <c:auto val="1"/>
        <c:lblAlgn val="ctr"/>
        <c:lblOffset val="100"/>
        <c:noMultiLvlLbl val="0"/>
      </c:catAx>
      <c:valAx>
        <c:axId val="-1951804976"/>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Narrow"/>
                <a:ea typeface="Arial Narrow"/>
                <a:cs typeface="Arial Narrow"/>
              </a:defRPr>
            </a:pPr>
            <a:endParaRPr lang="es-ES"/>
          </a:p>
        </c:txPr>
        <c:crossAx val="-1951808368"/>
        <c:crosses val="autoZero"/>
        <c:crossBetween val="between"/>
      </c:valAx>
      <c:spPr>
        <a:pattFill prst="pct30">
          <a:fgClr>
            <a:srgbClr xmlns:mc="http://schemas.openxmlformats.org/markup-compatibility/2006" xmlns:a14="http://schemas.microsoft.com/office/drawing/2010/main" val="FFCC99" mc:Ignorable="a14" a14:legacySpreadsheetColorIndex="4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Arial"/>
          <a:ea typeface="Arial"/>
          <a:cs typeface="Arial"/>
        </a:defRPr>
      </a:pPr>
      <a:endParaRPr lang="es-ES"/>
    </a:p>
  </c:txPr>
  <c:printSettings>
    <c:headerFooter/>
    <c:pageMargins b="0.75" l="0.7" r="0.7" t="0.75"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Narrow"/>
                <a:ea typeface="Arial Narrow"/>
                <a:cs typeface="Arial Narrow"/>
              </a:defRPr>
            </a:pPr>
            <a:r>
              <a:rPr lang="es-ES_tradnl"/>
              <a:t>GRAFICO CONSUMO COMPONENTE C3</a:t>
            </a:r>
          </a:p>
        </c:rich>
      </c:tx>
      <c:layout>
        <c:manualLayout>
          <c:xMode val="edge"/>
          <c:yMode val="edge"/>
          <c:x val="0.171092618439417"/>
          <c:y val="4.39266934786397E-2"/>
        </c:manualLayout>
      </c:layout>
      <c:overlay val="0"/>
      <c:spPr>
        <a:noFill/>
        <a:ln w="25400">
          <a:noFill/>
        </a:ln>
      </c:spPr>
    </c:title>
    <c:autoTitleDeleted val="0"/>
    <c:plotArea>
      <c:layout>
        <c:manualLayout>
          <c:layoutTarget val="inner"/>
          <c:xMode val="edge"/>
          <c:yMode val="edge"/>
          <c:x val="0.155560760044236"/>
          <c:y val="0.144517631119427"/>
          <c:w val="0.81484207642218898"/>
          <c:h val="0.62909241580700603"/>
        </c:manualLayout>
      </c:layout>
      <c:lineChart>
        <c:grouping val="standard"/>
        <c:varyColors val="0"/>
        <c:ser>
          <c:idx val="0"/>
          <c:order val="0"/>
          <c:tx>
            <c:v>Consumo regular</c:v>
          </c:tx>
          <c:marker>
            <c:symbol val="none"/>
          </c:marker>
          <c:cat>
            <c:numRef>
              <c:f>'Graficos Nivelado aprovis'!$S$6:$AB$6</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'Graficos Nivelado aprovis'!$S$9:$AB$9</c:f>
              <c:numCache>
                <c:formatCode>#,##0.00</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D62B-9444-B798-8DC8F224AEC7}"/>
            </c:ext>
          </c:extLst>
        </c:ser>
        <c:ser>
          <c:idx val="1"/>
          <c:order val="1"/>
          <c:tx>
            <c:v>Consumo real</c:v>
          </c:tx>
          <c:marker>
            <c:symbol val="none"/>
          </c:marker>
          <c:cat>
            <c:numRef>
              <c:f>'Graficos Nivelado aprovis'!$S$6:$AB$6</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'Graficos Nivelado aprovis'!$S$10:$AB$10</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D62B-9444-B798-8DC8F224AEC7}"/>
            </c:ext>
          </c:extLst>
        </c:ser>
        <c:dLbls>
          <c:showLegendKey val="0"/>
          <c:showVal val="0"/>
          <c:showCatName val="0"/>
          <c:showSerName val="0"/>
          <c:showPercent val="0"/>
          <c:showBubbleSize val="0"/>
        </c:dLbls>
        <c:smooth val="0"/>
        <c:axId val="-1951766768"/>
        <c:axId val="-1951762736"/>
      </c:lineChart>
      <c:catAx>
        <c:axId val="-1951766768"/>
        <c:scaling>
          <c:orientation val="minMax"/>
        </c:scaling>
        <c:delete val="0"/>
        <c:axPos val="b"/>
        <c:title>
          <c:tx>
            <c:rich>
              <a:bodyPr/>
              <a:lstStyle/>
              <a:p>
                <a:pPr>
                  <a:defRPr sz="1200" b="0" i="0" u="none" strike="noStrike" baseline="0">
                    <a:solidFill>
                      <a:srgbClr val="000000"/>
                    </a:solidFill>
                    <a:latin typeface="Arial Narrow"/>
                    <a:ea typeface="Arial Narrow"/>
                    <a:cs typeface="Arial Narrow"/>
                  </a:defRPr>
                </a:pPr>
                <a:r>
                  <a:rPr lang="es-ES_tradnl"/>
                  <a:t>Producto en la serie nivelada</a:t>
                </a:r>
              </a:p>
            </c:rich>
          </c:tx>
          <c:layout>
            <c:manualLayout>
              <c:xMode val="edge"/>
              <c:yMode val="edge"/>
              <c:x val="0.324837713638638"/>
              <c:y val="0.88210415892506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Narrow"/>
                <a:ea typeface="Arial Narrow"/>
                <a:cs typeface="Arial Narrow"/>
              </a:defRPr>
            </a:pPr>
            <a:endParaRPr lang="es-ES"/>
          </a:p>
        </c:txPr>
        <c:crossAx val="-1951762736"/>
        <c:crosses val="autoZero"/>
        <c:auto val="1"/>
        <c:lblAlgn val="ctr"/>
        <c:lblOffset val="100"/>
        <c:noMultiLvlLbl val="0"/>
      </c:catAx>
      <c:valAx>
        <c:axId val="-1951762736"/>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Narrow"/>
                <a:ea typeface="Arial Narrow"/>
                <a:cs typeface="Arial Narrow"/>
              </a:defRPr>
            </a:pPr>
            <a:endParaRPr lang="es-ES"/>
          </a:p>
        </c:txPr>
        <c:crossAx val="-1951766768"/>
        <c:crosses val="autoZero"/>
        <c:crossBetween val="between"/>
      </c:valAx>
      <c:spPr>
        <a:pattFill prst="pct30">
          <a:fgClr>
            <a:srgbClr xmlns:mc="http://schemas.openxmlformats.org/markup-compatibility/2006" xmlns:a14="http://schemas.microsoft.com/office/drawing/2010/main" val="FFCC99" mc:Ignorable="a14" a14:legacySpreadsheetColorIndex="4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Arial"/>
          <a:ea typeface="Arial"/>
          <a:cs typeface="Arial"/>
        </a:defRPr>
      </a:pPr>
      <a:endParaRPr lang="es-ES"/>
    </a:p>
  </c:txPr>
  <c:printSettings>
    <c:headerFooter/>
    <c:pageMargins b="0.75" l="0.7" r="0.7" t="0.75" header="0" footer="0"/>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Narrow"/>
                <a:ea typeface="Arial Narrow"/>
                <a:cs typeface="Arial Narrow"/>
              </a:defRPr>
            </a:pPr>
            <a:r>
              <a:rPr lang="es-ES_tradnl"/>
              <a:t>GRAFICO CONSUMO COMPONENTE C4</a:t>
            </a:r>
          </a:p>
        </c:rich>
      </c:tx>
      <c:layout>
        <c:manualLayout>
          <c:xMode val="edge"/>
          <c:yMode val="edge"/>
          <c:x val="0.171092618439417"/>
          <c:y val="4.39266934786397E-2"/>
        </c:manualLayout>
      </c:layout>
      <c:overlay val="0"/>
      <c:spPr>
        <a:noFill/>
        <a:ln w="25400">
          <a:noFill/>
        </a:ln>
      </c:spPr>
    </c:title>
    <c:autoTitleDeleted val="0"/>
    <c:plotArea>
      <c:layout>
        <c:manualLayout>
          <c:layoutTarget val="inner"/>
          <c:xMode val="edge"/>
          <c:yMode val="edge"/>
          <c:x val="0.155560760044236"/>
          <c:y val="0.144517631119427"/>
          <c:w val="0.81484207642218898"/>
          <c:h val="0.62909241580700603"/>
        </c:manualLayout>
      </c:layout>
      <c:lineChart>
        <c:grouping val="standard"/>
        <c:varyColors val="0"/>
        <c:ser>
          <c:idx val="0"/>
          <c:order val="0"/>
          <c:tx>
            <c:v>Consumo regular</c:v>
          </c:tx>
          <c:marker>
            <c:symbol val="none"/>
          </c:marker>
          <c:cat>
            <c:numRef>
              <c:f>'Graficos Nivelado aprovis'!$S$6:$AB$6</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'Graficos Nivelado aprovis'!$S$13:$AB$13</c:f>
              <c:numCache>
                <c:formatCode>#,##0.00</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7D77-9245-97B9-374F69520C16}"/>
            </c:ext>
          </c:extLst>
        </c:ser>
        <c:ser>
          <c:idx val="1"/>
          <c:order val="1"/>
          <c:tx>
            <c:v>Consumo real</c:v>
          </c:tx>
          <c:marker>
            <c:symbol val="none"/>
          </c:marker>
          <c:cat>
            <c:numRef>
              <c:f>'Graficos Nivelado aprovis'!$S$6:$AB$6</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'Graficos Nivelado aprovis'!$S$14:$AB$14</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7D77-9245-97B9-374F69520C16}"/>
            </c:ext>
          </c:extLst>
        </c:ser>
        <c:dLbls>
          <c:showLegendKey val="0"/>
          <c:showVal val="0"/>
          <c:showCatName val="0"/>
          <c:showSerName val="0"/>
          <c:showPercent val="0"/>
          <c:showBubbleSize val="0"/>
        </c:dLbls>
        <c:smooth val="0"/>
        <c:axId val="-1951740224"/>
        <c:axId val="-1951736192"/>
      </c:lineChart>
      <c:catAx>
        <c:axId val="-1951740224"/>
        <c:scaling>
          <c:orientation val="minMax"/>
        </c:scaling>
        <c:delete val="0"/>
        <c:axPos val="b"/>
        <c:title>
          <c:tx>
            <c:rich>
              <a:bodyPr/>
              <a:lstStyle/>
              <a:p>
                <a:pPr>
                  <a:defRPr sz="1200" b="0" i="0" u="none" strike="noStrike" baseline="0">
                    <a:solidFill>
                      <a:srgbClr val="000000"/>
                    </a:solidFill>
                    <a:latin typeface="Arial Narrow"/>
                    <a:ea typeface="Arial Narrow"/>
                    <a:cs typeface="Arial Narrow"/>
                  </a:defRPr>
                </a:pPr>
                <a:r>
                  <a:rPr lang="es-ES_tradnl"/>
                  <a:t>Producto en la serie nivelada</a:t>
                </a:r>
              </a:p>
            </c:rich>
          </c:tx>
          <c:layout>
            <c:manualLayout>
              <c:xMode val="edge"/>
              <c:yMode val="edge"/>
              <c:x val="0.324837713638638"/>
              <c:y val="0.88210415892506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Narrow"/>
                <a:ea typeface="Arial Narrow"/>
                <a:cs typeface="Arial Narrow"/>
              </a:defRPr>
            </a:pPr>
            <a:endParaRPr lang="es-ES"/>
          </a:p>
        </c:txPr>
        <c:crossAx val="-1951736192"/>
        <c:crosses val="autoZero"/>
        <c:auto val="1"/>
        <c:lblAlgn val="ctr"/>
        <c:lblOffset val="100"/>
        <c:noMultiLvlLbl val="0"/>
      </c:catAx>
      <c:valAx>
        <c:axId val="-1951736192"/>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Narrow"/>
                <a:ea typeface="Arial Narrow"/>
                <a:cs typeface="Arial Narrow"/>
              </a:defRPr>
            </a:pPr>
            <a:endParaRPr lang="es-ES"/>
          </a:p>
        </c:txPr>
        <c:crossAx val="-1951740224"/>
        <c:crosses val="autoZero"/>
        <c:crossBetween val="between"/>
      </c:valAx>
      <c:spPr>
        <a:pattFill prst="pct30">
          <a:fgClr>
            <a:srgbClr xmlns:mc="http://schemas.openxmlformats.org/markup-compatibility/2006" xmlns:a14="http://schemas.microsoft.com/office/drawing/2010/main" val="FFCC99" mc:Ignorable="a14" a14:legacySpreadsheetColorIndex="4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Arial"/>
          <a:ea typeface="Arial"/>
          <a:cs typeface="Arial"/>
        </a:defRPr>
      </a:pPr>
      <a:endParaRPr lang="es-ES"/>
    </a:p>
  </c:txPr>
  <c:printSettings>
    <c:headerFooter/>
    <c:pageMargins b="0.75" l="0.7" r="0.7" t="0.75"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5</xdr:col>
      <xdr:colOff>20320</xdr:colOff>
      <xdr:row>17</xdr:row>
      <xdr:rowOff>88900</xdr:rowOff>
    </xdr:from>
    <xdr:to>
      <xdr:col>14</xdr:col>
      <xdr:colOff>243840</xdr:colOff>
      <xdr:row>37</xdr:row>
      <xdr:rowOff>172720</xdr:rowOff>
    </xdr:to>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81280</xdr:colOff>
      <xdr:row>17</xdr:row>
      <xdr:rowOff>101600</xdr:rowOff>
    </xdr:from>
    <xdr:to>
      <xdr:col>23</xdr:col>
      <xdr:colOff>152400</xdr:colOff>
      <xdr:row>37</xdr:row>
      <xdr:rowOff>172720</xdr:rowOff>
    </xdr:to>
    <xdr:graphicFrame macro="">
      <xdr:nvGraphicFramePr>
        <xdr:cNvPr id="7" name="Chart 1">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274320</xdr:colOff>
      <xdr:row>17</xdr:row>
      <xdr:rowOff>101600</xdr:rowOff>
    </xdr:from>
    <xdr:to>
      <xdr:col>36</xdr:col>
      <xdr:colOff>162560</xdr:colOff>
      <xdr:row>37</xdr:row>
      <xdr:rowOff>182880</xdr:rowOff>
    </xdr:to>
    <xdr:graphicFrame macro="">
      <xdr:nvGraphicFramePr>
        <xdr:cNvPr id="8" name="Chart 1">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37</xdr:col>
      <xdr:colOff>10160</xdr:colOff>
      <xdr:row>17</xdr:row>
      <xdr:rowOff>111760</xdr:rowOff>
    </xdr:from>
    <xdr:to>
      <xdr:col>49</xdr:col>
      <xdr:colOff>193040</xdr:colOff>
      <xdr:row>37</xdr:row>
      <xdr:rowOff>162560</xdr:rowOff>
    </xdr:to>
    <xdr:graphicFrame macro="">
      <xdr:nvGraphicFramePr>
        <xdr:cNvPr id="9" name="Chart 1">
          <a:extLst>
            <a:ext uri="{FF2B5EF4-FFF2-40B4-BE49-F238E27FC236}">
              <a16:creationId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132080</xdr:colOff>
      <xdr:row>6</xdr:row>
      <xdr:rowOff>121920</xdr:rowOff>
    </xdr:from>
    <xdr:to>
      <xdr:col>4</xdr:col>
      <xdr:colOff>121920</xdr:colOff>
      <xdr:row>23</xdr:row>
      <xdr:rowOff>152400</xdr:rowOff>
    </xdr:to>
    <xdr:sp macro="" textlink="">
      <xdr:nvSpPr>
        <xdr:cNvPr id="3" name="Rectángulo redondeado 2">
          <a:extLst>
            <a:ext uri="{FF2B5EF4-FFF2-40B4-BE49-F238E27FC236}">
              <a16:creationId xmlns:a16="http://schemas.microsoft.com/office/drawing/2014/main" id="{00000000-0008-0000-0200-000003000000}"/>
            </a:ext>
          </a:extLst>
        </xdr:cNvPr>
        <xdr:cNvSpPr/>
      </xdr:nvSpPr>
      <xdr:spPr bwMode="auto">
        <a:xfrm>
          <a:off x="365760" y="1656080"/>
          <a:ext cx="1351280" cy="3484880"/>
        </a:xfrm>
        <a:prstGeom prst="roundRect">
          <a:avLst/>
        </a:prstGeom>
        <a:noFill/>
        <a:ln w="19050" cap="flat" cmpd="sng" algn="ctr">
          <a:solidFill>
            <a:srgbClr val="C00000"/>
          </a:solidFill>
          <a:prstDash val="solid"/>
          <a:round/>
          <a:headEnd type="none" w="med" len="med"/>
          <a:tailEnd type="none" w="med" len="med"/>
        </a:ln>
        <a:effectLst/>
      </xdr:spPr>
      <xdr:txBody>
        <a:bodyPr vertOverflow="clip" horzOverflow="clip" wrap="square" lIns="18288" tIns="0" rIns="0" bIns="0" rtlCol="0" anchor="t" upright="1"/>
        <a:lstStyle/>
        <a:p>
          <a:pPr algn="l"/>
          <a:endParaRPr lang="es-ES_tradnl"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400574</xdr:colOff>
      <xdr:row>0</xdr:row>
      <xdr:rowOff>160631</xdr:rowOff>
    </xdr:from>
    <xdr:to>
      <xdr:col>22</xdr:col>
      <xdr:colOff>300180</xdr:colOff>
      <xdr:row>3</xdr:row>
      <xdr:rowOff>207822</xdr:rowOff>
    </xdr:to>
    <xdr:sp macro="" textlink="">
      <xdr:nvSpPr>
        <xdr:cNvPr id="2" name="CuadroTexto 1">
          <a:extLst>
            <a:ext uri="{FF2B5EF4-FFF2-40B4-BE49-F238E27FC236}">
              <a16:creationId xmlns:a16="http://schemas.microsoft.com/office/drawing/2014/main" id="{00000000-0008-0000-0700-000002000000}"/>
            </a:ext>
          </a:extLst>
        </xdr:cNvPr>
        <xdr:cNvSpPr txBox="1"/>
      </xdr:nvSpPr>
      <xdr:spPr>
        <a:xfrm>
          <a:off x="4891756" y="160631"/>
          <a:ext cx="5960969" cy="7861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wrap="square" lIns="72000" tIns="0" rIns="72000" bIns="0" rtlCol="0" anchor="ctr" anchorCtr="0"/>
        <a:lstStyle/>
        <a:p>
          <a:pPr algn="ctr">
            <a:lnSpc>
              <a:spcPct val="90000"/>
            </a:lnSpc>
          </a:pPr>
          <a:r>
            <a:rPr lang="es-ES_tradnl" sz="900" b="1" u="sng">
              <a:latin typeface="Arial Narrow" charset="0"/>
              <a:ea typeface="Arial Narrow" charset="0"/>
              <a:cs typeface="Arial Narrow" charset="0"/>
            </a:rPr>
            <a:t>DISEÑO DE LOS PUESTOS DE UN PRODUCTO, EN EL RECUADRO CORRESPONDIENTE</a:t>
          </a:r>
          <a:endParaRPr lang="es-ES_tradnl" sz="900" b="1" u="sng" baseline="0">
            <a:latin typeface="Arial Narrow" charset="0"/>
            <a:ea typeface="Arial Narrow" charset="0"/>
            <a:cs typeface="Arial Narrow" charset="0"/>
          </a:endParaRPr>
        </a:p>
        <a:p>
          <a:pPr algn="just">
            <a:lnSpc>
              <a:spcPct val="90000"/>
            </a:lnSpc>
            <a:spcBef>
              <a:spcPts val="300"/>
            </a:spcBef>
            <a:spcAft>
              <a:spcPts val="300"/>
            </a:spcAft>
          </a:pPr>
          <a:r>
            <a:rPr lang="es-ES_tradnl" sz="900" b="1" baseline="0">
              <a:solidFill>
                <a:srgbClr val="FF0000"/>
              </a:solidFill>
              <a:latin typeface="Arial" panose="020B0604020202020204" pitchFamily="34" charset="0"/>
              <a:ea typeface="Arial Narrow" charset="0"/>
              <a:cs typeface="Arial" panose="020B0604020202020204" pitchFamily="34" charset="0"/>
            </a:rPr>
            <a:t>Las cargas unitarias CU por puesto de operadores y máquinas no deben ser mayores de 1.  </a:t>
          </a:r>
        </a:p>
        <a:p>
          <a:pPr algn="just">
            <a:lnSpc>
              <a:spcPct val="90000"/>
            </a:lnSpc>
          </a:pPr>
          <a:r>
            <a:rPr lang="es-ES_tradnl" sz="900" b="0" baseline="0">
              <a:latin typeface="Arial Narrow" charset="0"/>
              <a:ea typeface="Arial Narrow" charset="0"/>
              <a:cs typeface="Arial Narrow" charset="0"/>
            </a:rPr>
            <a:t>E</a:t>
          </a:r>
          <a:r>
            <a:rPr lang="es-ES_tradnl" sz="900" baseline="0">
              <a:latin typeface="Arial Narrow" charset="0"/>
              <a:ea typeface="Arial Narrow" charset="0"/>
              <a:cs typeface="Arial Narrow" charset="0"/>
            </a:rPr>
            <a:t>n la columna </a:t>
          </a:r>
          <a:r>
            <a:rPr lang="es-ES_tradnl" sz="900" i="1" baseline="0">
              <a:latin typeface="Arial Narrow" charset="0"/>
              <a:ea typeface="Arial Narrow" charset="0"/>
              <a:cs typeface="Arial Narrow" charset="0"/>
            </a:rPr>
            <a:t>Puesto </a:t>
          </a:r>
          <a:r>
            <a:rPr lang="es-ES_tradnl" sz="900" i="0" baseline="0">
              <a:latin typeface="Arial Narrow" charset="0"/>
              <a:ea typeface="Arial Narrow" charset="0"/>
              <a:cs typeface="Arial Narrow" charset="0"/>
            </a:rPr>
            <a:t>introducir el número del puesto (1, 2, etc.). En columna </a:t>
          </a:r>
          <a:r>
            <a:rPr lang="es-ES_tradnl" sz="900" i="1" baseline="0">
              <a:latin typeface="Arial Narrow" charset="0"/>
              <a:ea typeface="Arial Narrow" charset="0"/>
              <a:cs typeface="Arial Narrow" charset="0"/>
            </a:rPr>
            <a:t>Nº oper.</a:t>
          </a:r>
          <a:r>
            <a:rPr lang="es-ES_tradnl" sz="900" b="1" i="0" baseline="0">
              <a:latin typeface="Arial Narrow" charset="0"/>
              <a:ea typeface="Arial Narrow" charset="0"/>
              <a:cs typeface="Arial Narrow" charset="0"/>
            </a:rPr>
            <a:t>, </a:t>
          </a:r>
          <a:r>
            <a:rPr lang="es-ES_tradnl" sz="900" b="0" i="0" baseline="0">
              <a:latin typeface="Arial Narrow" charset="0"/>
              <a:ea typeface="Arial Narrow" charset="0"/>
              <a:cs typeface="Arial Narrow" charset="0"/>
            </a:rPr>
            <a:t>la</a:t>
          </a:r>
          <a:r>
            <a:rPr lang="es-ES_tradnl" sz="900" i="0" baseline="0">
              <a:latin typeface="Arial Narrow" charset="0"/>
              <a:ea typeface="Arial Narrow" charset="0"/>
              <a:cs typeface="Arial Narrow" charset="0"/>
            </a:rPr>
            <a:t> cantidad de operadores en la primera operación del puesto. En columna </a:t>
          </a:r>
          <a:r>
            <a:rPr lang="es-ES_tradnl" sz="900" i="1" baseline="0">
              <a:latin typeface="Arial Narrow" charset="0"/>
              <a:ea typeface="Arial Narrow" charset="0"/>
              <a:cs typeface="Arial Narrow" charset="0"/>
            </a:rPr>
            <a:t>CU puesto</a:t>
          </a:r>
          <a:r>
            <a:rPr lang="es-ES_tradnl" sz="900" i="0" baseline="0">
              <a:latin typeface="Arial Narrow" charset="0"/>
              <a:ea typeface="Arial Narrow" charset="0"/>
              <a:cs typeface="Arial Narrow" charset="0"/>
            </a:rPr>
            <a:t> aparecerá la carga unitaria del puesto, que si es &gt; 1, asignar la operación al puesto siguiente (i.e. el 2). Puede aumentarse la cantidad de máquinas de cualquier operación en </a:t>
          </a:r>
          <a:r>
            <a:rPr lang="es-ES_tradnl" sz="900" i="1" baseline="0">
              <a:latin typeface="Arial Narrow" charset="0"/>
              <a:ea typeface="Arial Narrow" charset="0"/>
              <a:cs typeface="Arial Narrow" charset="0"/>
            </a:rPr>
            <a:t>Cant. </a:t>
          </a:r>
          <a:r>
            <a:rPr lang="es-ES_tradnl" sz="900" i="0" baseline="0">
              <a:latin typeface="Arial Narrow" charset="0"/>
              <a:ea typeface="Arial Narrow" charset="0"/>
              <a:cs typeface="Arial Narrow" charset="0"/>
            </a:rPr>
            <a:t>para que la CU de éstas en el puesto no sea mayor que1.</a:t>
          </a:r>
          <a:endParaRPr lang="es-ES_tradnl" sz="900">
            <a:latin typeface="Arial Narrow" charset="0"/>
            <a:ea typeface="Arial Narrow" charset="0"/>
            <a:cs typeface="Arial Narrow" charset="0"/>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1:CM350"/>
  <sheetViews>
    <sheetView showGridLines="0" showRowColHeaders="0" showZeros="0" tabSelected="1" showOutlineSymbols="0" zoomScale="125" zoomScaleNormal="125" zoomScalePageLayoutView="125" workbookViewId="0">
      <selection activeCell="D5" sqref="D5"/>
    </sheetView>
  </sheetViews>
  <sheetFormatPr baseColWidth="10" defaultRowHeight="13" x14ac:dyDescent="0.15"/>
  <cols>
    <col min="1" max="1" width="4" customWidth="1"/>
    <col min="2" max="2" width="5.83203125" hidden="1" customWidth="1"/>
    <col min="3" max="3" width="12.83203125" customWidth="1"/>
    <col min="4" max="4" width="10.6640625" customWidth="1"/>
    <col min="5" max="5" width="15.5" customWidth="1"/>
    <col min="6" max="6" width="6.6640625" customWidth="1"/>
    <col min="7" max="7" width="19.1640625" customWidth="1"/>
    <col min="8" max="9" width="10.6640625" customWidth="1"/>
    <col min="10" max="10" width="17.5" customWidth="1"/>
    <col min="11" max="12" width="6" customWidth="1"/>
    <col min="13" max="13" width="10.83203125" customWidth="1"/>
    <col min="14" max="14" width="5" customWidth="1"/>
    <col min="15" max="15" width="11.33203125" bestFit="1" customWidth="1"/>
    <col min="23" max="23" width="8.83203125" customWidth="1"/>
    <col min="27" max="27" width="3" customWidth="1"/>
    <col min="28" max="58" width="4.83203125" hidden="1" customWidth="1"/>
    <col min="59" max="59" width="7.5" customWidth="1"/>
  </cols>
  <sheetData>
    <row r="1" spans="1:91" ht="15" customHeight="1" x14ac:dyDescent="0.15">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c r="BD1" s="71"/>
      <c r="BE1" s="71"/>
      <c r="BF1" s="71"/>
      <c r="BG1" s="71"/>
      <c r="BH1" s="71"/>
      <c r="BI1" s="71"/>
      <c r="BJ1" s="71"/>
      <c r="BK1" s="71"/>
      <c r="BL1" s="71"/>
      <c r="BM1" s="71"/>
      <c r="BN1" s="71"/>
      <c r="BO1" s="71"/>
      <c r="BP1" s="71"/>
      <c r="BQ1" s="71"/>
      <c r="BR1" s="71"/>
      <c r="BS1" s="71"/>
      <c r="BT1" s="71"/>
      <c r="BU1" s="71"/>
      <c r="BV1" s="71"/>
      <c r="BW1" s="71"/>
      <c r="BX1" s="71"/>
      <c r="BY1" s="71"/>
      <c r="BZ1" s="71"/>
      <c r="CA1" s="71"/>
      <c r="CB1" s="71"/>
      <c r="CC1" s="71"/>
      <c r="CD1" s="71"/>
      <c r="CE1" s="71"/>
      <c r="CF1" s="71"/>
      <c r="CG1" s="71"/>
      <c r="CH1" s="71"/>
      <c r="CI1" s="71"/>
      <c r="CJ1" s="71"/>
      <c r="CK1" s="71"/>
      <c r="CL1" s="71"/>
      <c r="CM1" s="71"/>
    </row>
    <row r="2" spans="1:91" ht="25" customHeight="1" x14ac:dyDescent="0.15">
      <c r="A2" s="71"/>
      <c r="B2" s="71"/>
      <c r="C2" s="583" t="s">
        <v>198</v>
      </c>
      <c r="D2" s="584"/>
      <c r="E2" s="584"/>
      <c r="F2" s="584"/>
      <c r="G2" s="584"/>
      <c r="H2" s="584"/>
      <c r="I2" s="584"/>
      <c r="J2" s="584"/>
      <c r="K2" s="584"/>
      <c r="L2" s="584"/>
      <c r="M2" s="584"/>
      <c r="N2" s="585"/>
      <c r="O2" s="71"/>
      <c r="P2" s="571" t="s">
        <v>188</v>
      </c>
      <c r="Q2" s="439"/>
      <c r="R2" s="439"/>
      <c r="S2" s="439"/>
      <c r="T2" s="439"/>
      <c r="U2" s="439"/>
      <c r="V2" s="439"/>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c r="CA2" s="71"/>
      <c r="CB2" s="71"/>
      <c r="CC2" s="71"/>
      <c r="CD2" s="71"/>
      <c r="CE2" s="71"/>
      <c r="CF2" s="71"/>
      <c r="CG2" s="71"/>
      <c r="CH2" s="71"/>
      <c r="CI2" s="71"/>
      <c r="CJ2" s="71"/>
      <c r="CK2" s="71"/>
      <c r="CL2" s="71"/>
      <c r="CM2" s="71"/>
    </row>
    <row r="3" spans="1:91" ht="15" customHeight="1" x14ac:dyDescent="0.15">
      <c r="A3" s="71"/>
      <c r="B3" s="71"/>
      <c r="D3" s="71"/>
      <c r="E3" s="71"/>
      <c r="F3" s="71"/>
      <c r="G3" s="71"/>
      <c r="H3" s="71"/>
      <c r="I3" s="71"/>
      <c r="J3" s="71"/>
      <c r="K3" s="71"/>
      <c r="L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row>
    <row r="4" spans="1:91" ht="34" customHeight="1" x14ac:dyDescent="0.4">
      <c r="A4" s="71"/>
      <c r="B4" s="71"/>
      <c r="C4" s="572" t="s">
        <v>194</v>
      </c>
      <c r="D4" s="71"/>
      <c r="E4" s="71"/>
      <c r="F4" s="71"/>
      <c r="G4" s="71"/>
      <c r="H4" s="71"/>
      <c r="I4" s="71"/>
      <c r="J4" s="71"/>
      <c r="K4" s="71"/>
      <c r="L4" s="71"/>
      <c r="M4" s="411" t="s">
        <v>155</v>
      </c>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c r="CA4" s="71"/>
      <c r="CB4" s="71"/>
      <c r="CC4" s="71"/>
      <c r="CD4" s="71"/>
      <c r="CE4" s="71"/>
      <c r="CF4" s="71"/>
      <c r="CG4" s="71"/>
      <c r="CH4" s="71"/>
      <c r="CI4" s="71"/>
      <c r="CJ4" s="71"/>
      <c r="CK4" s="71"/>
      <c r="CL4" s="71"/>
      <c r="CM4" s="71"/>
    </row>
    <row r="5" spans="1:91" ht="22" customHeight="1" thickBot="1" x14ac:dyDescent="0.25">
      <c r="A5" s="71"/>
      <c r="B5" s="71"/>
      <c r="C5" s="156" t="s">
        <v>195</v>
      </c>
      <c r="D5" s="428"/>
      <c r="E5" s="577"/>
      <c r="F5" s="71"/>
      <c r="H5" s="156" t="s">
        <v>11</v>
      </c>
      <c r="I5" s="430"/>
      <c r="J5" s="71"/>
      <c r="K5" s="71"/>
      <c r="L5" s="71"/>
      <c r="M5" s="71"/>
      <c r="N5" s="71"/>
      <c r="O5" s="71"/>
      <c r="P5" s="157" t="s">
        <v>3</v>
      </c>
      <c r="Q5" s="158">
        <f>GCD(I11:I30)</f>
        <v>0</v>
      </c>
      <c r="R5" s="157"/>
      <c r="S5" s="157"/>
      <c r="T5" s="71"/>
      <c r="U5" s="157" t="s">
        <v>25</v>
      </c>
      <c r="V5" s="159" t="str">
        <f>IF(SUM(I11:I30)=0,"Datos?",I6*60/SUM(I11:I30))</f>
        <v>Datos?</v>
      </c>
      <c r="W5" s="71"/>
      <c r="X5" s="71"/>
      <c r="Y5" s="157"/>
      <c r="Z5" s="157"/>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c r="BT5" s="71"/>
      <c r="BU5" s="71"/>
      <c r="BV5" s="71"/>
      <c r="BW5" s="71"/>
      <c r="BX5" s="71"/>
      <c r="BY5" s="71"/>
      <c r="BZ5" s="71"/>
      <c r="CA5" s="71"/>
      <c r="CB5" s="71"/>
      <c r="CC5" s="71"/>
      <c r="CD5" s="71"/>
      <c r="CE5" s="71"/>
      <c r="CF5" s="71"/>
      <c r="CG5" s="71"/>
      <c r="CH5" s="71"/>
      <c r="CI5" s="71"/>
      <c r="CJ5" s="71"/>
      <c r="CK5" s="71"/>
      <c r="CL5" s="71"/>
      <c r="CM5" s="71"/>
    </row>
    <row r="6" spans="1:91" ht="22" customHeight="1" thickTop="1" x14ac:dyDescent="0.2">
      <c r="A6" s="71"/>
      <c r="B6" s="71"/>
      <c r="C6" s="263" t="s">
        <v>5</v>
      </c>
      <c r="D6" s="429"/>
      <c r="E6" s="578"/>
      <c r="F6" s="71"/>
      <c r="H6" s="156" t="s">
        <v>24</v>
      </c>
      <c r="I6" s="431"/>
      <c r="J6" s="71"/>
      <c r="K6" s="71"/>
      <c r="L6" s="71"/>
      <c r="M6" s="71"/>
      <c r="N6" s="71"/>
      <c r="O6" s="71"/>
      <c r="P6" s="71"/>
      <c r="Q6" s="71"/>
      <c r="R6" s="71"/>
      <c r="S6" s="71"/>
      <c r="T6" s="71"/>
      <c r="U6" s="160" t="s">
        <v>26</v>
      </c>
      <c r="V6" s="161">
        <f>IFERROR(V5*60,0)</f>
        <v>0</v>
      </c>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c r="BE6" s="71"/>
      <c r="BF6" s="71"/>
      <c r="BG6" s="71"/>
      <c r="BH6" s="71"/>
      <c r="BI6" s="71"/>
      <c r="BJ6" s="71"/>
      <c r="BK6" s="71"/>
      <c r="BL6" s="71"/>
      <c r="BM6" s="71"/>
      <c r="BN6" s="71"/>
      <c r="BO6" s="71"/>
      <c r="BP6" s="71"/>
      <c r="BQ6" s="71"/>
      <c r="BR6" s="71"/>
      <c r="BS6" s="71"/>
      <c r="BT6" s="71"/>
      <c r="BU6" s="71"/>
      <c r="BV6" s="71"/>
      <c r="BW6" s="71"/>
      <c r="BX6" s="71"/>
      <c r="BY6" s="71"/>
      <c r="BZ6" s="71"/>
      <c r="CA6" s="71"/>
      <c r="CB6" s="71"/>
      <c r="CC6" s="71"/>
      <c r="CD6" s="71"/>
      <c r="CE6" s="71"/>
      <c r="CF6" s="71"/>
      <c r="CG6" s="71"/>
      <c r="CH6" s="71"/>
      <c r="CI6" s="71"/>
      <c r="CJ6" s="71"/>
      <c r="CK6" s="71"/>
      <c r="CL6" s="71"/>
      <c r="CM6" s="71"/>
    </row>
    <row r="7" spans="1:91" ht="18" x14ac:dyDescent="0.2">
      <c r="A7" s="71"/>
      <c r="B7" s="71"/>
      <c r="C7" s="71"/>
      <c r="D7" s="71"/>
      <c r="E7" s="71"/>
      <c r="F7" s="71"/>
      <c r="G7" s="71"/>
      <c r="H7" s="71"/>
      <c r="I7" s="71"/>
      <c r="J7" s="71"/>
      <c r="K7" s="71"/>
      <c r="L7" s="71"/>
      <c r="M7" s="162" t="s">
        <v>21</v>
      </c>
      <c r="N7" s="71"/>
      <c r="O7" s="71"/>
      <c r="P7" s="71"/>
      <c r="Q7" s="71"/>
      <c r="R7" s="71"/>
      <c r="S7" s="71"/>
      <c r="T7" s="71"/>
      <c r="U7" s="71"/>
      <c r="V7" s="71"/>
      <c r="W7" s="71"/>
      <c r="X7" s="71"/>
      <c r="Y7" s="71"/>
      <c r="Z7" s="71"/>
      <c r="AA7" s="71"/>
      <c r="AB7" s="71"/>
      <c r="AC7" s="71"/>
      <c r="AD7" s="71"/>
      <c r="AE7" s="71"/>
      <c r="AF7" s="71"/>
      <c r="AG7" s="71"/>
      <c r="AH7" s="244" t="s">
        <v>16</v>
      </c>
      <c r="AI7" s="245">
        <f>MAX(F11:F30)</f>
        <v>0</v>
      </c>
      <c r="AJ7" s="71"/>
      <c r="AK7" s="71"/>
      <c r="AL7" s="71"/>
      <c r="AM7" s="244" t="s">
        <v>22</v>
      </c>
      <c r="AN7" s="245">
        <f>Q5</f>
        <v>0</v>
      </c>
      <c r="AO7" s="71"/>
      <c r="AP7" s="71"/>
      <c r="AQ7" s="71"/>
      <c r="AR7" s="71"/>
      <c r="AS7" s="244" t="s">
        <v>17</v>
      </c>
      <c r="AT7" s="245">
        <f>SUM(M11:M30)</f>
        <v>0</v>
      </c>
      <c r="AU7" s="71"/>
      <c r="AV7" s="71"/>
      <c r="AW7" s="71"/>
      <c r="AX7" s="71"/>
      <c r="AY7" s="71"/>
      <c r="AZ7" s="71"/>
      <c r="BA7" s="244" t="s">
        <v>20</v>
      </c>
      <c r="BB7" s="245">
        <f>VLOOKUP(MAX(I11:I30),I11:M30,COLUMN(J11)-COLUMN(I11)+1,FALSE)</f>
        <v>0</v>
      </c>
      <c r="BC7" s="71"/>
      <c r="BD7" s="244" t="s">
        <v>19</v>
      </c>
      <c r="BE7" s="245">
        <f>MAX(M11:M30)</f>
        <v>0</v>
      </c>
      <c r="BF7" s="71"/>
      <c r="BG7" s="71"/>
      <c r="BH7" s="71"/>
      <c r="BI7" s="71"/>
      <c r="BJ7" s="71"/>
      <c r="BK7" s="71"/>
      <c r="BL7" s="71"/>
      <c r="BM7" s="71"/>
      <c r="BN7" s="71"/>
      <c r="BO7" s="71"/>
      <c r="BP7" s="71"/>
      <c r="BQ7" s="71"/>
      <c r="BR7" s="71"/>
      <c r="BS7" s="71"/>
      <c r="BT7" s="71"/>
      <c r="BU7" s="71"/>
      <c r="BV7" s="71"/>
      <c r="BW7" s="71"/>
      <c r="BX7" s="71"/>
      <c r="BY7" s="71"/>
      <c r="BZ7" s="71"/>
      <c r="CA7" s="71"/>
      <c r="CB7" s="71"/>
      <c r="CC7" s="71"/>
      <c r="CD7" s="71"/>
      <c r="CE7" s="71"/>
      <c r="CF7" s="71"/>
      <c r="CG7" s="71"/>
      <c r="CH7" s="71"/>
      <c r="CI7" s="71"/>
      <c r="CJ7" s="71"/>
      <c r="CK7" s="71"/>
      <c r="CL7" s="71"/>
      <c r="CM7" s="71"/>
    </row>
    <row r="8" spans="1:91" ht="21" customHeight="1" x14ac:dyDescent="0.15">
      <c r="A8" s="71"/>
      <c r="B8" s="71"/>
      <c r="C8" s="71"/>
      <c r="D8" s="71"/>
      <c r="E8" s="71"/>
      <c r="F8" s="71"/>
      <c r="G8" s="71"/>
      <c r="H8" s="71"/>
      <c r="I8" s="71"/>
      <c r="J8" s="71"/>
      <c r="K8" s="71"/>
      <c r="L8" s="71"/>
      <c r="M8" s="163" t="s">
        <v>23</v>
      </c>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c r="BX8" s="71"/>
      <c r="BY8" s="71"/>
      <c r="BZ8" s="71"/>
      <c r="CA8" s="71"/>
      <c r="CB8" s="71"/>
      <c r="CC8" s="71"/>
      <c r="CD8" s="71"/>
      <c r="CE8" s="71"/>
      <c r="CF8" s="71"/>
      <c r="CG8" s="71"/>
      <c r="CH8" s="71"/>
      <c r="CI8" s="71"/>
      <c r="CJ8" s="71"/>
      <c r="CK8" s="71"/>
      <c r="CL8" s="71"/>
      <c r="CM8" s="71"/>
    </row>
    <row r="9" spans="1:91" ht="19" thickBot="1" x14ac:dyDescent="0.25">
      <c r="A9" s="71"/>
      <c r="B9" s="71"/>
      <c r="C9" s="71"/>
      <c r="D9" s="71"/>
      <c r="E9" s="164" t="s">
        <v>14</v>
      </c>
      <c r="F9" s="408" t="s">
        <v>13</v>
      </c>
      <c r="G9" s="409" t="s">
        <v>12</v>
      </c>
      <c r="H9" s="409" t="s">
        <v>0</v>
      </c>
      <c r="I9" s="409" t="s">
        <v>1</v>
      </c>
      <c r="J9" s="410" t="s">
        <v>2</v>
      </c>
      <c r="K9" s="71"/>
      <c r="L9" s="71"/>
      <c r="M9" s="165" t="s">
        <v>31</v>
      </c>
      <c r="N9" s="71"/>
      <c r="O9" s="71"/>
      <c r="P9" s="71"/>
      <c r="Q9" s="71"/>
      <c r="R9" s="71"/>
      <c r="S9" s="71"/>
      <c r="T9" s="71"/>
      <c r="U9" s="71"/>
      <c r="V9" s="71"/>
      <c r="W9" s="71"/>
      <c r="X9" s="71"/>
      <c r="Y9" s="71"/>
      <c r="Z9" s="71"/>
      <c r="AA9" s="71"/>
      <c r="AB9" s="246">
        <v>1</v>
      </c>
      <c r="AC9" s="246">
        <f>AB9+1</f>
        <v>2</v>
      </c>
      <c r="AD9" s="246">
        <f t="shared" ref="AD9:BE9" si="0">AC9+1</f>
        <v>3</v>
      </c>
      <c r="AE9" s="246">
        <f t="shared" si="0"/>
        <v>4</v>
      </c>
      <c r="AF9" s="246">
        <f t="shared" si="0"/>
        <v>5</v>
      </c>
      <c r="AG9" s="246">
        <f t="shared" si="0"/>
        <v>6</v>
      </c>
      <c r="AH9" s="246">
        <f t="shared" si="0"/>
        <v>7</v>
      </c>
      <c r="AI9" s="246">
        <f t="shared" si="0"/>
        <v>8</v>
      </c>
      <c r="AJ9" s="246">
        <f t="shared" si="0"/>
        <v>9</v>
      </c>
      <c r="AK9" s="246">
        <f t="shared" si="0"/>
        <v>10</v>
      </c>
      <c r="AL9" s="246">
        <f t="shared" si="0"/>
        <v>11</v>
      </c>
      <c r="AM9" s="246">
        <f t="shared" si="0"/>
        <v>12</v>
      </c>
      <c r="AN9" s="246">
        <f t="shared" si="0"/>
        <v>13</v>
      </c>
      <c r="AO9" s="246">
        <f t="shared" si="0"/>
        <v>14</v>
      </c>
      <c r="AP9" s="246">
        <f t="shared" si="0"/>
        <v>15</v>
      </c>
      <c r="AQ9" s="246">
        <f t="shared" si="0"/>
        <v>16</v>
      </c>
      <c r="AR9" s="246">
        <f t="shared" si="0"/>
        <v>17</v>
      </c>
      <c r="AS9" s="246">
        <f t="shared" si="0"/>
        <v>18</v>
      </c>
      <c r="AT9" s="246">
        <f t="shared" si="0"/>
        <v>19</v>
      </c>
      <c r="AU9" s="246">
        <f t="shared" si="0"/>
        <v>20</v>
      </c>
      <c r="AV9" s="246">
        <f t="shared" si="0"/>
        <v>21</v>
      </c>
      <c r="AW9" s="246">
        <f t="shared" si="0"/>
        <v>22</v>
      </c>
      <c r="AX9" s="246">
        <f t="shared" si="0"/>
        <v>23</v>
      </c>
      <c r="AY9" s="246">
        <f t="shared" si="0"/>
        <v>24</v>
      </c>
      <c r="AZ9" s="246">
        <f t="shared" si="0"/>
        <v>25</v>
      </c>
      <c r="BA9" s="246">
        <f t="shared" si="0"/>
        <v>26</v>
      </c>
      <c r="BB9" s="246">
        <f t="shared" si="0"/>
        <v>27</v>
      </c>
      <c r="BC9" s="246">
        <f t="shared" si="0"/>
        <v>28</v>
      </c>
      <c r="BD9" s="246">
        <f t="shared" si="0"/>
        <v>29</v>
      </c>
      <c r="BE9" s="246">
        <f t="shared" si="0"/>
        <v>30</v>
      </c>
      <c r="BF9" s="247" t="s">
        <v>18</v>
      </c>
      <c r="BG9" s="71"/>
      <c r="BH9" s="71"/>
      <c r="BI9" s="71"/>
      <c r="BJ9" s="71"/>
      <c r="BK9" s="71"/>
      <c r="BL9" s="71"/>
      <c r="BM9" s="71"/>
      <c r="BN9" s="71"/>
      <c r="BO9" s="71"/>
      <c r="BP9" s="71"/>
      <c r="BQ9" s="71"/>
      <c r="BR9" s="71"/>
      <c r="BS9" s="71"/>
      <c r="BT9" s="71"/>
      <c r="BU9" s="71"/>
      <c r="BV9" s="71"/>
      <c r="BW9" s="71"/>
      <c r="BX9" s="71"/>
      <c r="BY9" s="71"/>
      <c r="BZ9" s="71"/>
      <c r="CA9" s="71"/>
      <c r="CB9" s="71"/>
      <c r="CC9" s="71"/>
      <c r="CD9" s="71"/>
      <c r="CE9" s="71"/>
      <c r="CF9" s="71"/>
      <c r="CG9" s="71"/>
      <c r="CH9" s="71"/>
      <c r="CI9" s="71"/>
      <c r="CJ9" s="71"/>
      <c r="CK9" s="71"/>
      <c r="CL9" s="71"/>
      <c r="CM9" s="71"/>
    </row>
    <row r="10" spans="1:91" ht="6" customHeight="1" thickTop="1" thickBot="1" x14ac:dyDescent="0.25">
      <c r="A10" s="71"/>
      <c r="B10" s="71"/>
      <c r="C10" s="71"/>
      <c r="D10" s="71"/>
      <c r="E10" s="164"/>
      <c r="F10" s="164"/>
      <c r="G10" s="166"/>
      <c r="H10" s="167"/>
      <c r="I10" s="167"/>
      <c r="J10" s="168"/>
      <c r="K10" s="71"/>
      <c r="L10" s="71"/>
      <c r="M10" s="167"/>
      <c r="N10" s="71"/>
      <c r="O10" s="71"/>
      <c r="P10" s="71"/>
      <c r="Q10" s="71"/>
      <c r="R10" s="71"/>
      <c r="S10" s="71"/>
      <c r="T10" s="71"/>
      <c r="U10" s="71"/>
      <c r="V10" s="71"/>
      <c r="W10" s="71"/>
      <c r="X10" s="71"/>
      <c r="Y10" s="71"/>
      <c r="Z10" s="71"/>
      <c r="AA10" s="71"/>
      <c r="AB10" s="248"/>
      <c r="AC10" s="249"/>
      <c r="AD10" s="249"/>
      <c r="AE10" s="249"/>
      <c r="AF10" s="249"/>
      <c r="AG10" s="249"/>
      <c r="AH10" s="249"/>
      <c r="AI10" s="249"/>
      <c r="AJ10" s="249"/>
      <c r="AK10" s="249"/>
      <c r="AL10" s="249"/>
      <c r="AM10" s="249"/>
      <c r="AN10" s="249"/>
      <c r="AO10" s="249"/>
      <c r="AP10" s="249"/>
      <c r="AQ10" s="249"/>
      <c r="AR10" s="249"/>
      <c r="AS10" s="249"/>
      <c r="AT10" s="249"/>
      <c r="AU10" s="249"/>
      <c r="AV10" s="249"/>
      <c r="AW10" s="249"/>
      <c r="AX10" s="249"/>
      <c r="AY10" s="249"/>
      <c r="AZ10" s="249"/>
      <c r="BA10" s="249"/>
      <c r="BB10" s="249"/>
      <c r="BC10" s="249"/>
      <c r="BD10" s="249"/>
      <c r="BE10" s="249"/>
      <c r="BF10" s="250"/>
      <c r="BG10" s="71"/>
      <c r="BH10" s="71"/>
      <c r="BI10" s="71"/>
      <c r="BJ10" s="71"/>
      <c r="BK10" s="71"/>
      <c r="BL10" s="71"/>
      <c r="BM10" s="71"/>
      <c r="BN10" s="71"/>
      <c r="BO10" s="71"/>
      <c r="BP10" s="71"/>
      <c r="BQ10" s="71"/>
      <c r="BR10" s="71"/>
      <c r="BS10" s="71"/>
      <c r="BT10" s="71"/>
      <c r="BU10" s="71"/>
      <c r="BV10" s="71"/>
      <c r="BW10" s="71"/>
      <c r="BX10" s="71"/>
      <c r="BY10" s="71"/>
      <c r="BZ10" s="71"/>
      <c r="CA10" s="71"/>
      <c r="CB10" s="71"/>
      <c r="CC10" s="71"/>
      <c r="CD10" s="71"/>
      <c r="CE10" s="71"/>
      <c r="CF10" s="71"/>
      <c r="CG10" s="71"/>
      <c r="CH10" s="71"/>
      <c r="CI10" s="71"/>
      <c r="CJ10" s="71"/>
      <c r="CK10" s="71"/>
      <c r="CL10" s="71"/>
      <c r="CM10" s="71"/>
    </row>
    <row r="11" spans="1:91" ht="21" customHeight="1" thickTop="1" thickBot="1" x14ac:dyDescent="0.25">
      <c r="A11" s="71"/>
      <c r="B11" s="288">
        <f>J11</f>
        <v>0</v>
      </c>
      <c r="C11" s="169" t="s">
        <v>200</v>
      </c>
      <c r="D11" s="71"/>
      <c r="E11" s="71"/>
      <c r="F11" s="183">
        <f>IF(H11&gt;0,1,0)</f>
        <v>0</v>
      </c>
      <c r="G11" s="433"/>
      <c r="H11" s="170"/>
      <c r="I11" s="432">
        <f t="shared" ref="I11:I30" si="1">IF($I$5=0,0,H11/$I$5)</f>
        <v>0</v>
      </c>
      <c r="J11" s="435"/>
      <c r="K11" s="71"/>
      <c r="L11" s="71"/>
      <c r="M11" s="171">
        <f>IF($Q$5=0,0,I11/$Q$5)</f>
        <v>0</v>
      </c>
      <c r="N11" s="71"/>
      <c r="O11" s="229" t="s">
        <v>156</v>
      </c>
      <c r="P11" s="71"/>
      <c r="Q11" s="71"/>
      <c r="R11" s="71"/>
      <c r="S11" s="71"/>
      <c r="T11" s="71"/>
      <c r="U11" s="71"/>
      <c r="V11" s="71"/>
      <c r="W11" s="71"/>
      <c r="X11" s="71"/>
      <c r="Y11" s="71"/>
      <c r="Z11" s="71"/>
      <c r="AA11" s="71"/>
      <c r="AB11" s="251" t="str">
        <f>IF(($BE$7-$M11)/2&gt;AB$9,"",$J11&amp;" – ")</f>
        <v xml:space="preserve"> – </v>
      </c>
      <c r="AC11" s="252" t="str">
        <f>IF(($BE$7-$M11)/2&gt;AC$9,"",IF(COUNTIF($AB11:AB11,$J11&amp;" – ")&gt;=$M11,"",$J11&amp;" – "))</f>
        <v/>
      </c>
      <c r="AD11" s="252" t="str">
        <f>IF(($BE$7-$M11)/2&gt;AD$9,"",IF(COUNTIF($AB11:AC11,$J11&amp;" – ")&gt;=$M11,"",$J11&amp;" – "))</f>
        <v/>
      </c>
      <c r="AE11" s="252" t="str">
        <f>IF(($BE$7-$M11)/2&gt;AE$9,"",IF(COUNTIF($AB11:AD11,$J11&amp;" – ")&gt;=$M11,"",$J11&amp;" – "))</f>
        <v/>
      </c>
      <c r="AF11" s="252" t="str">
        <f>IF(($BE$7-$M11)/2&gt;AF$9,"",IF(COUNTIF($AB11:AE11,$J11&amp;" – ")&gt;=$M11,"",$J11&amp;" – "))</f>
        <v/>
      </c>
      <c r="AG11" s="252" t="str">
        <f>IF(($BE$7-$M11)/2&gt;AG$9,"",IF(COUNTIF($AB11:AF11,$J11&amp;" – ")&gt;=$M11,"",$J11&amp;" – "))</f>
        <v/>
      </c>
      <c r="AH11" s="252" t="str">
        <f>IF(($BE$7-$M11)/2&gt;AH$9,"",IF(COUNTIF($AB11:AG11,$J11&amp;" – ")&gt;=$M11,"",$J11&amp;" – "))</f>
        <v/>
      </c>
      <c r="AI11" s="252" t="str">
        <f>IF(($BE$7-$M11)/2&gt;AI$9,"",IF(COUNTIF($AB11:AH11,$J11&amp;" – ")&gt;=$M11,"",$J11&amp;" – "))</f>
        <v/>
      </c>
      <c r="AJ11" s="252" t="str">
        <f>IF(($BE$7-$M11)/2&gt;AJ$9,"",IF(COUNTIF($AB11:AI11,$J11&amp;" – ")&gt;=$M11,"",$J11&amp;" – "))</f>
        <v/>
      </c>
      <c r="AK11" s="252" t="str">
        <f>IF(($BE$7-$M11)/2&gt;AK$9,"",IF(COUNTIF($AB11:AJ11,$J11&amp;" – ")&gt;=$M11,"",$J11&amp;" – "))</f>
        <v/>
      </c>
      <c r="AL11" s="252" t="str">
        <f>IF(($BE$7-$M11)/2&gt;AL$9,"",IF(COUNTIF($AB11:AK11,$J11&amp;" – ")&gt;=$M11,"",$J11&amp;" – "))</f>
        <v/>
      </c>
      <c r="AM11" s="252" t="str">
        <f>IF(($BE$7-$M11)/2&gt;AM$9,"",IF(COUNTIF($AB11:AL11,$J11&amp;" – ")&gt;=$M11,"",$J11&amp;" – "))</f>
        <v/>
      </c>
      <c r="AN11" s="252" t="str">
        <f>IF(($BE$7-$M11)/2&gt;AN$9,"",IF(COUNTIF($AB11:AM11,$J11&amp;" – ")&gt;=$M11,"",$J11&amp;" – "))</f>
        <v/>
      </c>
      <c r="AO11" s="252" t="str">
        <f>IF(($BE$7-$M11)/2&gt;AO$9,"",IF(COUNTIF($AB11:AN11,$J11&amp;" – ")&gt;=$M11,"",$J11&amp;" – "))</f>
        <v/>
      </c>
      <c r="AP11" s="252" t="str">
        <f>IF(($BE$7-$M11)/2&gt;AP$9,"",IF(COUNTIF($AB11:AO11,$J11&amp;" – ")&gt;=$M11,"",$J11&amp;" – "))</f>
        <v/>
      </c>
      <c r="AQ11" s="252" t="str">
        <f>IF(($BE$7-$M11)/2&gt;AQ$9,"",IF(COUNTIF($AB11:AP11,$J11&amp;" – ")&gt;=$M11,"",$J11&amp;" – "))</f>
        <v/>
      </c>
      <c r="AR11" s="252" t="str">
        <f>IF(($BE$7-$M11)/2&gt;AR$9,"",IF(COUNTIF($AB11:AQ11,$J11&amp;" – ")&gt;=$M11,"",$J11&amp;" – "))</f>
        <v/>
      </c>
      <c r="AS11" s="252" t="str">
        <f>IF(($BE$7-$M11)/2&gt;AS$9,"",IF(COUNTIF($AB11:AR11,$J11&amp;" – ")&gt;=$M11,"",$J11&amp;" – "))</f>
        <v/>
      </c>
      <c r="AT11" s="252" t="str">
        <f>IF(($BE$7-$M11)/2&gt;AT$9,"",IF(COUNTIF($AB11:AS11,$J11&amp;" – ")&gt;=$M11,"",$J11&amp;" – "))</f>
        <v/>
      </c>
      <c r="AU11" s="252" t="str">
        <f>IF(($BE$7-$M11)/2&gt;AU$9,"",IF(COUNTIF($AB11:AT11,$J11&amp;" – ")&gt;=$M11,"",$J11&amp;" – "))</f>
        <v/>
      </c>
      <c r="AV11" s="252" t="str">
        <f>IF(($BE$7-$M11)/2&gt;AV$9,"",IF(COUNTIF($AB11:AU11,$J11&amp;" – ")&gt;=$M11,"",$J11&amp;" – "))</f>
        <v/>
      </c>
      <c r="AW11" s="252" t="str">
        <f>IF(($BE$7-$M11)/2&gt;AW$9,"",IF(COUNTIF($AB11:AV11,$J11&amp;" – ")&gt;=$M11,"",$J11&amp;" – "))</f>
        <v/>
      </c>
      <c r="AX11" s="252" t="str">
        <f>IF(($BE$7-$M11)/2&gt;AX$9,"",IF(COUNTIF($AB11:AW11,$J11&amp;" – ")&gt;=$M11,"",$J11&amp;" – "))</f>
        <v/>
      </c>
      <c r="AY11" s="252" t="str">
        <f>IF(($BE$7-$M11)/2&gt;AY$9,"",IF(COUNTIF($AB11:AX11,$J11&amp;" – ")&gt;=$M11,"",$J11&amp;" – "))</f>
        <v/>
      </c>
      <c r="AZ11" s="252" t="str">
        <f>IF(($BE$7-$M11)/2&gt;AZ$9,"",IF(COUNTIF($AB11:AY11,$J11&amp;" – ")&gt;=$M11,"",$J11&amp;" – "))</f>
        <v/>
      </c>
      <c r="BA11" s="252" t="str">
        <f>IF(($BE$7-$M11)/2&gt;BA$9,"",IF(COUNTIF($AB11:AZ11,$J11&amp;" – ")&gt;=$M11,"",$J11&amp;" – "))</f>
        <v/>
      </c>
      <c r="BB11" s="252" t="str">
        <f>IF(($BE$7-$M11)/2&gt;BB$9,"",IF(COUNTIF($AB11:BA11,$J11&amp;" – ")&gt;=$M11,"",$J11&amp;" – "))</f>
        <v/>
      </c>
      <c r="BC11" s="252" t="str">
        <f>IF(($BE$7-$M11)/2&gt;BC$9,"",IF(COUNTIF($AB11:BB11,$J11&amp;" – ")&gt;=$M11,"",$J11&amp;" – "))</f>
        <v/>
      </c>
      <c r="BD11" s="252" t="str">
        <f>IF(($BE$7-$M11)/2&gt;BD$9,"",IF(COUNTIF($AB11:BC11,$J11&amp;" – ")&gt;=$M11,"",$J11&amp;" – "))</f>
        <v/>
      </c>
      <c r="BE11" s="252" t="str">
        <f>IF(($BE$7-$M11)/2&gt;BE$9,"",IF(COUNTIF($AB11:BD11,$J11&amp;" – ")&gt;=$M11,"",$J11&amp;" – "))</f>
        <v/>
      </c>
      <c r="BF11" s="253">
        <f>COUNTIF(AB11:BE11,$J11&amp;" – ")</f>
        <v>1</v>
      </c>
      <c r="BG11" s="71"/>
      <c r="BH11" s="71"/>
      <c r="BI11" s="71"/>
      <c r="BJ11" s="71"/>
      <c r="BK11" s="71"/>
      <c r="BL11" s="71"/>
      <c r="BM11" s="71"/>
      <c r="BN11" s="71"/>
      <c r="BO11" s="71"/>
      <c r="BP11" s="71"/>
      <c r="BQ11" s="71"/>
      <c r="BR11" s="71"/>
      <c r="BS11" s="71"/>
      <c r="BT11" s="71"/>
      <c r="BU11" s="71"/>
      <c r="BV11" s="71"/>
      <c r="BW11" s="71"/>
      <c r="BX11" s="71"/>
      <c r="BY11" s="71"/>
      <c r="BZ11" s="71"/>
      <c r="CA11" s="71"/>
      <c r="CB11" s="71"/>
      <c r="CC11" s="71"/>
      <c r="CD11" s="71"/>
      <c r="CE11" s="71"/>
      <c r="CF11" s="71"/>
      <c r="CG11" s="71"/>
      <c r="CH11" s="71"/>
      <c r="CI11" s="71"/>
      <c r="CJ11" s="71"/>
      <c r="CK11" s="71"/>
      <c r="CL11" s="71"/>
      <c r="CM11" s="71"/>
    </row>
    <row r="12" spans="1:91" ht="18" customHeight="1" thickTop="1" thickBot="1" x14ac:dyDescent="0.25">
      <c r="A12" s="71"/>
      <c r="B12" s="288">
        <f t="shared" ref="B12:B30" si="2">J12</f>
        <v>0</v>
      </c>
      <c r="C12" s="172" t="s">
        <v>201</v>
      </c>
      <c r="D12" s="71"/>
      <c r="E12" s="71"/>
      <c r="F12" s="183">
        <f>IF(H12&gt;0,F11+1,0)</f>
        <v>0</v>
      </c>
      <c r="G12" s="433"/>
      <c r="H12" s="170"/>
      <c r="I12" s="432">
        <f t="shared" si="1"/>
        <v>0</v>
      </c>
      <c r="J12" s="435"/>
      <c r="K12" s="71"/>
      <c r="L12" s="71"/>
      <c r="M12" s="171">
        <f t="shared" ref="M12:M30" si="3">IF($Q$5=0,0,I12/$Q$5)</f>
        <v>0</v>
      </c>
      <c r="N12" s="71"/>
      <c r="O12" s="173" t="s">
        <v>15</v>
      </c>
      <c r="P12" s="71"/>
      <c r="Q12" s="71"/>
      <c r="R12" s="71"/>
      <c r="S12" s="71"/>
      <c r="T12" s="71"/>
      <c r="U12" s="71"/>
      <c r="V12" s="71"/>
      <c r="W12" s="71"/>
      <c r="X12" s="71"/>
      <c r="Y12" s="71"/>
      <c r="Z12" s="71"/>
      <c r="AA12" s="71"/>
      <c r="AB12" s="251" t="str">
        <f t="shared" ref="AB12:AB30" si="4">IF(($BE$7-$M12)/2&gt;AB$9,"",$J12&amp;" – ")</f>
        <v xml:space="preserve"> – </v>
      </c>
      <c r="AC12" s="252" t="str">
        <f>IF(($BE$7-$M12)/2&gt;AC$9,"",IF(COUNTIF($AB12:AB12,$J12&amp;" – ")&gt;=$M12,"",$J12&amp;" – "))</f>
        <v/>
      </c>
      <c r="AD12" s="252" t="str">
        <f>IF(($BE$7-$M12)/2&gt;AD$9,"",IF(COUNTIF($AB12:AC12,$J12&amp;" – ")&gt;=$M12,"",$J12&amp;" – "))</f>
        <v/>
      </c>
      <c r="AE12" s="252" t="str">
        <f>IF(($BE$7-$M12)/2&gt;AE$9,"",IF(COUNTIF($AB12:AD12,$J12&amp;" – ")&gt;=$M12,"",$J12&amp;" – "))</f>
        <v/>
      </c>
      <c r="AF12" s="252" t="str">
        <f>IF(($BE$7-$M12)/2&gt;AF$9,"",IF(COUNTIF($AB12:AE12,$J12&amp;" – ")&gt;=$M12,"",$J12&amp;" – "))</f>
        <v/>
      </c>
      <c r="AG12" s="252" t="str">
        <f>IF(($BE$7-$M12)/2&gt;AG$9,"",IF(COUNTIF($AB12:AF12,$J12&amp;" – ")&gt;=$M12,"",$J12&amp;" – "))</f>
        <v/>
      </c>
      <c r="AH12" s="252" t="str">
        <f>IF(($BE$7-$M12)/2&gt;AH$9,"",IF(COUNTIF($AB12:AG12,$J12&amp;" – ")&gt;=$M12,"",$J12&amp;" – "))</f>
        <v/>
      </c>
      <c r="AI12" s="252" t="str">
        <f>IF(($BE$7-$M12)/2&gt;AI$9,"",IF(COUNTIF($AB12:AH12,$J12&amp;" – ")&gt;=$M12,"",$J12&amp;" – "))</f>
        <v/>
      </c>
      <c r="AJ12" s="252" t="str">
        <f>IF(($BE$7-$M12)/2&gt;AJ$9,"",IF(COUNTIF($AB12:AI12,$J12&amp;" – ")&gt;=$M12,"",$J12&amp;" – "))</f>
        <v/>
      </c>
      <c r="AK12" s="252" t="str">
        <f>IF(($BE$7-$M12)/2&gt;AK$9,"",IF(COUNTIF($AB12:AJ12,$J12&amp;" – ")&gt;=$M12,"",$J12&amp;" – "))</f>
        <v/>
      </c>
      <c r="AL12" s="252" t="str">
        <f>IF(($BE$7-$M12)/2&gt;AL$9,"",IF(COUNTIF($AB12:AK12,$J12&amp;" – ")&gt;=$M12,"",$J12&amp;" – "))</f>
        <v/>
      </c>
      <c r="AM12" s="252" t="str">
        <f>IF(($BE$7-$M12)/2&gt;AM$9,"",IF(COUNTIF($AB12:AL12,$J12&amp;" – ")&gt;=$M12,"",$J12&amp;" – "))</f>
        <v/>
      </c>
      <c r="AN12" s="252" t="str">
        <f>IF(($BE$7-$M12)/2&gt;AN$9,"",IF(COUNTIF($AB12:AM12,$J12&amp;" – ")&gt;=$M12,"",$J12&amp;" – "))</f>
        <v/>
      </c>
      <c r="AO12" s="252" t="str">
        <f>IF(($BE$7-$M12)/2&gt;AO$9,"",IF(COUNTIF($AB12:AN12,$J12&amp;" – ")&gt;=$M12,"",$J12&amp;" – "))</f>
        <v/>
      </c>
      <c r="AP12" s="252" t="str">
        <f>IF(($BE$7-$M12)/2&gt;AP$9,"",IF(COUNTIF($AB12:AO12,$J12&amp;" – ")&gt;=$M12,"",$J12&amp;" – "))</f>
        <v/>
      </c>
      <c r="AQ12" s="252" t="str">
        <f>IF(($BE$7-$M12)/2&gt;AQ$9,"",IF(COUNTIF($AB12:AP12,$J12&amp;" – ")&gt;=$M12,"",$J12&amp;" – "))</f>
        <v/>
      </c>
      <c r="AR12" s="252" t="str">
        <f>IF(($BE$7-$M12)/2&gt;AR$9,"",IF(COUNTIF($AB12:AQ12,$J12&amp;" – ")&gt;=$M12,"",$J12&amp;" – "))</f>
        <v/>
      </c>
      <c r="AS12" s="252" t="str">
        <f>IF(($BE$7-$M12)/2&gt;AS$9,"",IF(COUNTIF($AB12:AR12,$J12&amp;" – ")&gt;=$M12,"",$J12&amp;" – "))</f>
        <v/>
      </c>
      <c r="AT12" s="252" t="str">
        <f>IF(($BE$7-$M12)/2&gt;AT$9,"",IF(COUNTIF($AB12:AS12,$J12&amp;" – ")&gt;=$M12,"",$J12&amp;" – "))</f>
        <v/>
      </c>
      <c r="AU12" s="252" t="str">
        <f>IF(($BE$7-$M12)/2&gt;AU$9,"",IF(COUNTIF($AB12:AT12,$J12&amp;" – ")&gt;=$M12,"",$J12&amp;" – "))</f>
        <v/>
      </c>
      <c r="AV12" s="252" t="str">
        <f>IF(($BE$7-$M12)/2&gt;AV$9,"",IF(COUNTIF($AB12:AU12,$J12&amp;" – ")&gt;=$M12,"",$J12&amp;" – "))</f>
        <v/>
      </c>
      <c r="AW12" s="252" t="str">
        <f>IF(($BE$7-$M12)/2&gt;AW$9,"",IF(COUNTIF($AB12:AV12,$J12&amp;" – ")&gt;=$M12,"",$J12&amp;" – "))</f>
        <v/>
      </c>
      <c r="AX12" s="252" t="str">
        <f>IF(($BE$7-$M12)/2&gt;AX$9,"",IF(COUNTIF($AB12:AW12,$J12&amp;" – ")&gt;=$M12,"",$J12&amp;" – "))</f>
        <v/>
      </c>
      <c r="AY12" s="252" t="str">
        <f>IF(($BE$7-$M12)/2&gt;AY$9,"",IF(COUNTIF($AB12:AX12,$J12&amp;" – ")&gt;=$M12,"",$J12&amp;" – "))</f>
        <v/>
      </c>
      <c r="AZ12" s="252" t="str">
        <f>IF(($BE$7-$M12)/2&gt;AZ$9,"",IF(COUNTIF($AB12:AY12,$J12&amp;" – ")&gt;=$M12,"",$J12&amp;" – "))</f>
        <v/>
      </c>
      <c r="BA12" s="252" t="str">
        <f>IF(($BE$7-$M12)/2&gt;BA$9,"",IF(COUNTIF($AB12:AZ12,$J12&amp;" – ")&gt;=$M12,"",$J12&amp;" – "))</f>
        <v/>
      </c>
      <c r="BB12" s="252" t="str">
        <f>IF(($BE$7-$M12)/2&gt;BB$9,"",IF(COUNTIF($AB12:BA12,$J12&amp;" – ")&gt;=$M12,"",$J12&amp;" – "))</f>
        <v/>
      </c>
      <c r="BC12" s="252" t="str">
        <f>IF(($BE$7-$M12)/2&gt;BC$9,"",IF(COUNTIF($AB12:BB12,$J12&amp;" – ")&gt;=$M12,"",$J12&amp;" – "))</f>
        <v/>
      </c>
      <c r="BD12" s="252" t="str">
        <f>IF(($BE$7-$M12)/2&gt;BD$9,"",IF(COUNTIF($AB12:BC12,$J12&amp;" – ")&gt;=$M12,"",$J12&amp;" – "))</f>
        <v/>
      </c>
      <c r="BE12" s="252" t="str">
        <f>IF(($BE$7-$M12)/2&gt;BE$9,"",IF(COUNTIF($AB12:BD12,$J12&amp;" – ")&gt;=$M12,"",$J12&amp;" – "))</f>
        <v/>
      </c>
      <c r="BF12" s="253">
        <f t="shared" ref="BF12:BF30" si="5">COUNTIF(AB12:BE12,$J12&amp;" – ")</f>
        <v>1</v>
      </c>
      <c r="BG12" s="71"/>
      <c r="BH12" s="71"/>
      <c r="BI12" s="71"/>
      <c r="BJ12" s="71"/>
      <c r="BK12" s="71"/>
      <c r="BL12" s="71"/>
      <c r="BM12" s="71"/>
      <c r="BN12" s="71"/>
      <c r="BO12" s="71"/>
      <c r="BP12" s="71"/>
      <c r="BQ12" s="71"/>
      <c r="BR12" s="71"/>
      <c r="BS12" s="71"/>
      <c r="BT12" s="71"/>
      <c r="BU12" s="71"/>
      <c r="BV12" s="71"/>
      <c r="BW12" s="71"/>
      <c r="BX12" s="71"/>
      <c r="BY12" s="71"/>
      <c r="BZ12" s="71"/>
      <c r="CA12" s="71"/>
      <c r="CB12" s="71"/>
      <c r="CC12" s="71"/>
      <c r="CD12" s="71"/>
      <c r="CE12" s="71"/>
      <c r="CF12" s="71"/>
      <c r="CG12" s="71"/>
      <c r="CH12" s="71"/>
      <c r="CI12" s="71"/>
      <c r="CJ12" s="71"/>
      <c r="CK12" s="71"/>
      <c r="CL12" s="71"/>
      <c r="CM12" s="71"/>
    </row>
    <row r="13" spans="1:91" ht="18" customHeight="1" thickTop="1" thickBot="1" x14ac:dyDescent="0.2">
      <c r="A13" s="71"/>
      <c r="B13" s="288">
        <f t="shared" si="2"/>
        <v>0</v>
      </c>
      <c r="C13" s="174" t="s">
        <v>202</v>
      </c>
      <c r="D13" s="71"/>
      <c r="E13" s="71"/>
      <c r="F13" s="183">
        <f t="shared" ref="F13:F30" si="6">IF(H13&gt;0,F12+1,0)</f>
        <v>0</v>
      </c>
      <c r="G13" s="433"/>
      <c r="H13" s="170"/>
      <c r="I13" s="432">
        <f t="shared" si="1"/>
        <v>0</v>
      </c>
      <c r="J13" s="435"/>
      <c r="K13" s="71"/>
      <c r="L13" s="71"/>
      <c r="M13" s="171">
        <f t="shared" si="3"/>
        <v>0</v>
      </c>
      <c r="N13" s="71"/>
      <c r="O13" s="71"/>
      <c r="P13" s="71"/>
      <c r="Q13" s="71"/>
      <c r="R13" s="71"/>
      <c r="S13" s="71"/>
      <c r="T13" s="71"/>
      <c r="U13" s="71"/>
      <c r="V13" s="71"/>
      <c r="W13" s="71"/>
      <c r="X13" s="71"/>
      <c r="Y13" s="71"/>
      <c r="Z13" s="71"/>
      <c r="AA13" s="71"/>
      <c r="AB13" s="251" t="str">
        <f t="shared" si="4"/>
        <v xml:space="preserve"> – </v>
      </c>
      <c r="AC13" s="252" t="str">
        <f>IF(($BE$7-$M13)/2&gt;AC$9,"",IF(COUNTIF($AB13:AB13,$J13&amp;" – ")&gt;=$M13,"",$J13&amp;" – "))</f>
        <v/>
      </c>
      <c r="AD13" s="252" t="str">
        <f>IF(($BE$7-$M13)/2&gt;AD$9,"",IF(COUNTIF($AB13:AC13,$J13&amp;" – ")&gt;=$M13,"",$J13&amp;" – "))</f>
        <v/>
      </c>
      <c r="AE13" s="252" t="str">
        <f>IF(($BE$7-$M13)/2&gt;AE$9,"",IF(COUNTIF($AB13:AD13,$J13&amp;" – ")&gt;=$M13,"",$J13&amp;" – "))</f>
        <v/>
      </c>
      <c r="AF13" s="252" t="str">
        <f>IF(($BE$7-$M13)/2&gt;AF$9,"",IF(COUNTIF($AB13:AE13,$J13&amp;" – ")&gt;=$M13,"",$J13&amp;" – "))</f>
        <v/>
      </c>
      <c r="AG13" s="252" t="str">
        <f>IF(($BE$7-$M13)/2&gt;AG$9,"",IF(COUNTIF($AB13:AF13,$J13&amp;" – ")&gt;=$M13,"",$J13&amp;" – "))</f>
        <v/>
      </c>
      <c r="AH13" s="252" t="str">
        <f>IF(($BE$7-$M13)/2&gt;AH$9,"",IF(COUNTIF($AB13:AG13,$J13&amp;" – ")&gt;=$M13,"",$J13&amp;" – "))</f>
        <v/>
      </c>
      <c r="AI13" s="252" t="str">
        <f>IF(($BE$7-$M13)/2&gt;AI$9,"",IF(COUNTIF($AB13:AH13,$J13&amp;" – ")&gt;=$M13,"",$J13&amp;" – "))</f>
        <v/>
      </c>
      <c r="AJ13" s="252" t="str">
        <f>IF(($BE$7-$M13)/2&gt;AJ$9,"",IF(COUNTIF($AB13:AI13,$J13&amp;" – ")&gt;=$M13,"",$J13&amp;" – "))</f>
        <v/>
      </c>
      <c r="AK13" s="252" t="str">
        <f>IF(($BE$7-$M13)/2&gt;AK$9,"",IF(COUNTIF($AB13:AJ13,$J13&amp;" – ")&gt;=$M13,"",$J13&amp;" – "))</f>
        <v/>
      </c>
      <c r="AL13" s="252" t="str">
        <f>IF(($BE$7-$M13)/2&gt;AL$9,"",IF(COUNTIF($AB13:AK13,$J13&amp;" – ")&gt;=$M13,"",$J13&amp;" – "))</f>
        <v/>
      </c>
      <c r="AM13" s="252" t="str">
        <f>IF(($BE$7-$M13)/2&gt;AM$9,"",IF(COUNTIF($AB13:AL13,$J13&amp;" – ")&gt;=$M13,"",$J13&amp;" – "))</f>
        <v/>
      </c>
      <c r="AN13" s="252" t="str">
        <f>IF(($BE$7-$M13)/2&gt;AN$9,"",IF(COUNTIF($AB13:AM13,$J13&amp;" – ")&gt;=$M13,"",$J13&amp;" – "))</f>
        <v/>
      </c>
      <c r="AO13" s="252" t="str">
        <f>IF(($BE$7-$M13)/2&gt;AO$9,"",IF(COUNTIF($AB13:AN13,$J13&amp;" – ")&gt;=$M13,"",$J13&amp;" – "))</f>
        <v/>
      </c>
      <c r="AP13" s="252" t="str">
        <f>IF(($BE$7-$M13)/2&gt;AP$9,"",IF(COUNTIF($AB13:AO13,$J13&amp;" – ")&gt;=$M13,"",$J13&amp;" – "))</f>
        <v/>
      </c>
      <c r="AQ13" s="252" t="str">
        <f>IF(($BE$7-$M13)/2&gt;AQ$9,"",IF(COUNTIF($AB13:AP13,$J13&amp;" – ")&gt;=$M13,"",$J13&amp;" – "))</f>
        <v/>
      </c>
      <c r="AR13" s="252" t="str">
        <f>IF(($BE$7-$M13)/2&gt;AR$9,"",IF(COUNTIF($AB13:AQ13,$J13&amp;" – ")&gt;=$M13,"",$J13&amp;" – "))</f>
        <v/>
      </c>
      <c r="AS13" s="252" t="str">
        <f>IF(($BE$7-$M13)/2&gt;AS$9,"",IF(COUNTIF($AB13:AR13,$J13&amp;" – ")&gt;=$M13,"",$J13&amp;" – "))</f>
        <v/>
      </c>
      <c r="AT13" s="252" t="str">
        <f>IF(($BE$7-$M13)/2&gt;AT$9,"",IF(COUNTIF($AB13:AS13,$J13&amp;" – ")&gt;=$M13,"",$J13&amp;" – "))</f>
        <v/>
      </c>
      <c r="AU13" s="252" t="str">
        <f>IF(($BE$7-$M13)/2&gt;AU$9,"",IF(COUNTIF($AB13:AT13,$J13&amp;" – ")&gt;=$M13,"",$J13&amp;" – "))</f>
        <v/>
      </c>
      <c r="AV13" s="252" t="str">
        <f>IF(($BE$7-$M13)/2&gt;AV$9,"",IF(COUNTIF($AB13:AU13,$J13&amp;" – ")&gt;=$M13,"",$J13&amp;" – "))</f>
        <v/>
      </c>
      <c r="AW13" s="252" t="str">
        <f>IF(($BE$7-$M13)/2&gt;AW$9,"",IF(COUNTIF($AB13:AV13,$J13&amp;" – ")&gt;=$M13,"",$J13&amp;" – "))</f>
        <v/>
      </c>
      <c r="AX13" s="252" t="str">
        <f>IF(($BE$7-$M13)/2&gt;AX$9,"",IF(COUNTIF($AB13:AW13,$J13&amp;" – ")&gt;=$M13,"",$J13&amp;" – "))</f>
        <v/>
      </c>
      <c r="AY13" s="252" t="str">
        <f>IF(($BE$7-$M13)/2&gt;AY$9,"",IF(COUNTIF($AB13:AX13,$J13&amp;" – ")&gt;=$M13,"",$J13&amp;" – "))</f>
        <v/>
      </c>
      <c r="AZ13" s="252" t="str">
        <f>IF(($BE$7-$M13)/2&gt;AZ$9,"",IF(COUNTIF($AB13:AY13,$J13&amp;" – ")&gt;=$M13,"",$J13&amp;" – "))</f>
        <v/>
      </c>
      <c r="BA13" s="252" t="str">
        <f>IF(($BE$7-$M13)/2&gt;BA$9,"",IF(COUNTIF($AB13:AZ13,$J13&amp;" – ")&gt;=$M13,"",$J13&amp;" – "))</f>
        <v/>
      </c>
      <c r="BB13" s="252" t="str">
        <f>IF(($BE$7-$M13)/2&gt;BB$9,"",IF(COUNTIF($AB13:BA13,$J13&amp;" – ")&gt;=$M13,"",$J13&amp;" – "))</f>
        <v/>
      </c>
      <c r="BC13" s="252" t="str">
        <f>IF(($BE$7-$M13)/2&gt;BC$9,"",IF(COUNTIF($AB13:BB13,$J13&amp;" – ")&gt;=$M13,"",$J13&amp;" – "))</f>
        <v/>
      </c>
      <c r="BD13" s="252" t="str">
        <f>IF(($BE$7-$M13)/2&gt;BD$9,"",IF(COUNTIF($AB13:BC13,$J13&amp;" – ")&gt;=$M13,"",$J13&amp;" – "))</f>
        <v/>
      </c>
      <c r="BE13" s="252" t="str">
        <f>IF(($BE$7-$M13)/2&gt;BE$9,"",IF(COUNTIF($AB13:BD13,$J13&amp;" – ")&gt;=$M13,"",$J13&amp;" – "))</f>
        <v/>
      </c>
      <c r="BF13" s="253">
        <f t="shared" si="5"/>
        <v>1</v>
      </c>
      <c r="BG13" s="71"/>
      <c r="BH13" s="71"/>
      <c r="BI13" s="71"/>
      <c r="BJ13" s="71"/>
      <c r="BK13" s="71"/>
      <c r="BL13" s="71"/>
      <c r="BM13" s="71"/>
      <c r="BN13" s="71"/>
      <c r="BO13" s="71"/>
      <c r="BP13" s="71"/>
      <c r="BQ13" s="71"/>
      <c r="BR13" s="71"/>
      <c r="BS13" s="71"/>
      <c r="BT13" s="71"/>
      <c r="BU13" s="71"/>
      <c r="BV13" s="71"/>
      <c r="BW13" s="71"/>
      <c r="BX13" s="71"/>
      <c r="BY13" s="71"/>
      <c r="BZ13" s="71"/>
      <c r="CA13" s="71"/>
      <c r="CB13" s="71"/>
      <c r="CC13" s="71"/>
      <c r="CD13" s="71"/>
      <c r="CE13" s="71"/>
      <c r="CF13" s="71"/>
      <c r="CG13" s="71"/>
      <c r="CH13" s="71"/>
      <c r="CI13" s="71"/>
      <c r="CJ13" s="71"/>
      <c r="CK13" s="71"/>
      <c r="CL13" s="71"/>
      <c r="CM13" s="71"/>
    </row>
    <row r="14" spans="1:91" ht="18" customHeight="1" thickTop="1" thickBot="1" x14ac:dyDescent="0.25">
      <c r="A14" s="71"/>
      <c r="B14" s="288">
        <f t="shared" si="2"/>
        <v>0</v>
      </c>
      <c r="C14" s="71"/>
      <c r="D14" s="71"/>
      <c r="E14" s="71"/>
      <c r="F14" s="183">
        <f t="shared" si="6"/>
        <v>0</v>
      </c>
      <c r="G14" s="433"/>
      <c r="H14" s="170"/>
      <c r="I14" s="432">
        <f t="shared" si="1"/>
        <v>0</v>
      </c>
      <c r="J14" s="435"/>
      <c r="K14" s="71"/>
      <c r="L14" s="71"/>
      <c r="M14" s="171">
        <f t="shared" si="3"/>
        <v>0</v>
      </c>
      <c r="N14" s="71"/>
      <c r="O14" s="185" t="str">
        <f>LEFT(AB31&amp;AC31&amp;AD31&amp;AE31&amp;AF31&amp;AG31&amp;AH31&amp;AI31&amp;AJ31&amp;AK31&amp;AL31&amp;AM31&amp;AN31&amp;AO31&amp;AP31&amp;AQ31&amp;AR31&amp;AS31&amp;AT31&amp;AU31&amp;AV31&amp;AW31&amp;AX31&amp;AY31&amp;AZ31&amp;BA31&amp;BB31&amp;BC31&amp;BD31&amp;BE31,BF32-3)</f>
        <v xml:space="preserve"> –  –  –  –  –  –  –  –  –  –  –  –  –  –  –  –  –  –  – </v>
      </c>
      <c r="P14" s="71"/>
      <c r="Q14" s="71"/>
      <c r="R14" s="71"/>
      <c r="S14" s="71"/>
      <c r="T14" s="71"/>
      <c r="U14" s="71"/>
      <c r="V14" s="71"/>
      <c r="W14" s="71"/>
      <c r="X14" s="71"/>
      <c r="Y14" s="71"/>
      <c r="Z14" s="71"/>
      <c r="AA14" s="71"/>
      <c r="AB14" s="251" t="str">
        <f t="shared" si="4"/>
        <v xml:space="preserve"> – </v>
      </c>
      <c r="AC14" s="252" t="str">
        <f>IF(($BE$7-$M14)/2&gt;AC$9,"",IF(COUNTIF($AB14:AB14,$J14&amp;" – ")&gt;=$M14,"",$J14&amp;" – "))</f>
        <v/>
      </c>
      <c r="AD14" s="252" t="str">
        <f>IF(($BE$7-$M14)/2&gt;AD$9,"",IF(COUNTIF($AB14:AC14,$J14&amp;" – ")&gt;=$M14,"",$J14&amp;" – "))</f>
        <v/>
      </c>
      <c r="AE14" s="252" t="str">
        <f>IF(($BE$7-$M14)/2&gt;AE$9,"",IF(COUNTIF($AB14:AD14,$J14&amp;" – ")&gt;=$M14,"",$J14&amp;" – "))</f>
        <v/>
      </c>
      <c r="AF14" s="252" t="str">
        <f>IF(($BE$7-$M14)/2&gt;AF$9,"",IF(COUNTIF($AB14:AE14,$J14&amp;" – ")&gt;=$M14,"",$J14&amp;" – "))</f>
        <v/>
      </c>
      <c r="AG14" s="252" t="str">
        <f>IF(($BE$7-$M14)/2&gt;AG$9,"",IF(COUNTIF($AB14:AF14,$J14&amp;" – ")&gt;=$M14,"",$J14&amp;" – "))</f>
        <v/>
      </c>
      <c r="AH14" s="252" t="str">
        <f>IF(($BE$7-$M14)/2&gt;AH$9,"",IF(COUNTIF($AB14:AG14,$J14&amp;" – ")&gt;=$M14,"",$J14&amp;" – "))</f>
        <v/>
      </c>
      <c r="AI14" s="252" t="str">
        <f>IF(($BE$7-$M14)/2&gt;AI$9,"",IF(COUNTIF($AB14:AH14,$J14&amp;" – ")&gt;=$M14,"",$J14&amp;" – "))</f>
        <v/>
      </c>
      <c r="AJ14" s="252" t="str">
        <f>IF(($BE$7-$M14)/2&gt;AJ$9,"",IF(COUNTIF($AB14:AI14,$J14&amp;" – ")&gt;=$M14,"",$J14&amp;" – "))</f>
        <v/>
      </c>
      <c r="AK14" s="252" t="str">
        <f>IF(($BE$7-$M14)/2&gt;AK$9,"",IF(COUNTIF($AB14:AJ14,$J14&amp;" – ")&gt;=$M14,"",$J14&amp;" – "))</f>
        <v/>
      </c>
      <c r="AL14" s="252" t="str">
        <f>IF(($BE$7-$M14)/2&gt;AL$9,"",IF(COUNTIF($AB14:AK14,$J14&amp;" – ")&gt;=$M14,"",$J14&amp;" – "))</f>
        <v/>
      </c>
      <c r="AM14" s="252" t="str">
        <f>IF(($BE$7-$M14)/2&gt;AM$9,"",IF(COUNTIF($AB14:AL14,$J14&amp;" – ")&gt;=$M14,"",$J14&amp;" – "))</f>
        <v/>
      </c>
      <c r="AN14" s="252" t="str">
        <f>IF(($BE$7-$M14)/2&gt;AN$9,"",IF(COUNTIF($AB14:AM14,$J14&amp;" – ")&gt;=$M14,"",$J14&amp;" – "))</f>
        <v/>
      </c>
      <c r="AO14" s="252" t="str">
        <f>IF(($BE$7-$M14)/2&gt;AO$9,"",IF(COUNTIF($AB14:AN14,$J14&amp;" – ")&gt;=$M14,"",$J14&amp;" – "))</f>
        <v/>
      </c>
      <c r="AP14" s="252" t="str">
        <f>IF(($BE$7-$M14)/2&gt;AP$9,"",IF(COUNTIF($AB14:AO14,$J14&amp;" – ")&gt;=$M14,"",$J14&amp;" – "))</f>
        <v/>
      </c>
      <c r="AQ14" s="252" t="str">
        <f>IF(($BE$7-$M14)/2&gt;AQ$9,"",IF(COUNTIF($AB14:AP14,$J14&amp;" – ")&gt;=$M14,"",$J14&amp;" – "))</f>
        <v/>
      </c>
      <c r="AR14" s="252" t="str">
        <f>IF(($BE$7-$M14)/2&gt;AR$9,"",IF(COUNTIF($AB14:AQ14,$J14&amp;" – ")&gt;=$M14,"",$J14&amp;" – "))</f>
        <v/>
      </c>
      <c r="AS14" s="252" t="str">
        <f>IF(($BE$7-$M14)/2&gt;AS$9,"",IF(COUNTIF($AB14:AR14,$J14&amp;" – ")&gt;=$M14,"",$J14&amp;" – "))</f>
        <v/>
      </c>
      <c r="AT14" s="252" t="str">
        <f>IF(($BE$7-$M14)/2&gt;AT$9,"",IF(COUNTIF($AB14:AS14,$J14&amp;" – ")&gt;=$M14,"",$J14&amp;" – "))</f>
        <v/>
      </c>
      <c r="AU14" s="252" t="str">
        <f>IF(($BE$7-$M14)/2&gt;AU$9,"",IF(COUNTIF($AB14:AT14,$J14&amp;" – ")&gt;=$M14,"",$J14&amp;" – "))</f>
        <v/>
      </c>
      <c r="AV14" s="252" t="str">
        <f>IF(($BE$7-$M14)/2&gt;AV$9,"",IF(COUNTIF($AB14:AU14,$J14&amp;" – ")&gt;=$M14,"",$J14&amp;" – "))</f>
        <v/>
      </c>
      <c r="AW14" s="252" t="str">
        <f>IF(($BE$7-$M14)/2&gt;AW$9,"",IF(COUNTIF($AB14:AV14,$J14&amp;" – ")&gt;=$M14,"",$J14&amp;" – "))</f>
        <v/>
      </c>
      <c r="AX14" s="252" t="str">
        <f>IF(($BE$7-$M14)/2&gt;AX$9,"",IF(COUNTIF($AB14:AW14,$J14&amp;" – ")&gt;=$M14,"",$J14&amp;" – "))</f>
        <v/>
      </c>
      <c r="AY14" s="252" t="str">
        <f>IF(($BE$7-$M14)/2&gt;AY$9,"",IF(COUNTIF($AB14:AX14,$J14&amp;" – ")&gt;=$M14,"",$J14&amp;" – "))</f>
        <v/>
      </c>
      <c r="AZ14" s="252" t="str">
        <f>IF(($BE$7-$M14)/2&gt;AZ$9,"",IF(COUNTIF($AB14:AY14,$J14&amp;" – ")&gt;=$M14,"",$J14&amp;" – "))</f>
        <v/>
      </c>
      <c r="BA14" s="252" t="str">
        <f>IF(($BE$7-$M14)/2&gt;BA$9,"",IF(COUNTIF($AB14:AZ14,$J14&amp;" – ")&gt;=$M14,"",$J14&amp;" – "))</f>
        <v/>
      </c>
      <c r="BB14" s="252" t="str">
        <f>IF(($BE$7-$M14)/2&gt;BB$9,"",IF(COUNTIF($AB14:BA14,$J14&amp;" – ")&gt;=$M14,"",$J14&amp;" – "))</f>
        <v/>
      </c>
      <c r="BC14" s="252" t="str">
        <f>IF(($BE$7-$M14)/2&gt;BC$9,"",IF(COUNTIF($AB14:BB14,$J14&amp;" – ")&gt;=$M14,"",$J14&amp;" – "))</f>
        <v/>
      </c>
      <c r="BD14" s="252" t="str">
        <f>IF(($BE$7-$M14)/2&gt;BD$9,"",IF(COUNTIF($AB14:BC14,$J14&amp;" – ")&gt;=$M14,"",$J14&amp;" – "))</f>
        <v/>
      </c>
      <c r="BE14" s="252" t="str">
        <f>IF(($BE$7-$M14)/2&gt;BE$9,"",IF(COUNTIF($AB14:BD14,$J14&amp;" – ")&gt;=$M14,"",$J14&amp;" – "))</f>
        <v/>
      </c>
      <c r="BF14" s="253">
        <f t="shared" si="5"/>
        <v>1</v>
      </c>
      <c r="BG14" s="71"/>
      <c r="BH14" s="71"/>
      <c r="BI14" s="71"/>
      <c r="BJ14" s="71"/>
      <c r="BK14" s="71"/>
      <c r="BL14" s="71"/>
      <c r="BM14" s="71"/>
      <c r="BN14" s="71"/>
      <c r="BO14" s="71"/>
      <c r="BP14" s="71"/>
      <c r="BQ14" s="71"/>
      <c r="BR14" s="71"/>
      <c r="BS14" s="71"/>
      <c r="BT14" s="71"/>
      <c r="BU14" s="71"/>
      <c r="BV14" s="71"/>
      <c r="BW14" s="71"/>
      <c r="BX14" s="71"/>
      <c r="BY14" s="71"/>
      <c r="BZ14" s="71"/>
      <c r="CA14" s="71"/>
      <c r="CB14" s="71"/>
      <c r="CC14" s="71"/>
      <c r="CD14" s="71"/>
      <c r="CE14" s="71"/>
      <c r="CF14" s="71"/>
      <c r="CG14" s="71"/>
      <c r="CH14" s="71"/>
      <c r="CI14" s="71"/>
      <c r="CJ14" s="71"/>
      <c r="CK14" s="71"/>
      <c r="CL14" s="71"/>
      <c r="CM14" s="71"/>
    </row>
    <row r="15" spans="1:91" ht="18" customHeight="1" thickTop="1" thickBot="1" x14ac:dyDescent="0.25">
      <c r="A15" s="71"/>
      <c r="B15" s="288">
        <f t="shared" si="2"/>
        <v>0</v>
      </c>
      <c r="C15" s="71"/>
      <c r="D15" s="71"/>
      <c r="E15" s="71"/>
      <c r="F15" s="183">
        <f t="shared" si="6"/>
        <v>0</v>
      </c>
      <c r="G15" s="433"/>
      <c r="H15" s="170"/>
      <c r="I15" s="432">
        <f t="shared" si="1"/>
        <v>0</v>
      </c>
      <c r="J15" s="435"/>
      <c r="K15" s="71"/>
      <c r="L15" s="71"/>
      <c r="M15" s="171">
        <f t="shared" si="3"/>
        <v>0</v>
      </c>
      <c r="N15" s="71"/>
      <c r="O15" s="186" t="str">
        <f>"[ repetida "&amp;Q5&amp;" veces ]"</f>
        <v>[ repetida 0 veces ]</v>
      </c>
      <c r="P15" s="71"/>
      <c r="Q15" s="71"/>
      <c r="R15" s="71"/>
      <c r="S15" s="71"/>
      <c r="T15" s="71"/>
      <c r="U15" s="71"/>
      <c r="V15" s="71"/>
      <c r="W15" s="71"/>
      <c r="X15" s="71"/>
      <c r="Y15" s="71"/>
      <c r="Z15" s="71"/>
      <c r="AA15" s="71"/>
      <c r="AB15" s="251" t="str">
        <f t="shared" si="4"/>
        <v xml:space="preserve"> – </v>
      </c>
      <c r="AC15" s="252" t="str">
        <f>IF(($BE$7-$M15)/2&gt;AC$9,"",IF(COUNTIF($AB15:AB15,$J15&amp;" – ")&gt;=$M15,"",$J15&amp;" – "))</f>
        <v/>
      </c>
      <c r="AD15" s="252" t="str">
        <f>IF(($BE$7-$M15)/2&gt;AD$9,"",IF(COUNTIF($AB15:AC15,$J15&amp;" – ")&gt;=$M15,"",$J15&amp;" – "))</f>
        <v/>
      </c>
      <c r="AE15" s="252" t="str">
        <f>IF(($BE$7-$M15)/2&gt;AE$9,"",IF(COUNTIF($AB15:AD15,$J15&amp;" – ")&gt;=$M15,"",$J15&amp;" – "))</f>
        <v/>
      </c>
      <c r="AF15" s="252" t="str">
        <f>IF(($BE$7-$M15)/2&gt;AF$9,"",IF(COUNTIF($AB15:AE15,$J15&amp;" – ")&gt;=$M15,"",$J15&amp;" – "))</f>
        <v/>
      </c>
      <c r="AG15" s="252" t="str">
        <f>IF(($BE$7-$M15)/2&gt;AG$9,"",IF(COUNTIF($AB15:AF15,$J15&amp;" – ")&gt;=$M15,"",$J15&amp;" – "))</f>
        <v/>
      </c>
      <c r="AH15" s="252" t="str">
        <f>IF(($BE$7-$M15)/2&gt;AH$9,"",IF(COUNTIF($AB15:AG15,$J15&amp;" – ")&gt;=$M15,"",$J15&amp;" – "))</f>
        <v/>
      </c>
      <c r="AI15" s="252" t="str">
        <f>IF(($BE$7-$M15)/2&gt;AI$9,"",IF(COUNTIF($AB15:AH15,$J15&amp;" – ")&gt;=$M15,"",$J15&amp;" – "))</f>
        <v/>
      </c>
      <c r="AJ15" s="252" t="str">
        <f>IF(($BE$7-$M15)/2&gt;AJ$9,"",IF(COUNTIF($AB15:AI15,$J15&amp;" – ")&gt;=$M15,"",$J15&amp;" – "))</f>
        <v/>
      </c>
      <c r="AK15" s="252" t="str">
        <f>IF(($BE$7-$M15)/2&gt;AK$9,"",IF(COUNTIF($AB15:AJ15,$J15&amp;" – ")&gt;=$M15,"",$J15&amp;" – "))</f>
        <v/>
      </c>
      <c r="AL15" s="252" t="str">
        <f>IF(($BE$7-$M15)/2&gt;AL$9,"",IF(COUNTIF($AB15:AK15,$J15&amp;" – ")&gt;=$M15,"",$J15&amp;" – "))</f>
        <v/>
      </c>
      <c r="AM15" s="252" t="str">
        <f>IF(($BE$7-$M15)/2&gt;AM$9,"",IF(COUNTIF($AB15:AL15,$J15&amp;" – ")&gt;=$M15,"",$J15&amp;" – "))</f>
        <v/>
      </c>
      <c r="AN15" s="252" t="str">
        <f>IF(($BE$7-$M15)/2&gt;AN$9,"",IF(COUNTIF($AB15:AM15,$J15&amp;" – ")&gt;=$M15,"",$J15&amp;" – "))</f>
        <v/>
      </c>
      <c r="AO15" s="252" t="str">
        <f>IF(($BE$7-$M15)/2&gt;AO$9,"",IF(COUNTIF($AB15:AN15,$J15&amp;" – ")&gt;=$M15,"",$J15&amp;" – "))</f>
        <v/>
      </c>
      <c r="AP15" s="252" t="str">
        <f>IF(($BE$7-$M15)/2&gt;AP$9,"",IF(COUNTIF($AB15:AO15,$J15&amp;" – ")&gt;=$M15,"",$J15&amp;" – "))</f>
        <v/>
      </c>
      <c r="AQ15" s="252" t="str">
        <f>IF(($BE$7-$M15)/2&gt;AQ$9,"",IF(COUNTIF($AB15:AP15,$J15&amp;" – ")&gt;=$M15,"",$J15&amp;" – "))</f>
        <v/>
      </c>
      <c r="AR15" s="252" t="str">
        <f>IF(($BE$7-$M15)/2&gt;AR$9,"",IF(COUNTIF($AB15:AQ15,$J15&amp;" – ")&gt;=$M15,"",$J15&amp;" – "))</f>
        <v/>
      </c>
      <c r="AS15" s="252" t="str">
        <f>IF(($BE$7-$M15)/2&gt;AS$9,"",IF(COUNTIF($AB15:AR15,$J15&amp;" – ")&gt;=$M15,"",$J15&amp;" – "))</f>
        <v/>
      </c>
      <c r="AT15" s="252" t="str">
        <f>IF(($BE$7-$M15)/2&gt;AT$9,"",IF(COUNTIF($AB15:AS15,$J15&amp;" – ")&gt;=$M15,"",$J15&amp;" – "))</f>
        <v/>
      </c>
      <c r="AU15" s="252" t="str">
        <f>IF(($BE$7-$M15)/2&gt;AU$9,"",IF(COUNTIF($AB15:AT15,$J15&amp;" – ")&gt;=$M15,"",$J15&amp;" – "))</f>
        <v/>
      </c>
      <c r="AV15" s="252" t="str">
        <f>IF(($BE$7-$M15)/2&gt;AV$9,"",IF(COUNTIF($AB15:AU15,$J15&amp;" – ")&gt;=$M15,"",$J15&amp;" – "))</f>
        <v/>
      </c>
      <c r="AW15" s="252" t="str">
        <f>IF(($BE$7-$M15)/2&gt;AW$9,"",IF(COUNTIF($AB15:AV15,$J15&amp;" – ")&gt;=$M15,"",$J15&amp;" – "))</f>
        <v/>
      </c>
      <c r="AX15" s="252" t="str">
        <f>IF(($BE$7-$M15)/2&gt;AX$9,"",IF(COUNTIF($AB15:AW15,$J15&amp;" – ")&gt;=$M15,"",$J15&amp;" – "))</f>
        <v/>
      </c>
      <c r="AY15" s="252" t="str">
        <f>IF(($BE$7-$M15)/2&gt;AY$9,"",IF(COUNTIF($AB15:AX15,$J15&amp;" – ")&gt;=$M15,"",$J15&amp;" – "))</f>
        <v/>
      </c>
      <c r="AZ15" s="252" t="str">
        <f>IF(($BE$7-$M15)/2&gt;AZ$9,"",IF(COUNTIF($AB15:AY15,$J15&amp;" – ")&gt;=$M15,"",$J15&amp;" – "))</f>
        <v/>
      </c>
      <c r="BA15" s="252" t="str">
        <f>IF(($BE$7-$M15)/2&gt;BA$9,"",IF(COUNTIF($AB15:AZ15,$J15&amp;" – ")&gt;=$M15,"",$J15&amp;" – "))</f>
        <v/>
      </c>
      <c r="BB15" s="252" t="str">
        <f>IF(($BE$7-$M15)/2&gt;BB$9,"",IF(COUNTIF($AB15:BA15,$J15&amp;" – ")&gt;=$M15,"",$J15&amp;" – "))</f>
        <v/>
      </c>
      <c r="BC15" s="252" t="str">
        <f>IF(($BE$7-$M15)/2&gt;BC$9,"",IF(COUNTIF($AB15:BB15,$J15&amp;" – ")&gt;=$M15,"",$J15&amp;" – "))</f>
        <v/>
      </c>
      <c r="BD15" s="252" t="str">
        <f>IF(($BE$7-$M15)/2&gt;BD$9,"",IF(COUNTIF($AB15:BC15,$J15&amp;" – ")&gt;=$M15,"",$J15&amp;" – "))</f>
        <v/>
      </c>
      <c r="BE15" s="252" t="str">
        <f>IF(($BE$7-$M15)/2&gt;BE$9,"",IF(COUNTIF($AB15:BD15,$J15&amp;" – ")&gt;=$M15,"",$J15&amp;" – "))</f>
        <v/>
      </c>
      <c r="BF15" s="253">
        <f t="shared" si="5"/>
        <v>1</v>
      </c>
      <c r="BG15" s="71"/>
      <c r="BH15" s="71"/>
      <c r="BI15" s="71"/>
      <c r="BJ15" s="71"/>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row>
    <row r="16" spans="1:91" ht="18" customHeight="1" thickTop="1" thickBot="1" x14ac:dyDescent="0.2">
      <c r="A16" s="71"/>
      <c r="B16" s="288">
        <f t="shared" si="2"/>
        <v>0</v>
      </c>
      <c r="C16" s="71"/>
      <c r="D16" s="71"/>
      <c r="E16" s="71"/>
      <c r="F16" s="183">
        <f t="shared" si="6"/>
        <v>0</v>
      </c>
      <c r="G16" s="433"/>
      <c r="H16" s="170"/>
      <c r="I16" s="432">
        <f t="shared" si="1"/>
        <v>0</v>
      </c>
      <c r="J16" s="435"/>
      <c r="K16" s="71"/>
      <c r="L16" s="71"/>
      <c r="M16" s="171">
        <f t="shared" si="3"/>
        <v>0</v>
      </c>
      <c r="N16" s="71"/>
      <c r="O16" s="71"/>
      <c r="P16" s="71"/>
      <c r="Q16" s="71"/>
      <c r="R16" s="71"/>
      <c r="S16" s="71"/>
      <c r="T16" s="71"/>
      <c r="U16" s="71"/>
      <c r="V16" s="71"/>
      <c r="W16" s="71"/>
      <c r="X16" s="71"/>
      <c r="Y16" s="71"/>
      <c r="Z16" s="71"/>
      <c r="AA16" s="71"/>
      <c r="AB16" s="251" t="str">
        <f t="shared" si="4"/>
        <v xml:space="preserve"> – </v>
      </c>
      <c r="AC16" s="252" t="str">
        <f>IF(($BE$7-$M16)/2&gt;AC$9,"",IF(COUNTIF($AB16:AB16,$J16&amp;" – ")&gt;=$M16,"",$J16&amp;" – "))</f>
        <v/>
      </c>
      <c r="AD16" s="252" t="str">
        <f>IF(($BE$7-$M16)/2&gt;AD$9,"",IF(COUNTIF($AB16:AC16,$J16&amp;" – ")&gt;=$M16,"",$J16&amp;" – "))</f>
        <v/>
      </c>
      <c r="AE16" s="252" t="str">
        <f>IF(($BE$7-$M16)/2&gt;AE$9,"",IF(COUNTIF($AB16:AD16,$J16&amp;" – ")&gt;=$M16,"",$J16&amp;" – "))</f>
        <v/>
      </c>
      <c r="AF16" s="252" t="str">
        <f>IF(($BE$7-$M16)/2&gt;AF$9,"",IF(COUNTIF($AB16:AE16,$J16&amp;" – ")&gt;=$M16,"",$J16&amp;" – "))</f>
        <v/>
      </c>
      <c r="AG16" s="252" t="str">
        <f>IF(($BE$7-$M16)/2&gt;AG$9,"",IF(COUNTIF($AB16:AF16,$J16&amp;" – ")&gt;=$M16,"",$J16&amp;" – "))</f>
        <v/>
      </c>
      <c r="AH16" s="252" t="str">
        <f>IF(($BE$7-$M16)/2&gt;AH$9,"",IF(COUNTIF($AB16:AG16,$J16&amp;" – ")&gt;=$M16,"",$J16&amp;" – "))</f>
        <v/>
      </c>
      <c r="AI16" s="252" t="str">
        <f>IF(($BE$7-$M16)/2&gt;AI$9,"",IF(COUNTIF($AB16:AH16,$J16&amp;" – ")&gt;=$M16,"",$J16&amp;" – "))</f>
        <v/>
      </c>
      <c r="AJ16" s="252" t="str">
        <f>IF(($BE$7-$M16)/2&gt;AJ$9,"",IF(COUNTIF($AB16:AI16,$J16&amp;" – ")&gt;=$M16,"",$J16&amp;" – "))</f>
        <v/>
      </c>
      <c r="AK16" s="252" t="str">
        <f>IF(($BE$7-$M16)/2&gt;AK$9,"",IF(COUNTIF($AB16:AJ16,$J16&amp;" – ")&gt;=$M16,"",$J16&amp;" – "))</f>
        <v/>
      </c>
      <c r="AL16" s="252" t="str">
        <f>IF(($BE$7-$M16)/2&gt;AL$9,"",IF(COUNTIF($AB16:AK16,$J16&amp;" – ")&gt;=$M16,"",$J16&amp;" – "))</f>
        <v/>
      </c>
      <c r="AM16" s="252" t="str">
        <f>IF(($BE$7-$M16)/2&gt;AM$9,"",IF(COUNTIF($AB16:AL16,$J16&amp;" – ")&gt;=$M16,"",$J16&amp;" – "))</f>
        <v/>
      </c>
      <c r="AN16" s="252" t="str">
        <f>IF(($BE$7-$M16)/2&gt;AN$9,"",IF(COUNTIF($AB16:AM16,$J16&amp;" – ")&gt;=$M16,"",$J16&amp;" – "))</f>
        <v/>
      </c>
      <c r="AO16" s="252" t="str">
        <f>IF(($BE$7-$M16)/2&gt;AO$9,"",IF(COUNTIF($AB16:AN16,$J16&amp;" – ")&gt;=$M16,"",$J16&amp;" – "))</f>
        <v/>
      </c>
      <c r="AP16" s="252" t="str">
        <f>IF(($BE$7-$M16)/2&gt;AP$9,"",IF(COUNTIF($AB16:AO16,$J16&amp;" – ")&gt;=$M16,"",$J16&amp;" – "))</f>
        <v/>
      </c>
      <c r="AQ16" s="252" t="str">
        <f>IF(($BE$7-$M16)/2&gt;AQ$9,"",IF(COUNTIF($AB16:AP16,$J16&amp;" – ")&gt;=$M16,"",$J16&amp;" – "))</f>
        <v/>
      </c>
      <c r="AR16" s="252" t="str">
        <f>IF(($BE$7-$M16)/2&gt;AR$9,"",IF(COUNTIF($AB16:AQ16,$J16&amp;" – ")&gt;=$M16,"",$J16&amp;" – "))</f>
        <v/>
      </c>
      <c r="AS16" s="252" t="str">
        <f>IF(($BE$7-$M16)/2&gt;AS$9,"",IF(COUNTIF($AB16:AR16,$J16&amp;" – ")&gt;=$M16,"",$J16&amp;" – "))</f>
        <v/>
      </c>
      <c r="AT16" s="252" t="str">
        <f>IF(($BE$7-$M16)/2&gt;AT$9,"",IF(COUNTIF($AB16:AS16,$J16&amp;" – ")&gt;=$M16,"",$J16&amp;" – "))</f>
        <v/>
      </c>
      <c r="AU16" s="252" t="str">
        <f>IF(($BE$7-$M16)/2&gt;AU$9,"",IF(COUNTIF($AB16:AT16,$J16&amp;" – ")&gt;=$M16,"",$J16&amp;" – "))</f>
        <v/>
      </c>
      <c r="AV16" s="252" t="str">
        <f>IF(($BE$7-$M16)/2&gt;AV$9,"",IF(COUNTIF($AB16:AU16,$J16&amp;" – ")&gt;=$M16,"",$J16&amp;" – "))</f>
        <v/>
      </c>
      <c r="AW16" s="252" t="str">
        <f>IF(($BE$7-$M16)/2&gt;AW$9,"",IF(COUNTIF($AB16:AV16,$J16&amp;" – ")&gt;=$M16,"",$J16&amp;" – "))</f>
        <v/>
      </c>
      <c r="AX16" s="252" t="str">
        <f>IF(($BE$7-$M16)/2&gt;AX$9,"",IF(COUNTIF($AB16:AW16,$J16&amp;" – ")&gt;=$M16,"",$J16&amp;" – "))</f>
        <v/>
      </c>
      <c r="AY16" s="252" t="str">
        <f>IF(($BE$7-$M16)/2&gt;AY$9,"",IF(COUNTIF($AB16:AX16,$J16&amp;" – ")&gt;=$M16,"",$J16&amp;" – "))</f>
        <v/>
      </c>
      <c r="AZ16" s="252" t="str">
        <f>IF(($BE$7-$M16)/2&gt;AZ$9,"",IF(COUNTIF($AB16:AY16,$J16&amp;" – ")&gt;=$M16,"",$J16&amp;" – "))</f>
        <v/>
      </c>
      <c r="BA16" s="252" t="str">
        <f>IF(($BE$7-$M16)/2&gt;BA$9,"",IF(COUNTIF($AB16:AZ16,$J16&amp;" – ")&gt;=$M16,"",$J16&amp;" – "))</f>
        <v/>
      </c>
      <c r="BB16" s="252" t="str">
        <f>IF(($BE$7-$M16)/2&gt;BB$9,"",IF(COUNTIF($AB16:BA16,$J16&amp;" – ")&gt;=$M16,"",$J16&amp;" – "))</f>
        <v/>
      </c>
      <c r="BC16" s="252" t="str">
        <f>IF(($BE$7-$M16)/2&gt;BC$9,"",IF(COUNTIF($AB16:BB16,$J16&amp;" – ")&gt;=$M16,"",$J16&amp;" – "))</f>
        <v/>
      </c>
      <c r="BD16" s="252" t="str">
        <f>IF(($BE$7-$M16)/2&gt;BD$9,"",IF(COUNTIF($AB16:BC16,$J16&amp;" – ")&gt;=$M16,"",$J16&amp;" – "))</f>
        <v/>
      </c>
      <c r="BE16" s="252" t="str">
        <f>IF(($BE$7-$M16)/2&gt;BE$9,"",IF(COUNTIF($AB16:BD16,$J16&amp;" – ")&gt;=$M16,"",$J16&amp;" – "))</f>
        <v/>
      </c>
      <c r="BF16" s="253">
        <f t="shared" si="5"/>
        <v>1</v>
      </c>
      <c r="BG16" s="71"/>
      <c r="BH16" s="71"/>
      <c r="BI16" s="71"/>
      <c r="BJ16" s="71"/>
      <c r="BK16" s="71"/>
      <c r="BL16" s="71"/>
      <c r="BM16" s="71"/>
      <c r="BN16" s="71"/>
      <c r="BO16" s="71"/>
      <c r="BP16" s="71"/>
      <c r="BQ16" s="71"/>
      <c r="BR16" s="71"/>
      <c r="BS16" s="71"/>
      <c r="BT16" s="71"/>
      <c r="BU16" s="71"/>
      <c r="BV16" s="71"/>
      <c r="BW16" s="71"/>
      <c r="BX16" s="71"/>
      <c r="BY16" s="71"/>
      <c r="BZ16" s="71"/>
      <c r="CA16" s="71"/>
      <c r="CB16" s="71"/>
      <c r="CC16" s="71"/>
      <c r="CD16" s="71"/>
      <c r="CE16" s="71"/>
      <c r="CF16" s="71"/>
      <c r="CG16" s="71"/>
      <c r="CH16" s="71"/>
      <c r="CI16" s="71"/>
      <c r="CJ16" s="71"/>
      <c r="CK16" s="71"/>
      <c r="CL16" s="71"/>
      <c r="CM16" s="71"/>
    </row>
    <row r="17" spans="1:91" ht="18" customHeight="1" thickTop="1" thickBot="1" x14ac:dyDescent="0.25">
      <c r="A17" s="71"/>
      <c r="B17" s="288">
        <f t="shared" si="2"/>
        <v>0</v>
      </c>
      <c r="C17" s="71"/>
      <c r="D17" s="71"/>
      <c r="E17" s="71"/>
      <c r="F17" s="183">
        <f t="shared" si="6"/>
        <v>0</v>
      </c>
      <c r="G17" s="433"/>
      <c r="H17" s="170"/>
      <c r="I17" s="432">
        <f t="shared" si="1"/>
        <v>0</v>
      </c>
      <c r="J17" s="435"/>
      <c r="K17" s="71"/>
      <c r="L17" s="71"/>
      <c r="M17" s="171">
        <f t="shared" si="3"/>
        <v>0</v>
      </c>
      <c r="N17" s="71"/>
      <c r="O17" s="71"/>
      <c r="P17" s="71"/>
      <c r="Q17" s="175" t="s">
        <v>88</v>
      </c>
      <c r="R17" s="176">
        <f>SUM(M11:M30)</f>
        <v>0</v>
      </c>
      <c r="S17" s="71"/>
      <c r="T17" s="71"/>
      <c r="U17" s="71"/>
      <c r="V17" s="71"/>
      <c r="W17" s="71"/>
      <c r="X17" s="71"/>
      <c r="Y17" s="71"/>
      <c r="Z17" s="71"/>
      <c r="AA17" s="71"/>
      <c r="AB17" s="251" t="str">
        <f t="shared" si="4"/>
        <v xml:space="preserve"> – </v>
      </c>
      <c r="AC17" s="252" t="str">
        <f>IF(($BE$7-$M17)/2&gt;AC$9,"",IF(COUNTIF($AB17:AB17,$J17&amp;" – ")&gt;=$M17,"",$J17&amp;" – "))</f>
        <v/>
      </c>
      <c r="AD17" s="252" t="str">
        <f>IF(($BE$7-$M17)/2&gt;AD$9,"",IF(COUNTIF($AB17:AC17,$J17&amp;" – ")&gt;=$M17,"",$J17&amp;" – "))</f>
        <v/>
      </c>
      <c r="AE17" s="252" t="str">
        <f>IF(($BE$7-$M17)/2&gt;AE$9,"",IF(COUNTIF($AB17:AD17,$J17&amp;" – ")&gt;=$M17,"",$J17&amp;" – "))</f>
        <v/>
      </c>
      <c r="AF17" s="252" t="str">
        <f>IF(($BE$7-$M17)/2&gt;AF$9,"",IF(COUNTIF($AB17:AE17,$J17&amp;" – ")&gt;=$M17,"",$J17&amp;" – "))</f>
        <v/>
      </c>
      <c r="AG17" s="252" t="str">
        <f>IF(($BE$7-$M17)/2&gt;AG$9,"",IF(COUNTIF($AB17:AF17,$J17&amp;" – ")&gt;=$M17,"",$J17&amp;" – "))</f>
        <v/>
      </c>
      <c r="AH17" s="252" t="str">
        <f>IF(($BE$7-$M17)/2&gt;AH$9,"",IF(COUNTIF($AB17:AG17,$J17&amp;" – ")&gt;=$M17,"",$J17&amp;" – "))</f>
        <v/>
      </c>
      <c r="AI17" s="252" t="str">
        <f>IF(($BE$7-$M17)/2&gt;AI$9,"",IF(COUNTIF($AB17:AH17,$J17&amp;" – ")&gt;=$M17,"",$J17&amp;" – "))</f>
        <v/>
      </c>
      <c r="AJ17" s="252" t="str">
        <f>IF(($BE$7-$M17)/2&gt;AJ$9,"",IF(COUNTIF($AB17:AI17,$J17&amp;" – ")&gt;=$M17,"",$J17&amp;" – "))</f>
        <v/>
      </c>
      <c r="AK17" s="252" t="str">
        <f>IF(($BE$7-$M17)/2&gt;AK$9,"",IF(COUNTIF($AB17:AJ17,$J17&amp;" – ")&gt;=$M17,"",$J17&amp;" – "))</f>
        <v/>
      </c>
      <c r="AL17" s="252" t="str">
        <f>IF(($BE$7-$M17)/2&gt;AL$9,"",IF(COUNTIF($AB17:AK17,$J17&amp;" – ")&gt;=$M17,"",$J17&amp;" – "))</f>
        <v/>
      </c>
      <c r="AM17" s="252" t="str">
        <f>IF(($BE$7-$M17)/2&gt;AM$9,"",IF(COUNTIF($AB17:AL17,$J17&amp;" – ")&gt;=$M17,"",$J17&amp;" – "))</f>
        <v/>
      </c>
      <c r="AN17" s="252" t="str">
        <f>IF(($BE$7-$M17)/2&gt;AN$9,"",IF(COUNTIF($AB17:AM17,$J17&amp;" – ")&gt;=$M17,"",$J17&amp;" – "))</f>
        <v/>
      </c>
      <c r="AO17" s="252" t="str">
        <f>IF(($BE$7-$M17)/2&gt;AO$9,"",IF(COUNTIF($AB17:AN17,$J17&amp;" – ")&gt;=$M17,"",$J17&amp;" – "))</f>
        <v/>
      </c>
      <c r="AP17" s="252" t="str">
        <f>IF(($BE$7-$M17)/2&gt;AP$9,"",IF(COUNTIF($AB17:AO17,$J17&amp;" – ")&gt;=$M17,"",$J17&amp;" – "))</f>
        <v/>
      </c>
      <c r="AQ17" s="252" t="str">
        <f>IF(($BE$7-$M17)/2&gt;AQ$9,"",IF(COUNTIF($AB17:AP17,$J17&amp;" – ")&gt;=$M17,"",$J17&amp;" – "))</f>
        <v/>
      </c>
      <c r="AR17" s="252" t="str">
        <f>IF(($BE$7-$M17)/2&gt;AR$9,"",IF(COUNTIF($AB17:AQ17,$J17&amp;" – ")&gt;=$M17,"",$J17&amp;" – "))</f>
        <v/>
      </c>
      <c r="AS17" s="252" t="str">
        <f>IF(($BE$7-$M17)/2&gt;AS$9,"",IF(COUNTIF($AB17:AR17,$J17&amp;" – ")&gt;=$M17,"",$J17&amp;" – "))</f>
        <v/>
      </c>
      <c r="AT17" s="252" t="str">
        <f>IF(($BE$7-$M17)/2&gt;AT$9,"",IF(COUNTIF($AB17:AS17,$J17&amp;" – ")&gt;=$M17,"",$J17&amp;" – "))</f>
        <v/>
      </c>
      <c r="AU17" s="252" t="str">
        <f>IF(($BE$7-$M17)/2&gt;AU$9,"",IF(COUNTIF($AB17:AT17,$J17&amp;" – ")&gt;=$M17,"",$J17&amp;" – "))</f>
        <v/>
      </c>
      <c r="AV17" s="252" t="str">
        <f>IF(($BE$7-$M17)/2&gt;AV$9,"",IF(COUNTIF($AB17:AU17,$J17&amp;" – ")&gt;=$M17,"",$J17&amp;" – "))</f>
        <v/>
      </c>
      <c r="AW17" s="252" t="str">
        <f>IF(($BE$7-$M17)/2&gt;AW$9,"",IF(COUNTIF($AB17:AV17,$J17&amp;" – ")&gt;=$M17,"",$J17&amp;" – "))</f>
        <v/>
      </c>
      <c r="AX17" s="252" t="str">
        <f>IF(($BE$7-$M17)/2&gt;AX$9,"",IF(COUNTIF($AB17:AW17,$J17&amp;" – ")&gt;=$M17,"",$J17&amp;" – "))</f>
        <v/>
      </c>
      <c r="AY17" s="252" t="str">
        <f>IF(($BE$7-$M17)/2&gt;AY$9,"",IF(COUNTIF($AB17:AX17,$J17&amp;" – ")&gt;=$M17,"",$J17&amp;" – "))</f>
        <v/>
      </c>
      <c r="AZ17" s="252" t="str">
        <f>IF(($BE$7-$M17)/2&gt;AZ$9,"",IF(COUNTIF($AB17:AY17,$J17&amp;" – ")&gt;=$M17,"",$J17&amp;" – "))</f>
        <v/>
      </c>
      <c r="BA17" s="252" t="str">
        <f>IF(($BE$7-$M17)/2&gt;BA$9,"",IF(COUNTIF($AB17:AZ17,$J17&amp;" – ")&gt;=$M17,"",$J17&amp;" – "))</f>
        <v/>
      </c>
      <c r="BB17" s="252" t="str">
        <f>IF(($BE$7-$M17)/2&gt;BB$9,"",IF(COUNTIF($AB17:BA17,$J17&amp;" – ")&gt;=$M17,"",$J17&amp;" – "))</f>
        <v/>
      </c>
      <c r="BC17" s="252" t="str">
        <f>IF(($BE$7-$M17)/2&gt;BC$9,"",IF(COUNTIF($AB17:BB17,$J17&amp;" – ")&gt;=$M17,"",$J17&amp;" – "))</f>
        <v/>
      </c>
      <c r="BD17" s="252" t="str">
        <f>IF(($BE$7-$M17)/2&gt;BD$9,"",IF(COUNTIF($AB17:BC17,$J17&amp;" – ")&gt;=$M17,"",$J17&amp;" – "))</f>
        <v/>
      </c>
      <c r="BE17" s="252" t="str">
        <f>IF(($BE$7-$M17)/2&gt;BE$9,"",IF(COUNTIF($AB17:BD17,$J17&amp;" – ")&gt;=$M17,"",$J17&amp;" – "))</f>
        <v/>
      </c>
      <c r="BF17" s="253">
        <f t="shared" si="5"/>
        <v>1</v>
      </c>
      <c r="BG17" s="71"/>
      <c r="BH17" s="71"/>
      <c r="BI17" s="71"/>
      <c r="BJ17" s="71"/>
      <c r="BK17" s="71"/>
      <c r="BL17" s="71"/>
      <c r="BM17" s="71"/>
      <c r="BN17" s="71"/>
      <c r="BO17" s="71"/>
      <c r="BP17" s="71"/>
      <c r="BQ17" s="71"/>
      <c r="BR17" s="71"/>
      <c r="BS17" s="71"/>
      <c r="BT17" s="71"/>
      <c r="BU17" s="71"/>
      <c r="BV17" s="71"/>
      <c r="BW17" s="71"/>
      <c r="BX17" s="71"/>
      <c r="BY17" s="71"/>
      <c r="BZ17" s="71"/>
      <c r="CA17" s="71"/>
      <c r="CB17" s="71"/>
      <c r="CC17" s="71"/>
      <c r="CD17" s="71"/>
      <c r="CE17" s="71"/>
      <c r="CF17" s="71"/>
      <c r="CG17" s="71"/>
      <c r="CH17" s="71"/>
      <c r="CI17" s="71"/>
      <c r="CJ17" s="71"/>
      <c r="CK17" s="71"/>
      <c r="CL17" s="71"/>
      <c r="CM17" s="71"/>
    </row>
    <row r="18" spans="1:91" ht="18" customHeight="1" thickTop="1" thickBot="1" x14ac:dyDescent="0.2">
      <c r="A18" s="71"/>
      <c r="B18" s="288">
        <f t="shared" si="2"/>
        <v>0</v>
      </c>
      <c r="C18" s="71"/>
      <c r="D18" s="71"/>
      <c r="E18" s="71"/>
      <c r="F18" s="183">
        <f t="shared" si="6"/>
        <v>0</v>
      </c>
      <c r="G18" s="433"/>
      <c r="H18" s="170"/>
      <c r="I18" s="432">
        <f t="shared" si="1"/>
        <v>0</v>
      </c>
      <c r="J18" s="435"/>
      <c r="K18" s="71"/>
      <c r="L18" s="71"/>
      <c r="M18" s="171">
        <f t="shared" si="3"/>
        <v>0</v>
      </c>
      <c r="N18" s="71"/>
      <c r="O18" s="71"/>
      <c r="P18" s="71"/>
      <c r="Q18" s="71"/>
      <c r="R18" s="71"/>
      <c r="S18" s="71"/>
      <c r="T18" s="71"/>
      <c r="U18" s="71"/>
      <c r="V18" s="71"/>
      <c r="W18" s="71"/>
      <c r="X18" s="71"/>
      <c r="Y18" s="71"/>
      <c r="Z18" s="71"/>
      <c r="AA18" s="71"/>
      <c r="AB18" s="251" t="str">
        <f t="shared" si="4"/>
        <v xml:space="preserve"> – </v>
      </c>
      <c r="AC18" s="252" t="str">
        <f>IF(($BE$7-$M18)/2&gt;AC$9,"",IF(COUNTIF($AB18:AB18,$J18&amp;" – ")&gt;=$M18,"",$J18&amp;" – "))</f>
        <v/>
      </c>
      <c r="AD18" s="252" t="str">
        <f>IF(($BE$7-$M18)/2&gt;AD$9,"",IF(COUNTIF($AB18:AC18,$J18&amp;" – ")&gt;=$M18,"",$J18&amp;" – "))</f>
        <v/>
      </c>
      <c r="AE18" s="252" t="str">
        <f>IF(($BE$7-$M18)/2&gt;AE$9,"",IF(COUNTIF($AB18:AD18,$J18&amp;" – ")&gt;=$M18,"",$J18&amp;" – "))</f>
        <v/>
      </c>
      <c r="AF18" s="252" t="str">
        <f>IF(($BE$7-$M18)/2&gt;AF$9,"",IF(COUNTIF($AB18:AE18,$J18&amp;" – ")&gt;=$M18,"",$J18&amp;" – "))</f>
        <v/>
      </c>
      <c r="AG18" s="252" t="str">
        <f>IF(($BE$7-$M18)/2&gt;AG$9,"",IF(COUNTIF($AB18:AF18,$J18&amp;" – ")&gt;=$M18,"",$J18&amp;" – "))</f>
        <v/>
      </c>
      <c r="AH18" s="252" t="str">
        <f>IF(($BE$7-$M18)/2&gt;AH$9,"",IF(COUNTIF($AB18:AG18,$J18&amp;" – ")&gt;=$M18,"",$J18&amp;" – "))</f>
        <v/>
      </c>
      <c r="AI18" s="252" t="str">
        <f>IF(($BE$7-$M18)/2&gt;AI$9,"",IF(COUNTIF($AB18:AH18,$J18&amp;" – ")&gt;=$M18,"",$J18&amp;" – "))</f>
        <v/>
      </c>
      <c r="AJ18" s="252" t="str">
        <f>IF(($BE$7-$M18)/2&gt;AJ$9,"",IF(COUNTIF($AB18:AI18,$J18&amp;" – ")&gt;=$M18,"",$J18&amp;" – "))</f>
        <v/>
      </c>
      <c r="AK18" s="252" t="str">
        <f>IF(($BE$7-$M18)/2&gt;AK$9,"",IF(COUNTIF($AB18:AJ18,$J18&amp;" – ")&gt;=$M18,"",$J18&amp;" – "))</f>
        <v/>
      </c>
      <c r="AL18" s="252" t="str">
        <f>IF(($BE$7-$M18)/2&gt;AL$9,"",IF(COUNTIF($AB18:AK18,$J18&amp;" – ")&gt;=$M18,"",$J18&amp;" – "))</f>
        <v/>
      </c>
      <c r="AM18" s="252" t="str">
        <f>IF(($BE$7-$M18)/2&gt;AM$9,"",IF(COUNTIF($AB18:AL18,$J18&amp;" – ")&gt;=$M18,"",$J18&amp;" – "))</f>
        <v/>
      </c>
      <c r="AN18" s="252" t="str">
        <f>IF(($BE$7-$M18)/2&gt;AN$9,"",IF(COUNTIF($AB18:AM18,$J18&amp;" – ")&gt;=$M18,"",$J18&amp;" – "))</f>
        <v/>
      </c>
      <c r="AO18" s="252" t="str">
        <f>IF(($BE$7-$M18)/2&gt;AO$9,"",IF(COUNTIF($AB18:AN18,$J18&amp;" – ")&gt;=$M18,"",$J18&amp;" – "))</f>
        <v/>
      </c>
      <c r="AP18" s="252" t="str">
        <f>IF(($BE$7-$M18)/2&gt;AP$9,"",IF(COUNTIF($AB18:AO18,$J18&amp;" – ")&gt;=$M18,"",$J18&amp;" – "))</f>
        <v/>
      </c>
      <c r="AQ18" s="252" t="str">
        <f>IF(($BE$7-$M18)/2&gt;AQ$9,"",IF(COUNTIF($AB18:AP18,$J18&amp;" – ")&gt;=$M18,"",$J18&amp;" – "))</f>
        <v/>
      </c>
      <c r="AR18" s="252" t="str">
        <f>IF(($BE$7-$M18)/2&gt;AR$9,"",IF(COUNTIF($AB18:AQ18,$J18&amp;" – ")&gt;=$M18,"",$J18&amp;" – "))</f>
        <v/>
      </c>
      <c r="AS18" s="252" t="str">
        <f>IF(($BE$7-$M18)/2&gt;AS$9,"",IF(COUNTIF($AB18:AR18,$J18&amp;" – ")&gt;=$M18,"",$J18&amp;" – "))</f>
        <v/>
      </c>
      <c r="AT18" s="252" t="str">
        <f>IF(($BE$7-$M18)/2&gt;AT$9,"",IF(COUNTIF($AB18:AS18,$J18&amp;" – ")&gt;=$M18,"",$J18&amp;" – "))</f>
        <v/>
      </c>
      <c r="AU18" s="252" t="str">
        <f>IF(($BE$7-$M18)/2&gt;AU$9,"",IF(COUNTIF($AB18:AT18,$J18&amp;" – ")&gt;=$M18,"",$J18&amp;" – "))</f>
        <v/>
      </c>
      <c r="AV18" s="252" t="str">
        <f>IF(($BE$7-$M18)/2&gt;AV$9,"",IF(COUNTIF($AB18:AU18,$J18&amp;" – ")&gt;=$M18,"",$J18&amp;" – "))</f>
        <v/>
      </c>
      <c r="AW18" s="252" t="str">
        <f>IF(($BE$7-$M18)/2&gt;AW$9,"",IF(COUNTIF($AB18:AV18,$J18&amp;" – ")&gt;=$M18,"",$J18&amp;" – "))</f>
        <v/>
      </c>
      <c r="AX18" s="252" t="str">
        <f>IF(($BE$7-$M18)/2&gt;AX$9,"",IF(COUNTIF($AB18:AW18,$J18&amp;" – ")&gt;=$M18,"",$J18&amp;" – "))</f>
        <v/>
      </c>
      <c r="AY18" s="252" t="str">
        <f>IF(($BE$7-$M18)/2&gt;AY$9,"",IF(COUNTIF($AB18:AX18,$J18&amp;" – ")&gt;=$M18,"",$J18&amp;" – "))</f>
        <v/>
      </c>
      <c r="AZ18" s="252" t="str">
        <f>IF(($BE$7-$M18)/2&gt;AZ$9,"",IF(COUNTIF($AB18:AY18,$J18&amp;" – ")&gt;=$M18,"",$J18&amp;" – "))</f>
        <v/>
      </c>
      <c r="BA18" s="252" t="str">
        <f>IF(($BE$7-$M18)/2&gt;BA$9,"",IF(COUNTIF($AB18:AZ18,$J18&amp;" – ")&gt;=$M18,"",$J18&amp;" – "))</f>
        <v/>
      </c>
      <c r="BB18" s="252" t="str">
        <f>IF(($BE$7-$M18)/2&gt;BB$9,"",IF(COUNTIF($AB18:BA18,$J18&amp;" – ")&gt;=$M18,"",$J18&amp;" – "))</f>
        <v/>
      </c>
      <c r="BC18" s="252" t="str">
        <f>IF(($BE$7-$M18)/2&gt;BC$9,"",IF(COUNTIF($AB18:BB18,$J18&amp;" – ")&gt;=$M18,"",$J18&amp;" – "))</f>
        <v/>
      </c>
      <c r="BD18" s="252" t="str">
        <f>IF(($BE$7-$M18)/2&gt;BD$9,"",IF(COUNTIF($AB18:BC18,$J18&amp;" – ")&gt;=$M18,"",$J18&amp;" – "))</f>
        <v/>
      </c>
      <c r="BE18" s="252" t="str">
        <f>IF(($BE$7-$M18)/2&gt;BE$9,"",IF(COUNTIF($AB18:BD18,$J18&amp;" – ")&gt;=$M18,"",$J18&amp;" – "))</f>
        <v/>
      </c>
      <c r="BF18" s="253">
        <f t="shared" si="5"/>
        <v>1</v>
      </c>
      <c r="BG18" s="71"/>
      <c r="BH18" s="71"/>
      <c r="BI18" s="71"/>
      <c r="BJ18" s="71"/>
      <c r="BK18" s="71"/>
      <c r="BL18" s="71"/>
      <c r="BM18" s="71"/>
      <c r="BN18" s="71"/>
      <c r="BO18" s="71"/>
      <c r="BP18" s="71"/>
      <c r="BQ18" s="71"/>
      <c r="BR18" s="71"/>
      <c r="BS18" s="71"/>
      <c r="BT18" s="71"/>
      <c r="BU18" s="71"/>
      <c r="BV18" s="71"/>
      <c r="BW18" s="71"/>
      <c r="BX18" s="71"/>
      <c r="BY18" s="71"/>
      <c r="BZ18" s="71"/>
      <c r="CA18" s="71"/>
      <c r="CB18" s="71"/>
      <c r="CC18" s="71"/>
      <c r="CD18" s="71"/>
      <c r="CE18" s="71"/>
      <c r="CF18" s="71"/>
      <c r="CG18" s="71"/>
      <c r="CH18" s="71"/>
      <c r="CI18" s="71"/>
      <c r="CJ18" s="71"/>
      <c r="CK18" s="71"/>
      <c r="CL18" s="71"/>
      <c r="CM18" s="71"/>
    </row>
    <row r="19" spans="1:91" ht="18" customHeight="1" thickTop="1" thickBot="1" x14ac:dyDescent="0.2">
      <c r="A19" s="71"/>
      <c r="B19" s="288">
        <f t="shared" si="2"/>
        <v>0</v>
      </c>
      <c r="C19" s="71"/>
      <c r="D19" s="71"/>
      <c r="E19" s="71"/>
      <c r="F19" s="183">
        <f t="shared" si="6"/>
        <v>0</v>
      </c>
      <c r="G19" s="433"/>
      <c r="H19" s="170"/>
      <c r="I19" s="432">
        <f t="shared" si="1"/>
        <v>0</v>
      </c>
      <c r="J19" s="435"/>
      <c r="K19" s="71"/>
      <c r="L19" s="71"/>
      <c r="M19" s="171">
        <f t="shared" si="3"/>
        <v>0</v>
      </c>
      <c r="N19" s="71"/>
      <c r="O19" s="71"/>
      <c r="P19" s="71"/>
      <c r="Q19" s="71"/>
      <c r="R19" s="71"/>
      <c r="S19" s="71"/>
      <c r="T19" s="71"/>
      <c r="U19" s="71"/>
      <c r="V19" s="71"/>
      <c r="W19" s="71"/>
      <c r="X19" s="71"/>
      <c r="Y19" s="71"/>
      <c r="Z19" s="71"/>
      <c r="AA19" s="71"/>
      <c r="AB19" s="251" t="str">
        <f t="shared" si="4"/>
        <v xml:space="preserve"> – </v>
      </c>
      <c r="AC19" s="252" t="str">
        <f>IF(($BE$7-$M19)/2&gt;AC$9,"",IF(COUNTIF($AB19:AB19,$J19&amp;" – ")&gt;=$M19,"",$J19&amp;" – "))</f>
        <v/>
      </c>
      <c r="AD19" s="252" t="str">
        <f>IF(($BE$7-$M19)/2&gt;AD$9,"",IF(COUNTIF($AB19:AC19,$J19&amp;" – ")&gt;=$M19,"",$J19&amp;" – "))</f>
        <v/>
      </c>
      <c r="AE19" s="252" t="str">
        <f>IF(($BE$7-$M19)/2&gt;AE$9,"",IF(COUNTIF($AB19:AD19,$J19&amp;" – ")&gt;=$M19,"",$J19&amp;" – "))</f>
        <v/>
      </c>
      <c r="AF19" s="252" t="str">
        <f>IF(($BE$7-$M19)/2&gt;AF$9,"",IF(COUNTIF($AB19:AE19,$J19&amp;" – ")&gt;=$M19,"",$J19&amp;" – "))</f>
        <v/>
      </c>
      <c r="AG19" s="252" t="str">
        <f>IF(($BE$7-$M19)/2&gt;AG$9,"",IF(COUNTIF($AB19:AF19,$J19&amp;" – ")&gt;=$M19,"",$J19&amp;" – "))</f>
        <v/>
      </c>
      <c r="AH19" s="252" t="str">
        <f>IF(($BE$7-$M19)/2&gt;AH$9,"",IF(COUNTIF($AB19:AG19,$J19&amp;" – ")&gt;=$M19,"",$J19&amp;" – "))</f>
        <v/>
      </c>
      <c r="AI19" s="252" t="str">
        <f>IF(($BE$7-$M19)/2&gt;AI$9,"",IF(COUNTIF($AB19:AH19,$J19&amp;" – ")&gt;=$M19,"",$J19&amp;" – "))</f>
        <v/>
      </c>
      <c r="AJ19" s="252" t="str">
        <f>IF(($BE$7-$M19)/2&gt;AJ$9,"",IF(COUNTIF($AB19:AI19,$J19&amp;" – ")&gt;=$M19,"",$J19&amp;" – "))</f>
        <v/>
      </c>
      <c r="AK19" s="252" t="str">
        <f>IF(($BE$7-$M19)/2&gt;AK$9,"",IF(COUNTIF($AB19:AJ19,$J19&amp;" – ")&gt;=$M19,"",$J19&amp;" – "))</f>
        <v/>
      </c>
      <c r="AL19" s="252" t="str">
        <f>IF(($BE$7-$M19)/2&gt;AL$9,"",IF(COUNTIF($AB19:AK19,$J19&amp;" – ")&gt;=$M19,"",$J19&amp;" – "))</f>
        <v/>
      </c>
      <c r="AM19" s="252" t="str">
        <f>IF(($BE$7-$M19)/2&gt;AM$9,"",IF(COUNTIF($AB19:AL19,$J19&amp;" – ")&gt;=$M19,"",$J19&amp;" – "))</f>
        <v/>
      </c>
      <c r="AN19" s="252" t="str">
        <f>IF(($BE$7-$M19)/2&gt;AN$9,"",IF(COUNTIF($AB19:AM19,$J19&amp;" – ")&gt;=$M19,"",$J19&amp;" – "))</f>
        <v/>
      </c>
      <c r="AO19" s="252" t="str">
        <f>IF(($BE$7-$M19)/2&gt;AO$9,"",IF(COUNTIF($AB19:AN19,$J19&amp;" – ")&gt;=$M19,"",$J19&amp;" – "))</f>
        <v/>
      </c>
      <c r="AP19" s="252" t="str">
        <f>IF(($BE$7-$M19)/2&gt;AP$9,"",IF(COUNTIF($AB19:AO19,$J19&amp;" – ")&gt;=$M19,"",$J19&amp;" – "))</f>
        <v/>
      </c>
      <c r="AQ19" s="252" t="str">
        <f>IF(($BE$7-$M19)/2&gt;AQ$9,"",IF(COUNTIF($AB19:AP19,$J19&amp;" – ")&gt;=$M19,"",$J19&amp;" – "))</f>
        <v/>
      </c>
      <c r="AR19" s="252" t="str">
        <f>IF(($BE$7-$M19)/2&gt;AR$9,"",IF(COUNTIF($AB19:AQ19,$J19&amp;" – ")&gt;=$M19,"",$J19&amp;" – "))</f>
        <v/>
      </c>
      <c r="AS19" s="252" t="str">
        <f>IF(($BE$7-$M19)/2&gt;AS$9,"",IF(COUNTIF($AB19:AR19,$J19&amp;" – ")&gt;=$M19,"",$J19&amp;" – "))</f>
        <v/>
      </c>
      <c r="AT19" s="252" t="str">
        <f>IF(($BE$7-$M19)/2&gt;AT$9,"",IF(COUNTIF($AB19:AS19,$J19&amp;" – ")&gt;=$M19,"",$J19&amp;" – "))</f>
        <v/>
      </c>
      <c r="AU19" s="252" t="str">
        <f>IF(($BE$7-$M19)/2&gt;AU$9,"",IF(COUNTIF($AB19:AT19,$J19&amp;" – ")&gt;=$M19,"",$J19&amp;" – "))</f>
        <v/>
      </c>
      <c r="AV19" s="252" t="str">
        <f>IF(($BE$7-$M19)/2&gt;AV$9,"",IF(COUNTIF($AB19:AU19,$J19&amp;" – ")&gt;=$M19,"",$J19&amp;" – "))</f>
        <v/>
      </c>
      <c r="AW19" s="252" t="str">
        <f>IF(($BE$7-$M19)/2&gt;AW$9,"",IF(COUNTIF($AB19:AV19,$J19&amp;" – ")&gt;=$M19,"",$J19&amp;" – "))</f>
        <v/>
      </c>
      <c r="AX19" s="252" t="str">
        <f>IF(($BE$7-$M19)/2&gt;AX$9,"",IF(COUNTIF($AB19:AW19,$J19&amp;" – ")&gt;=$M19,"",$J19&amp;" – "))</f>
        <v/>
      </c>
      <c r="AY19" s="252" t="str">
        <f>IF(($BE$7-$M19)/2&gt;AY$9,"",IF(COUNTIF($AB19:AX19,$J19&amp;" – ")&gt;=$M19,"",$J19&amp;" – "))</f>
        <v/>
      </c>
      <c r="AZ19" s="252" t="str">
        <f>IF(($BE$7-$M19)/2&gt;AZ$9,"",IF(COUNTIF($AB19:AY19,$J19&amp;" – ")&gt;=$M19,"",$J19&amp;" – "))</f>
        <v/>
      </c>
      <c r="BA19" s="252" t="str">
        <f>IF(($BE$7-$M19)/2&gt;BA$9,"",IF(COUNTIF($AB19:AZ19,$J19&amp;" – ")&gt;=$M19,"",$J19&amp;" – "))</f>
        <v/>
      </c>
      <c r="BB19" s="252" t="str">
        <f>IF(($BE$7-$M19)/2&gt;BB$9,"",IF(COUNTIF($AB19:BA19,$J19&amp;" – ")&gt;=$M19,"",$J19&amp;" – "))</f>
        <v/>
      </c>
      <c r="BC19" s="252" t="str">
        <f>IF(($BE$7-$M19)/2&gt;BC$9,"",IF(COUNTIF($AB19:BB19,$J19&amp;" – ")&gt;=$M19,"",$J19&amp;" – "))</f>
        <v/>
      </c>
      <c r="BD19" s="252" t="str">
        <f>IF(($BE$7-$M19)/2&gt;BD$9,"",IF(COUNTIF($AB19:BC19,$J19&amp;" – ")&gt;=$M19,"",$J19&amp;" – "))</f>
        <v/>
      </c>
      <c r="BE19" s="252" t="str">
        <f>IF(($BE$7-$M19)/2&gt;BE$9,"",IF(COUNTIF($AB19:BD19,$J19&amp;" – ")&gt;=$M19,"",$J19&amp;" – "))</f>
        <v/>
      </c>
      <c r="BF19" s="253">
        <f t="shared" si="5"/>
        <v>1</v>
      </c>
      <c r="BG19" s="71"/>
      <c r="BH19" s="71"/>
      <c r="BI19" s="71"/>
      <c r="BJ19" s="71"/>
      <c r="BK19" s="71"/>
      <c r="BL19" s="71"/>
      <c r="BM19" s="71"/>
      <c r="BN19" s="71"/>
      <c r="BO19" s="71"/>
      <c r="BP19" s="71"/>
      <c r="BQ19" s="71"/>
      <c r="BR19" s="71"/>
      <c r="BS19" s="71"/>
      <c r="BT19" s="71"/>
      <c r="BU19" s="71"/>
      <c r="BV19" s="71"/>
      <c r="BW19" s="71"/>
      <c r="BX19" s="71"/>
      <c r="BY19" s="71"/>
      <c r="BZ19" s="71"/>
      <c r="CA19" s="71"/>
      <c r="CB19" s="71"/>
      <c r="CC19" s="71"/>
      <c r="CD19" s="71"/>
      <c r="CE19" s="71"/>
      <c r="CF19" s="71"/>
      <c r="CG19" s="71"/>
      <c r="CH19" s="71"/>
      <c r="CI19" s="71"/>
      <c r="CJ19" s="71"/>
      <c r="CK19" s="71"/>
      <c r="CL19" s="71"/>
      <c r="CM19" s="71"/>
    </row>
    <row r="20" spans="1:91" ht="18" customHeight="1" thickTop="1" thickBot="1" x14ac:dyDescent="0.2">
      <c r="A20" s="71"/>
      <c r="B20" s="288">
        <f t="shared" si="2"/>
        <v>0</v>
      </c>
      <c r="C20" s="71"/>
      <c r="D20" s="71"/>
      <c r="E20" s="71"/>
      <c r="F20" s="183">
        <f t="shared" si="6"/>
        <v>0</v>
      </c>
      <c r="G20" s="433"/>
      <c r="H20" s="170"/>
      <c r="I20" s="432">
        <f t="shared" si="1"/>
        <v>0</v>
      </c>
      <c r="J20" s="435"/>
      <c r="K20" s="71"/>
      <c r="L20" s="71"/>
      <c r="M20" s="171">
        <f t="shared" si="3"/>
        <v>0</v>
      </c>
      <c r="N20" s="71"/>
      <c r="O20" s="71"/>
      <c r="P20" s="71"/>
      <c r="Q20" s="71"/>
      <c r="R20" s="71"/>
      <c r="S20" s="71"/>
      <c r="T20" s="71"/>
      <c r="U20" s="71"/>
      <c r="V20" s="71"/>
      <c r="W20" s="71"/>
      <c r="X20" s="71"/>
      <c r="Y20" s="71"/>
      <c r="Z20" s="71"/>
      <c r="AA20" s="71"/>
      <c r="AB20" s="251" t="str">
        <f t="shared" si="4"/>
        <v xml:space="preserve"> – </v>
      </c>
      <c r="AC20" s="252" t="str">
        <f>IF(($BE$7-$M20)/2&gt;AC$9,"",IF(COUNTIF($AB20:AB20,$J20&amp;" – ")&gt;=$M20,"",$J20&amp;" – "))</f>
        <v/>
      </c>
      <c r="AD20" s="252" t="str">
        <f>IF(($BE$7-$M20)/2&gt;AD$9,"",IF(COUNTIF($AB20:AC20,$J20&amp;" – ")&gt;=$M20,"",$J20&amp;" – "))</f>
        <v/>
      </c>
      <c r="AE20" s="252" t="str">
        <f>IF(($BE$7-$M20)/2&gt;AE$9,"",IF(COUNTIF($AB20:AD20,$J20&amp;" – ")&gt;=$M20,"",$J20&amp;" – "))</f>
        <v/>
      </c>
      <c r="AF20" s="252" t="str">
        <f>IF(($BE$7-$M20)/2&gt;AF$9,"",IF(COUNTIF($AB20:AE20,$J20&amp;" – ")&gt;=$M20,"",$J20&amp;" – "))</f>
        <v/>
      </c>
      <c r="AG20" s="252" t="str">
        <f>IF(($BE$7-$M20)/2&gt;AG$9,"",IF(COUNTIF($AB20:AF20,$J20&amp;" – ")&gt;=$M20,"",$J20&amp;" – "))</f>
        <v/>
      </c>
      <c r="AH20" s="252" t="str">
        <f>IF(($BE$7-$M20)/2&gt;AH$9,"",IF(COUNTIF($AB20:AG20,$J20&amp;" – ")&gt;=$M20,"",$J20&amp;" – "))</f>
        <v/>
      </c>
      <c r="AI20" s="252" t="str">
        <f>IF(($BE$7-$M20)/2&gt;AI$9,"",IF(COUNTIF($AB20:AH20,$J20&amp;" – ")&gt;=$M20,"",$J20&amp;" – "))</f>
        <v/>
      </c>
      <c r="AJ20" s="252" t="str">
        <f>IF(($BE$7-$M20)/2&gt;AJ$9,"",IF(COUNTIF($AB20:AI20,$J20&amp;" – ")&gt;=$M20,"",$J20&amp;" – "))</f>
        <v/>
      </c>
      <c r="AK20" s="252" t="str">
        <f>IF(($BE$7-$M20)/2&gt;AK$9,"",IF(COUNTIF($AB20:AJ20,$J20&amp;" – ")&gt;=$M20,"",$J20&amp;" – "))</f>
        <v/>
      </c>
      <c r="AL20" s="252" t="str">
        <f>IF(($BE$7-$M20)/2&gt;AL$9,"",IF(COUNTIF($AB20:AK20,$J20&amp;" – ")&gt;=$M20,"",$J20&amp;" – "))</f>
        <v/>
      </c>
      <c r="AM20" s="252" t="str">
        <f>IF(($BE$7-$M20)/2&gt;AM$9,"",IF(COUNTIF($AB20:AL20,$J20&amp;" – ")&gt;=$M20,"",$J20&amp;" – "))</f>
        <v/>
      </c>
      <c r="AN20" s="252" t="str">
        <f>IF(($BE$7-$M20)/2&gt;AN$9,"",IF(COUNTIF($AB20:AM20,$J20&amp;" – ")&gt;=$M20,"",$J20&amp;" – "))</f>
        <v/>
      </c>
      <c r="AO20" s="252" t="str">
        <f>IF(($BE$7-$M20)/2&gt;AO$9,"",IF(COUNTIF($AB20:AN20,$J20&amp;" – ")&gt;=$M20,"",$J20&amp;" – "))</f>
        <v/>
      </c>
      <c r="AP20" s="252" t="str">
        <f>IF(($BE$7-$M20)/2&gt;AP$9,"",IF(COUNTIF($AB20:AO20,$J20&amp;" – ")&gt;=$M20,"",$J20&amp;" – "))</f>
        <v/>
      </c>
      <c r="AQ20" s="252" t="str">
        <f>IF(($BE$7-$M20)/2&gt;AQ$9,"",IF(COUNTIF($AB20:AP20,$J20&amp;" – ")&gt;=$M20,"",$J20&amp;" – "))</f>
        <v/>
      </c>
      <c r="AR20" s="252" t="str">
        <f>IF(($BE$7-$M20)/2&gt;AR$9,"",IF(COUNTIF($AB20:AQ20,$J20&amp;" – ")&gt;=$M20,"",$J20&amp;" – "))</f>
        <v/>
      </c>
      <c r="AS20" s="252" t="str">
        <f>IF(($BE$7-$M20)/2&gt;AS$9,"",IF(COUNTIF($AB20:AR20,$J20&amp;" – ")&gt;=$M20,"",$J20&amp;" – "))</f>
        <v/>
      </c>
      <c r="AT20" s="252" t="str">
        <f>IF(($BE$7-$M20)/2&gt;AT$9,"",IF(COUNTIF($AB20:AS20,$J20&amp;" – ")&gt;=$M20,"",$J20&amp;" – "))</f>
        <v/>
      </c>
      <c r="AU20" s="252" t="str">
        <f>IF(($BE$7-$M20)/2&gt;AU$9,"",IF(COUNTIF($AB20:AT20,$J20&amp;" – ")&gt;=$M20,"",$J20&amp;" – "))</f>
        <v/>
      </c>
      <c r="AV20" s="252" t="str">
        <f>IF(($BE$7-$M20)/2&gt;AV$9,"",IF(COUNTIF($AB20:AU20,$J20&amp;" – ")&gt;=$M20,"",$J20&amp;" – "))</f>
        <v/>
      </c>
      <c r="AW20" s="252" t="str">
        <f>IF(($BE$7-$M20)/2&gt;AW$9,"",IF(COUNTIF($AB20:AV20,$J20&amp;" – ")&gt;=$M20,"",$J20&amp;" – "))</f>
        <v/>
      </c>
      <c r="AX20" s="252" t="str">
        <f>IF(($BE$7-$M20)/2&gt;AX$9,"",IF(COUNTIF($AB20:AW20,$J20&amp;" – ")&gt;=$M20,"",$J20&amp;" – "))</f>
        <v/>
      </c>
      <c r="AY20" s="252" t="str">
        <f>IF(($BE$7-$M20)/2&gt;AY$9,"",IF(COUNTIF($AB20:AX20,$J20&amp;" – ")&gt;=$M20,"",$J20&amp;" – "))</f>
        <v/>
      </c>
      <c r="AZ20" s="252" t="str">
        <f>IF(($BE$7-$M20)/2&gt;AZ$9,"",IF(COUNTIF($AB20:AY20,$J20&amp;" – ")&gt;=$M20,"",$J20&amp;" – "))</f>
        <v/>
      </c>
      <c r="BA20" s="252" t="str">
        <f>IF(($BE$7-$M20)/2&gt;BA$9,"",IF(COUNTIF($AB20:AZ20,$J20&amp;" – ")&gt;=$M20,"",$J20&amp;" – "))</f>
        <v/>
      </c>
      <c r="BB20" s="252" t="str">
        <f>IF(($BE$7-$M20)/2&gt;BB$9,"",IF(COUNTIF($AB20:BA20,$J20&amp;" – ")&gt;=$M20,"",$J20&amp;" – "))</f>
        <v/>
      </c>
      <c r="BC20" s="252" t="str">
        <f>IF(($BE$7-$M20)/2&gt;BC$9,"",IF(COUNTIF($AB20:BB20,$J20&amp;" – ")&gt;=$M20,"",$J20&amp;" – "))</f>
        <v/>
      </c>
      <c r="BD20" s="252" t="str">
        <f>IF(($BE$7-$M20)/2&gt;BD$9,"",IF(COUNTIF($AB20:BC20,$J20&amp;" – ")&gt;=$M20,"",$J20&amp;" – "))</f>
        <v/>
      </c>
      <c r="BE20" s="252" t="str">
        <f>IF(($BE$7-$M20)/2&gt;BE$9,"",IF(COUNTIF($AB20:BD20,$J20&amp;" – ")&gt;=$M20,"",$J20&amp;" – "))</f>
        <v/>
      </c>
      <c r="BF20" s="253">
        <f t="shared" si="5"/>
        <v>1</v>
      </c>
      <c r="BG20" s="71"/>
      <c r="BH20" s="71"/>
      <c r="BI20" s="71"/>
      <c r="BJ20" s="71"/>
      <c r="BK20" s="71"/>
      <c r="BL20" s="71"/>
      <c r="BM20" s="71"/>
      <c r="BN20" s="71"/>
      <c r="BO20" s="71"/>
      <c r="BP20" s="71"/>
      <c r="BQ20" s="71"/>
      <c r="BR20" s="71"/>
      <c r="BS20" s="71"/>
      <c r="BT20" s="71"/>
      <c r="BU20" s="71"/>
      <c r="BV20" s="71"/>
      <c r="BW20" s="71"/>
      <c r="BX20" s="71"/>
      <c r="BY20" s="71"/>
      <c r="BZ20" s="71"/>
      <c r="CA20" s="71"/>
      <c r="CB20" s="71"/>
      <c r="CC20" s="71"/>
      <c r="CD20" s="71"/>
      <c r="CE20" s="71"/>
      <c r="CF20" s="71"/>
      <c r="CG20" s="71"/>
      <c r="CH20" s="71"/>
      <c r="CI20" s="71"/>
      <c r="CJ20" s="71"/>
      <c r="CK20" s="71"/>
      <c r="CL20" s="71"/>
      <c r="CM20" s="71"/>
    </row>
    <row r="21" spans="1:91" ht="18" customHeight="1" thickTop="1" thickBot="1" x14ac:dyDescent="0.2">
      <c r="A21" s="71"/>
      <c r="B21" s="288">
        <f t="shared" si="2"/>
        <v>0</v>
      </c>
      <c r="C21" s="71"/>
      <c r="D21" s="71"/>
      <c r="E21" s="71"/>
      <c r="F21" s="183">
        <f t="shared" si="6"/>
        <v>0</v>
      </c>
      <c r="G21" s="433"/>
      <c r="H21" s="170"/>
      <c r="I21" s="432">
        <f t="shared" si="1"/>
        <v>0</v>
      </c>
      <c r="J21" s="435"/>
      <c r="K21" s="71"/>
      <c r="L21" s="71"/>
      <c r="M21" s="171">
        <f t="shared" si="3"/>
        <v>0</v>
      </c>
      <c r="N21" s="177"/>
      <c r="O21" s="229" t="s">
        <v>157</v>
      </c>
      <c r="P21" s="71"/>
      <c r="Q21" s="71"/>
      <c r="R21" s="71"/>
      <c r="S21" s="71"/>
      <c r="T21" s="71"/>
      <c r="U21" s="71"/>
      <c r="V21" s="71"/>
      <c r="W21" s="71"/>
      <c r="X21" s="71"/>
      <c r="Y21" s="71"/>
      <c r="Z21" s="71"/>
      <c r="AA21" s="71"/>
      <c r="AB21" s="251" t="str">
        <f t="shared" si="4"/>
        <v xml:space="preserve"> – </v>
      </c>
      <c r="AC21" s="252" t="str">
        <f>IF(($BE$7-$M21)/2&gt;AC$9,"",IF(COUNTIF($AB21:AB21,$J21&amp;" – ")&gt;=$M21,"",$J21&amp;" – "))</f>
        <v/>
      </c>
      <c r="AD21" s="252" t="str">
        <f>IF(($BE$7-$M21)/2&gt;AD$9,"",IF(COUNTIF($AB21:AC21,$J21&amp;" – ")&gt;=$M21,"",$J21&amp;" – "))</f>
        <v/>
      </c>
      <c r="AE21" s="252" t="str">
        <f>IF(($BE$7-$M21)/2&gt;AE$9,"",IF(COUNTIF($AB21:AD21,$J21&amp;" – ")&gt;=$M21,"",$J21&amp;" – "))</f>
        <v/>
      </c>
      <c r="AF21" s="252" t="str">
        <f>IF(($BE$7-$M21)/2&gt;AF$9,"",IF(COUNTIF($AB21:AE21,$J21&amp;" – ")&gt;=$M21,"",$J21&amp;" – "))</f>
        <v/>
      </c>
      <c r="AG21" s="252" t="str">
        <f>IF(($BE$7-$M21)/2&gt;AG$9,"",IF(COUNTIF($AB21:AF21,$J21&amp;" – ")&gt;=$M21,"",$J21&amp;" – "))</f>
        <v/>
      </c>
      <c r="AH21" s="252" t="str">
        <f>IF(($BE$7-$M21)/2&gt;AH$9,"",IF(COUNTIF($AB21:AG21,$J21&amp;" – ")&gt;=$M21,"",$J21&amp;" – "))</f>
        <v/>
      </c>
      <c r="AI21" s="252" t="str">
        <f>IF(($BE$7-$M21)/2&gt;AI$9,"",IF(COUNTIF($AB21:AH21,$J21&amp;" – ")&gt;=$M21,"",$J21&amp;" – "))</f>
        <v/>
      </c>
      <c r="AJ21" s="252" t="str">
        <f>IF(($BE$7-$M21)/2&gt;AJ$9,"",IF(COUNTIF($AB21:AI21,$J21&amp;" – ")&gt;=$M21,"",$J21&amp;" – "))</f>
        <v/>
      </c>
      <c r="AK21" s="252" t="str">
        <f>IF(($BE$7-$M21)/2&gt;AK$9,"",IF(COUNTIF($AB21:AJ21,$J21&amp;" – ")&gt;=$M21,"",$J21&amp;" – "))</f>
        <v/>
      </c>
      <c r="AL21" s="252" t="str">
        <f>IF(($BE$7-$M21)/2&gt;AL$9,"",IF(COUNTIF($AB21:AK21,$J21&amp;" – ")&gt;=$M21,"",$J21&amp;" – "))</f>
        <v/>
      </c>
      <c r="AM21" s="252" t="str">
        <f>IF(($BE$7-$M21)/2&gt;AM$9,"",IF(COUNTIF($AB21:AL21,$J21&amp;" – ")&gt;=$M21,"",$J21&amp;" – "))</f>
        <v/>
      </c>
      <c r="AN21" s="252" t="str">
        <f>IF(($BE$7-$M21)/2&gt;AN$9,"",IF(COUNTIF($AB21:AM21,$J21&amp;" – ")&gt;=$M21,"",$J21&amp;" – "))</f>
        <v/>
      </c>
      <c r="AO21" s="252" t="str">
        <f>IF(($BE$7-$M21)/2&gt;AO$9,"",IF(COUNTIF($AB21:AN21,$J21&amp;" – ")&gt;=$M21,"",$J21&amp;" – "))</f>
        <v/>
      </c>
      <c r="AP21" s="252" t="str">
        <f>IF(($BE$7-$M21)/2&gt;AP$9,"",IF(COUNTIF($AB21:AO21,$J21&amp;" – ")&gt;=$M21,"",$J21&amp;" – "))</f>
        <v/>
      </c>
      <c r="AQ21" s="252" t="str">
        <f>IF(($BE$7-$M21)/2&gt;AQ$9,"",IF(COUNTIF($AB21:AP21,$J21&amp;" – ")&gt;=$M21,"",$J21&amp;" – "))</f>
        <v/>
      </c>
      <c r="AR21" s="252" t="str">
        <f>IF(($BE$7-$M21)/2&gt;AR$9,"",IF(COUNTIF($AB21:AQ21,$J21&amp;" – ")&gt;=$M21,"",$J21&amp;" – "))</f>
        <v/>
      </c>
      <c r="AS21" s="252" t="str">
        <f>IF(($BE$7-$M21)/2&gt;AS$9,"",IF(COUNTIF($AB21:AR21,$J21&amp;" – ")&gt;=$M21,"",$J21&amp;" – "))</f>
        <v/>
      </c>
      <c r="AT21" s="252" t="str">
        <f>IF(($BE$7-$M21)/2&gt;AT$9,"",IF(COUNTIF($AB21:AS21,$J21&amp;" – ")&gt;=$M21,"",$J21&amp;" – "))</f>
        <v/>
      </c>
      <c r="AU21" s="252" t="str">
        <f>IF(($BE$7-$M21)/2&gt;AU$9,"",IF(COUNTIF($AB21:AT21,$J21&amp;" – ")&gt;=$M21,"",$J21&amp;" – "))</f>
        <v/>
      </c>
      <c r="AV21" s="252" t="str">
        <f>IF(($BE$7-$M21)/2&gt;AV$9,"",IF(COUNTIF($AB21:AU21,$J21&amp;" – ")&gt;=$M21,"",$J21&amp;" – "))</f>
        <v/>
      </c>
      <c r="AW21" s="252" t="str">
        <f>IF(($BE$7-$M21)/2&gt;AW$9,"",IF(COUNTIF($AB21:AV21,$J21&amp;" – ")&gt;=$M21,"",$J21&amp;" – "))</f>
        <v/>
      </c>
      <c r="AX21" s="252" t="str">
        <f>IF(($BE$7-$M21)/2&gt;AX$9,"",IF(COUNTIF($AB21:AW21,$J21&amp;" – ")&gt;=$M21,"",$J21&amp;" – "))</f>
        <v/>
      </c>
      <c r="AY21" s="252" t="str">
        <f>IF(($BE$7-$M21)/2&gt;AY$9,"",IF(COUNTIF($AB21:AX21,$J21&amp;" – ")&gt;=$M21,"",$J21&amp;" – "))</f>
        <v/>
      </c>
      <c r="AZ21" s="252" t="str">
        <f>IF(($BE$7-$M21)/2&gt;AZ$9,"",IF(COUNTIF($AB21:AY21,$J21&amp;" – ")&gt;=$M21,"",$J21&amp;" – "))</f>
        <v/>
      </c>
      <c r="BA21" s="252" t="str">
        <f>IF(($BE$7-$M21)/2&gt;BA$9,"",IF(COUNTIF($AB21:AZ21,$J21&amp;" – ")&gt;=$M21,"",$J21&amp;" – "))</f>
        <v/>
      </c>
      <c r="BB21" s="252" t="str">
        <f>IF(($BE$7-$M21)/2&gt;BB$9,"",IF(COUNTIF($AB21:BA21,$J21&amp;" – ")&gt;=$M21,"",$J21&amp;" – "))</f>
        <v/>
      </c>
      <c r="BC21" s="252" t="str">
        <f>IF(($BE$7-$M21)/2&gt;BC$9,"",IF(COUNTIF($AB21:BB21,$J21&amp;" – ")&gt;=$M21,"",$J21&amp;" – "))</f>
        <v/>
      </c>
      <c r="BD21" s="252" t="str">
        <f>IF(($BE$7-$M21)/2&gt;BD$9,"",IF(COUNTIF($AB21:BC21,$J21&amp;" – ")&gt;=$M21,"",$J21&amp;" – "))</f>
        <v/>
      </c>
      <c r="BE21" s="252" t="str">
        <f>IF(($BE$7-$M21)/2&gt;BE$9,"",IF(COUNTIF($AB21:BD21,$J21&amp;" – ")&gt;=$M21,"",$J21&amp;" – "))</f>
        <v/>
      </c>
      <c r="BF21" s="253">
        <f t="shared" si="5"/>
        <v>1</v>
      </c>
      <c r="BG21" s="71"/>
      <c r="BH21" s="71"/>
      <c r="BI21" s="71"/>
      <c r="BJ21" s="71"/>
      <c r="BK21" s="71"/>
      <c r="BL21" s="71"/>
      <c r="BM21" s="71"/>
      <c r="BN21" s="71"/>
      <c r="BO21" s="71"/>
      <c r="BP21" s="71"/>
      <c r="BQ21" s="71"/>
      <c r="BR21" s="71"/>
      <c r="BS21" s="71"/>
      <c r="BT21" s="71"/>
      <c r="BU21" s="71"/>
      <c r="BV21" s="71"/>
      <c r="BW21" s="71"/>
      <c r="BX21" s="71"/>
      <c r="BY21" s="71"/>
      <c r="BZ21" s="71"/>
      <c r="CA21" s="71"/>
      <c r="CB21" s="71"/>
      <c r="CC21" s="71"/>
      <c r="CD21" s="71"/>
      <c r="CE21" s="71"/>
      <c r="CF21" s="71"/>
      <c r="CG21" s="71"/>
      <c r="CH21" s="71"/>
      <c r="CI21" s="71"/>
      <c r="CJ21" s="71"/>
      <c r="CK21" s="71"/>
      <c r="CL21" s="71"/>
      <c r="CM21" s="71"/>
    </row>
    <row r="22" spans="1:91" ht="18" customHeight="1" thickTop="1" thickBot="1" x14ac:dyDescent="0.25">
      <c r="A22" s="71"/>
      <c r="B22" s="288">
        <f t="shared" si="2"/>
        <v>0</v>
      </c>
      <c r="C22" s="71"/>
      <c r="D22" s="71"/>
      <c r="E22" s="71"/>
      <c r="F22" s="183">
        <f t="shared" si="6"/>
        <v>0</v>
      </c>
      <c r="G22" s="433"/>
      <c r="H22" s="170"/>
      <c r="I22" s="432">
        <f t="shared" si="1"/>
        <v>0</v>
      </c>
      <c r="J22" s="435"/>
      <c r="K22" s="71"/>
      <c r="L22" s="71"/>
      <c r="M22" s="171">
        <f t="shared" si="3"/>
        <v>0</v>
      </c>
      <c r="N22" s="71"/>
      <c r="O22" s="71"/>
      <c r="P22" s="71"/>
      <c r="Q22" s="71"/>
      <c r="R22" s="71"/>
      <c r="S22" s="178" t="s">
        <v>30</v>
      </c>
      <c r="T22" s="438">
        <f>I6</f>
        <v>0</v>
      </c>
      <c r="U22" s="71"/>
      <c r="V22" s="71"/>
      <c r="W22" s="71"/>
      <c r="X22" s="71"/>
      <c r="Y22" s="71"/>
      <c r="Z22" s="71"/>
      <c r="AA22" s="71"/>
      <c r="AB22" s="251" t="str">
        <f t="shared" si="4"/>
        <v xml:space="preserve"> – </v>
      </c>
      <c r="AC22" s="252" t="str">
        <f>IF(($BE$7-$M22)/2&gt;AC$9,"",IF(COUNTIF($AB22:AB22,$J22&amp;" – ")&gt;=$M22,"",$J22&amp;" – "))</f>
        <v/>
      </c>
      <c r="AD22" s="252" t="str">
        <f>IF(($BE$7-$M22)/2&gt;AD$9,"",IF(COUNTIF($AB22:AC22,$J22&amp;" – ")&gt;=$M22,"",$J22&amp;" – "))</f>
        <v/>
      </c>
      <c r="AE22" s="252" t="str">
        <f>IF(($BE$7-$M22)/2&gt;AE$9,"",IF(COUNTIF($AB22:AD22,$J22&amp;" – ")&gt;=$M22,"",$J22&amp;" – "))</f>
        <v/>
      </c>
      <c r="AF22" s="252" t="str">
        <f>IF(($BE$7-$M22)/2&gt;AF$9,"",IF(COUNTIF($AB22:AE22,$J22&amp;" – ")&gt;=$M22,"",$J22&amp;" – "))</f>
        <v/>
      </c>
      <c r="AG22" s="252" t="str">
        <f>IF(($BE$7-$M22)/2&gt;AG$9,"",IF(COUNTIF($AB22:AF22,$J22&amp;" – ")&gt;=$M22,"",$J22&amp;" – "))</f>
        <v/>
      </c>
      <c r="AH22" s="252" t="str">
        <f>IF(($BE$7-$M22)/2&gt;AH$9,"",IF(COUNTIF($AB22:AG22,$J22&amp;" – ")&gt;=$M22,"",$J22&amp;" – "))</f>
        <v/>
      </c>
      <c r="AI22" s="252" t="str">
        <f>IF(($BE$7-$M22)/2&gt;AI$9,"",IF(COUNTIF($AB22:AH22,$J22&amp;" – ")&gt;=$M22,"",$J22&amp;" – "))</f>
        <v/>
      </c>
      <c r="AJ22" s="252" t="str">
        <f>IF(($BE$7-$M22)/2&gt;AJ$9,"",IF(COUNTIF($AB22:AI22,$J22&amp;" – ")&gt;=$M22,"",$J22&amp;" – "))</f>
        <v/>
      </c>
      <c r="AK22" s="252" t="str">
        <f>IF(($BE$7-$M22)/2&gt;AK$9,"",IF(COUNTIF($AB22:AJ22,$J22&amp;" – ")&gt;=$M22,"",$J22&amp;" – "))</f>
        <v/>
      </c>
      <c r="AL22" s="252" t="str">
        <f>IF(($BE$7-$M22)/2&gt;AL$9,"",IF(COUNTIF($AB22:AK22,$J22&amp;" – ")&gt;=$M22,"",$J22&amp;" – "))</f>
        <v/>
      </c>
      <c r="AM22" s="252" t="str">
        <f>IF(($BE$7-$M22)/2&gt;AM$9,"",IF(COUNTIF($AB22:AL22,$J22&amp;" – ")&gt;=$M22,"",$J22&amp;" – "))</f>
        <v/>
      </c>
      <c r="AN22" s="252" t="str">
        <f>IF(($BE$7-$M22)/2&gt;AN$9,"",IF(COUNTIF($AB22:AM22,$J22&amp;" – ")&gt;=$M22,"",$J22&amp;" – "))</f>
        <v/>
      </c>
      <c r="AO22" s="252" t="str">
        <f>IF(($BE$7-$M22)/2&gt;AO$9,"",IF(COUNTIF($AB22:AN22,$J22&amp;" – ")&gt;=$M22,"",$J22&amp;" – "))</f>
        <v/>
      </c>
      <c r="AP22" s="252" t="str">
        <f>IF(($BE$7-$M22)/2&gt;AP$9,"",IF(COUNTIF($AB22:AO22,$J22&amp;" – ")&gt;=$M22,"",$J22&amp;" – "))</f>
        <v/>
      </c>
      <c r="AQ22" s="252" t="str">
        <f>IF(($BE$7-$M22)/2&gt;AQ$9,"",IF(COUNTIF($AB22:AP22,$J22&amp;" – ")&gt;=$M22,"",$J22&amp;" – "))</f>
        <v/>
      </c>
      <c r="AR22" s="252" t="str">
        <f>IF(($BE$7-$M22)/2&gt;AR$9,"",IF(COUNTIF($AB22:AQ22,$J22&amp;" – ")&gt;=$M22,"",$J22&amp;" – "))</f>
        <v/>
      </c>
      <c r="AS22" s="252" t="str">
        <f>IF(($BE$7-$M22)/2&gt;AS$9,"",IF(COUNTIF($AB22:AR22,$J22&amp;" – ")&gt;=$M22,"",$J22&amp;" – "))</f>
        <v/>
      </c>
      <c r="AT22" s="252" t="str">
        <f>IF(($BE$7-$M22)/2&gt;AT$9,"",IF(COUNTIF($AB22:AS22,$J22&amp;" – ")&gt;=$M22,"",$J22&amp;" – "))</f>
        <v/>
      </c>
      <c r="AU22" s="252" t="str">
        <f>IF(($BE$7-$M22)/2&gt;AU$9,"",IF(COUNTIF($AB22:AT22,$J22&amp;" – ")&gt;=$M22,"",$J22&amp;" – "))</f>
        <v/>
      </c>
      <c r="AV22" s="252" t="str">
        <f>IF(($BE$7-$M22)/2&gt;AV$9,"",IF(COUNTIF($AB22:AU22,$J22&amp;" – ")&gt;=$M22,"",$J22&amp;" – "))</f>
        <v/>
      </c>
      <c r="AW22" s="252" t="str">
        <f>IF(($BE$7-$M22)/2&gt;AW$9,"",IF(COUNTIF($AB22:AV22,$J22&amp;" – ")&gt;=$M22,"",$J22&amp;" – "))</f>
        <v/>
      </c>
      <c r="AX22" s="252" t="str">
        <f>IF(($BE$7-$M22)/2&gt;AX$9,"",IF(COUNTIF($AB22:AW22,$J22&amp;" – ")&gt;=$M22,"",$J22&amp;" – "))</f>
        <v/>
      </c>
      <c r="AY22" s="252" t="str">
        <f>IF(($BE$7-$M22)/2&gt;AY$9,"",IF(COUNTIF($AB22:AX22,$J22&amp;" – ")&gt;=$M22,"",$J22&amp;" – "))</f>
        <v/>
      </c>
      <c r="AZ22" s="252" t="str">
        <f>IF(($BE$7-$M22)/2&gt;AZ$9,"",IF(COUNTIF($AB22:AY22,$J22&amp;" – ")&gt;=$M22,"",$J22&amp;" – "))</f>
        <v/>
      </c>
      <c r="BA22" s="252" t="str">
        <f>IF(($BE$7-$M22)/2&gt;BA$9,"",IF(COUNTIF($AB22:AZ22,$J22&amp;" – ")&gt;=$M22,"",$J22&amp;" – "))</f>
        <v/>
      </c>
      <c r="BB22" s="252" t="str">
        <f>IF(($BE$7-$M22)/2&gt;BB$9,"",IF(COUNTIF($AB22:BA22,$J22&amp;" – ")&gt;=$M22,"",$J22&amp;" – "))</f>
        <v/>
      </c>
      <c r="BC22" s="252" t="str">
        <f>IF(($BE$7-$M22)/2&gt;BC$9,"",IF(COUNTIF($AB22:BB22,$J22&amp;" – ")&gt;=$M22,"",$J22&amp;" – "))</f>
        <v/>
      </c>
      <c r="BD22" s="252" t="str">
        <f>IF(($BE$7-$M22)/2&gt;BD$9,"",IF(COUNTIF($AB22:BC22,$J22&amp;" – ")&gt;=$M22,"",$J22&amp;" – "))</f>
        <v/>
      </c>
      <c r="BE22" s="252" t="str">
        <f>IF(($BE$7-$M22)/2&gt;BE$9,"",IF(COUNTIF($AB22:BD22,$J22&amp;" – ")&gt;=$M22,"",$J22&amp;" – "))</f>
        <v/>
      </c>
      <c r="BF22" s="253">
        <f t="shared" si="5"/>
        <v>1</v>
      </c>
      <c r="BG22" s="71"/>
      <c r="BH22" s="71"/>
      <c r="BI22" s="71"/>
      <c r="BJ22" s="71"/>
      <c r="BK22" s="71"/>
      <c r="BL22" s="71"/>
      <c r="BM22" s="71"/>
      <c r="BN22" s="71"/>
      <c r="BO22" s="71"/>
      <c r="BP22" s="71"/>
      <c r="BQ22" s="71"/>
      <c r="BR22" s="71"/>
      <c r="BS22" s="71"/>
      <c r="BT22" s="71"/>
      <c r="BU22" s="71"/>
      <c r="BV22" s="71"/>
      <c r="BW22" s="71"/>
      <c r="BX22" s="71"/>
      <c r="BY22" s="71"/>
      <c r="BZ22" s="71"/>
      <c r="CA22" s="71"/>
      <c r="CB22" s="71"/>
      <c r="CC22" s="71"/>
      <c r="CD22" s="71"/>
      <c r="CE22" s="71"/>
      <c r="CF22" s="71"/>
      <c r="CG22" s="71"/>
      <c r="CH22" s="71"/>
      <c r="CI22" s="71"/>
      <c r="CJ22" s="71"/>
      <c r="CK22" s="71"/>
      <c r="CL22" s="71"/>
      <c r="CM22" s="71"/>
    </row>
    <row r="23" spans="1:91" ht="18" customHeight="1" thickTop="1" thickBot="1" x14ac:dyDescent="0.2">
      <c r="A23" s="71"/>
      <c r="B23" s="288">
        <f t="shared" si="2"/>
        <v>0</v>
      </c>
      <c r="C23" s="71"/>
      <c r="D23" s="71"/>
      <c r="E23" s="71"/>
      <c r="F23" s="183">
        <f t="shared" si="6"/>
        <v>0</v>
      </c>
      <c r="G23" s="433"/>
      <c r="H23" s="170"/>
      <c r="I23" s="432">
        <f t="shared" si="1"/>
        <v>0</v>
      </c>
      <c r="J23" s="435"/>
      <c r="K23" s="71"/>
      <c r="L23" s="71"/>
      <c r="M23" s="171">
        <f t="shared" si="3"/>
        <v>0</v>
      </c>
      <c r="N23" s="71"/>
      <c r="O23" s="71"/>
      <c r="P23" s="71"/>
      <c r="Q23" s="71"/>
      <c r="R23" s="71"/>
      <c r="S23" s="179" t="s">
        <v>32</v>
      </c>
      <c r="T23" s="71"/>
      <c r="U23" s="71"/>
      <c r="V23" s="71"/>
      <c r="W23" s="71"/>
      <c r="X23" s="71"/>
      <c r="Y23" s="71"/>
      <c r="Z23" s="71"/>
      <c r="AA23" s="71"/>
      <c r="AB23" s="251" t="str">
        <f t="shared" si="4"/>
        <v xml:space="preserve"> – </v>
      </c>
      <c r="AC23" s="252" t="str">
        <f>IF(($BE$7-$M23)/2&gt;AC$9,"",IF(COUNTIF($AB23:AB23,$J23&amp;" – ")&gt;=$M23,"",$J23&amp;" – "))</f>
        <v/>
      </c>
      <c r="AD23" s="252" t="str">
        <f>IF(($BE$7-$M23)/2&gt;AD$9,"",IF(COUNTIF($AB23:AC23,$J23&amp;" – ")&gt;=$M23,"",$J23&amp;" – "))</f>
        <v/>
      </c>
      <c r="AE23" s="252" t="str">
        <f>IF(($BE$7-$M23)/2&gt;AE$9,"",IF(COUNTIF($AB23:AD23,$J23&amp;" – ")&gt;=$M23,"",$J23&amp;" – "))</f>
        <v/>
      </c>
      <c r="AF23" s="252" t="str">
        <f>IF(($BE$7-$M23)/2&gt;AF$9,"",IF(COUNTIF($AB23:AE23,$J23&amp;" – ")&gt;=$M23,"",$J23&amp;" – "))</f>
        <v/>
      </c>
      <c r="AG23" s="252" t="str">
        <f>IF(($BE$7-$M23)/2&gt;AG$9,"",IF(COUNTIF($AB23:AF23,$J23&amp;" – ")&gt;=$M23,"",$J23&amp;" – "))</f>
        <v/>
      </c>
      <c r="AH23" s="252" t="str">
        <f>IF(($BE$7-$M23)/2&gt;AH$9,"",IF(COUNTIF($AB23:AG23,$J23&amp;" – ")&gt;=$M23,"",$J23&amp;" – "))</f>
        <v/>
      </c>
      <c r="AI23" s="252" t="str">
        <f>IF(($BE$7-$M23)/2&gt;AI$9,"",IF(COUNTIF($AB23:AH23,$J23&amp;" – ")&gt;=$M23,"",$J23&amp;" – "))</f>
        <v/>
      </c>
      <c r="AJ23" s="252" t="str">
        <f>IF(($BE$7-$M23)/2&gt;AJ$9,"",IF(COUNTIF($AB23:AI23,$J23&amp;" – ")&gt;=$M23,"",$J23&amp;" – "))</f>
        <v/>
      </c>
      <c r="AK23" s="252" t="str">
        <f>IF(($BE$7-$M23)/2&gt;AK$9,"",IF(COUNTIF($AB23:AJ23,$J23&amp;" – ")&gt;=$M23,"",$J23&amp;" – "))</f>
        <v/>
      </c>
      <c r="AL23" s="252" t="str">
        <f>IF(($BE$7-$M23)/2&gt;AL$9,"",IF(COUNTIF($AB23:AK23,$J23&amp;" – ")&gt;=$M23,"",$J23&amp;" – "))</f>
        <v/>
      </c>
      <c r="AM23" s="252" t="str">
        <f>IF(($BE$7-$M23)/2&gt;AM$9,"",IF(COUNTIF($AB23:AL23,$J23&amp;" – ")&gt;=$M23,"",$J23&amp;" – "))</f>
        <v/>
      </c>
      <c r="AN23" s="252" t="str">
        <f>IF(($BE$7-$M23)/2&gt;AN$9,"",IF(COUNTIF($AB23:AM23,$J23&amp;" – ")&gt;=$M23,"",$J23&amp;" – "))</f>
        <v/>
      </c>
      <c r="AO23" s="252" t="str">
        <f>IF(($BE$7-$M23)/2&gt;AO$9,"",IF(COUNTIF($AB23:AN23,$J23&amp;" – ")&gt;=$M23,"",$J23&amp;" – "))</f>
        <v/>
      </c>
      <c r="AP23" s="252" t="str">
        <f>IF(($BE$7-$M23)/2&gt;AP$9,"",IF(COUNTIF($AB23:AO23,$J23&amp;" – ")&gt;=$M23,"",$J23&amp;" – "))</f>
        <v/>
      </c>
      <c r="AQ23" s="252" t="str">
        <f>IF(($BE$7-$M23)/2&gt;AQ$9,"",IF(COUNTIF($AB23:AP23,$J23&amp;" – ")&gt;=$M23,"",$J23&amp;" – "))</f>
        <v/>
      </c>
      <c r="AR23" s="252" t="str">
        <f>IF(($BE$7-$M23)/2&gt;AR$9,"",IF(COUNTIF($AB23:AQ23,$J23&amp;" – ")&gt;=$M23,"",$J23&amp;" – "))</f>
        <v/>
      </c>
      <c r="AS23" s="252" t="str">
        <f>IF(($BE$7-$M23)/2&gt;AS$9,"",IF(COUNTIF($AB23:AR23,$J23&amp;" – ")&gt;=$M23,"",$J23&amp;" – "))</f>
        <v/>
      </c>
      <c r="AT23" s="252" t="str">
        <f>IF(($BE$7-$M23)/2&gt;AT$9,"",IF(COUNTIF($AB23:AS23,$J23&amp;" – ")&gt;=$M23,"",$J23&amp;" – "))</f>
        <v/>
      </c>
      <c r="AU23" s="252" t="str">
        <f>IF(($BE$7-$M23)/2&gt;AU$9,"",IF(COUNTIF($AB23:AT23,$J23&amp;" – ")&gt;=$M23,"",$J23&amp;" – "))</f>
        <v/>
      </c>
      <c r="AV23" s="252" t="str">
        <f>IF(($BE$7-$M23)/2&gt;AV$9,"",IF(COUNTIF($AB23:AU23,$J23&amp;" – ")&gt;=$M23,"",$J23&amp;" – "))</f>
        <v/>
      </c>
      <c r="AW23" s="252" t="str">
        <f>IF(($BE$7-$M23)/2&gt;AW$9,"",IF(COUNTIF($AB23:AV23,$J23&amp;" – ")&gt;=$M23,"",$J23&amp;" – "))</f>
        <v/>
      </c>
      <c r="AX23" s="252" t="str">
        <f>IF(($BE$7-$M23)/2&gt;AX$9,"",IF(COUNTIF($AB23:AW23,$J23&amp;" – ")&gt;=$M23,"",$J23&amp;" – "))</f>
        <v/>
      </c>
      <c r="AY23" s="252" t="str">
        <f>IF(($BE$7-$M23)/2&gt;AY$9,"",IF(COUNTIF($AB23:AX23,$J23&amp;" – ")&gt;=$M23,"",$J23&amp;" – "))</f>
        <v/>
      </c>
      <c r="AZ23" s="252" t="str">
        <f>IF(($BE$7-$M23)/2&gt;AZ$9,"",IF(COUNTIF($AB23:AY23,$J23&amp;" – ")&gt;=$M23,"",$J23&amp;" – "))</f>
        <v/>
      </c>
      <c r="BA23" s="252" t="str">
        <f>IF(($BE$7-$M23)/2&gt;BA$9,"",IF(COUNTIF($AB23:AZ23,$J23&amp;" – ")&gt;=$M23,"",$J23&amp;" – "))</f>
        <v/>
      </c>
      <c r="BB23" s="252" t="str">
        <f>IF(($BE$7-$M23)/2&gt;BB$9,"",IF(COUNTIF($AB23:BA23,$J23&amp;" – ")&gt;=$M23,"",$J23&amp;" – "))</f>
        <v/>
      </c>
      <c r="BC23" s="252" t="str">
        <f>IF(($BE$7-$M23)/2&gt;BC$9,"",IF(COUNTIF($AB23:BB23,$J23&amp;" – ")&gt;=$M23,"",$J23&amp;" – "))</f>
        <v/>
      </c>
      <c r="BD23" s="252" t="str">
        <f>IF(($BE$7-$M23)/2&gt;BD$9,"",IF(COUNTIF($AB23:BC23,$J23&amp;" – ")&gt;=$M23,"",$J23&amp;" – "))</f>
        <v/>
      </c>
      <c r="BE23" s="252" t="str">
        <f>IF(($BE$7-$M23)/2&gt;BE$9,"",IF(COUNTIF($AB23:BD23,$J23&amp;" – ")&gt;=$M23,"",$J23&amp;" – "))</f>
        <v/>
      </c>
      <c r="BF23" s="253">
        <f t="shared" si="5"/>
        <v>1</v>
      </c>
      <c r="BG23" s="71"/>
      <c r="BH23" s="71"/>
      <c r="BI23" s="71"/>
      <c r="BJ23" s="71"/>
      <c r="BK23" s="71"/>
      <c r="BL23" s="71"/>
      <c r="BM23" s="71"/>
      <c r="BN23" s="71"/>
      <c r="BO23" s="71"/>
      <c r="BP23" s="71"/>
      <c r="BQ23" s="71"/>
      <c r="BR23" s="71"/>
      <c r="BS23" s="71"/>
      <c r="BT23" s="71"/>
      <c r="BU23" s="71"/>
      <c r="BV23" s="71"/>
      <c r="BW23" s="71"/>
      <c r="BX23" s="71"/>
      <c r="BY23" s="71"/>
      <c r="BZ23" s="71"/>
      <c r="CA23" s="71"/>
      <c r="CB23" s="71"/>
      <c r="CC23" s="71"/>
      <c r="CD23" s="71"/>
      <c r="CE23" s="71"/>
      <c r="CF23" s="71"/>
      <c r="CG23" s="71"/>
      <c r="CH23" s="71"/>
      <c r="CI23" s="71"/>
      <c r="CJ23" s="71"/>
      <c r="CK23" s="71"/>
      <c r="CL23" s="71"/>
      <c r="CM23" s="71"/>
    </row>
    <row r="24" spans="1:91" ht="20" thickTop="1" thickBot="1" x14ac:dyDescent="0.25">
      <c r="A24" s="71"/>
      <c r="B24" s="288">
        <f t="shared" si="2"/>
        <v>0</v>
      </c>
      <c r="C24" s="71"/>
      <c r="D24" s="71"/>
      <c r="E24" s="71"/>
      <c r="F24" s="183">
        <f t="shared" si="6"/>
        <v>0</v>
      </c>
      <c r="G24" s="433"/>
      <c r="H24" s="170"/>
      <c r="I24" s="432">
        <f t="shared" si="1"/>
        <v>0</v>
      </c>
      <c r="J24" s="435"/>
      <c r="K24" s="71"/>
      <c r="L24" s="71"/>
      <c r="M24" s="171">
        <f t="shared" si="3"/>
        <v>0</v>
      </c>
      <c r="N24" s="71"/>
      <c r="O24" s="71"/>
      <c r="P24" s="71"/>
      <c r="Q24" s="71"/>
      <c r="R24" s="71"/>
      <c r="S24" s="175" t="s">
        <v>27</v>
      </c>
      <c r="T24" s="176">
        <f>T22*60*60</f>
        <v>0</v>
      </c>
      <c r="U24" s="71"/>
      <c r="V24" s="71"/>
      <c r="W24" s="71"/>
      <c r="X24" s="71"/>
      <c r="Y24" s="71"/>
      <c r="Z24" s="71"/>
      <c r="AA24" s="71"/>
      <c r="AB24" s="251" t="str">
        <f t="shared" si="4"/>
        <v xml:space="preserve"> – </v>
      </c>
      <c r="AC24" s="252" t="str">
        <f>IF(($BE$7-$M24)/2&gt;AC$9,"",IF(COUNTIF($AB24:AB24,$J24&amp;" – ")&gt;=$M24,"",$J24&amp;" – "))</f>
        <v/>
      </c>
      <c r="AD24" s="252" t="str">
        <f>IF(($BE$7-$M24)/2&gt;AD$9,"",IF(COUNTIF($AB24:AC24,$J24&amp;" – ")&gt;=$M24,"",$J24&amp;" – "))</f>
        <v/>
      </c>
      <c r="AE24" s="252" t="str">
        <f>IF(($BE$7-$M24)/2&gt;AE$9,"",IF(COUNTIF($AB24:AD24,$J24&amp;" – ")&gt;=$M24,"",$J24&amp;" – "))</f>
        <v/>
      </c>
      <c r="AF24" s="252" t="str">
        <f>IF(($BE$7-$M24)/2&gt;AF$9,"",IF(COUNTIF($AB24:AE24,$J24&amp;" – ")&gt;=$M24,"",$J24&amp;" – "))</f>
        <v/>
      </c>
      <c r="AG24" s="252" t="str">
        <f>IF(($BE$7-$M24)/2&gt;AG$9,"",IF(COUNTIF($AB24:AF24,$J24&amp;" – ")&gt;=$M24,"",$J24&amp;" – "))</f>
        <v/>
      </c>
      <c r="AH24" s="252" t="str">
        <f>IF(($BE$7-$M24)/2&gt;AH$9,"",IF(COUNTIF($AB24:AG24,$J24&amp;" – ")&gt;=$M24,"",$J24&amp;" – "))</f>
        <v/>
      </c>
      <c r="AI24" s="252" t="str">
        <f>IF(($BE$7-$M24)/2&gt;AI$9,"",IF(COUNTIF($AB24:AH24,$J24&amp;" – ")&gt;=$M24,"",$J24&amp;" – "))</f>
        <v/>
      </c>
      <c r="AJ24" s="252" t="str">
        <f>IF(($BE$7-$M24)/2&gt;AJ$9,"",IF(COUNTIF($AB24:AI24,$J24&amp;" – ")&gt;=$M24,"",$J24&amp;" – "))</f>
        <v/>
      </c>
      <c r="AK24" s="252" t="str">
        <f>IF(($BE$7-$M24)/2&gt;AK$9,"",IF(COUNTIF($AB24:AJ24,$J24&amp;" – ")&gt;=$M24,"",$J24&amp;" – "))</f>
        <v/>
      </c>
      <c r="AL24" s="252" t="str">
        <f>IF(($BE$7-$M24)/2&gt;AL$9,"",IF(COUNTIF($AB24:AK24,$J24&amp;" – ")&gt;=$M24,"",$J24&amp;" – "))</f>
        <v/>
      </c>
      <c r="AM24" s="252" t="str">
        <f>IF(($BE$7-$M24)/2&gt;AM$9,"",IF(COUNTIF($AB24:AL24,$J24&amp;" – ")&gt;=$M24,"",$J24&amp;" – "))</f>
        <v/>
      </c>
      <c r="AN24" s="252" t="str">
        <f>IF(($BE$7-$M24)/2&gt;AN$9,"",IF(COUNTIF($AB24:AM24,$J24&amp;" – ")&gt;=$M24,"",$J24&amp;" – "))</f>
        <v/>
      </c>
      <c r="AO24" s="252" t="str">
        <f>IF(($BE$7-$M24)/2&gt;AO$9,"",IF(COUNTIF($AB24:AN24,$J24&amp;" – ")&gt;=$M24,"",$J24&amp;" – "))</f>
        <v/>
      </c>
      <c r="AP24" s="252" t="str">
        <f>IF(($BE$7-$M24)/2&gt;AP$9,"",IF(COUNTIF($AB24:AO24,$J24&amp;" – ")&gt;=$M24,"",$J24&amp;" – "))</f>
        <v/>
      </c>
      <c r="AQ24" s="252" t="str">
        <f>IF(($BE$7-$M24)/2&gt;AQ$9,"",IF(COUNTIF($AB24:AP24,$J24&amp;" – ")&gt;=$M24,"",$J24&amp;" – "))</f>
        <v/>
      </c>
      <c r="AR24" s="252" t="str">
        <f>IF(($BE$7-$M24)/2&gt;AR$9,"",IF(COUNTIF($AB24:AQ24,$J24&amp;" – ")&gt;=$M24,"",$J24&amp;" – "))</f>
        <v/>
      </c>
      <c r="AS24" s="252" t="str">
        <f>IF(($BE$7-$M24)/2&gt;AS$9,"",IF(COUNTIF($AB24:AR24,$J24&amp;" – ")&gt;=$M24,"",$J24&amp;" – "))</f>
        <v/>
      </c>
      <c r="AT24" s="252" t="str">
        <f>IF(($BE$7-$M24)/2&gt;AT$9,"",IF(COUNTIF($AB24:AS24,$J24&amp;" – ")&gt;=$M24,"",$J24&amp;" – "))</f>
        <v/>
      </c>
      <c r="AU24" s="252" t="str">
        <f>IF(($BE$7-$M24)/2&gt;AU$9,"",IF(COUNTIF($AB24:AT24,$J24&amp;" – ")&gt;=$M24,"",$J24&amp;" – "))</f>
        <v/>
      </c>
      <c r="AV24" s="252" t="str">
        <f>IF(($BE$7-$M24)/2&gt;AV$9,"",IF(COUNTIF($AB24:AU24,$J24&amp;" – ")&gt;=$M24,"",$J24&amp;" – "))</f>
        <v/>
      </c>
      <c r="AW24" s="252" t="str">
        <f>IF(($BE$7-$M24)/2&gt;AW$9,"",IF(COUNTIF($AB24:AV24,$J24&amp;" – ")&gt;=$M24,"",$J24&amp;" – "))</f>
        <v/>
      </c>
      <c r="AX24" s="252" t="str">
        <f>IF(($BE$7-$M24)/2&gt;AX$9,"",IF(COUNTIF($AB24:AW24,$J24&amp;" – ")&gt;=$M24,"",$J24&amp;" – "))</f>
        <v/>
      </c>
      <c r="AY24" s="252" t="str">
        <f>IF(($BE$7-$M24)/2&gt;AY$9,"",IF(COUNTIF($AB24:AX24,$J24&amp;" – ")&gt;=$M24,"",$J24&amp;" – "))</f>
        <v/>
      </c>
      <c r="AZ24" s="252" t="str">
        <f>IF(($BE$7-$M24)/2&gt;AZ$9,"",IF(COUNTIF($AB24:AY24,$J24&amp;" – ")&gt;=$M24,"",$J24&amp;" – "))</f>
        <v/>
      </c>
      <c r="BA24" s="252" t="str">
        <f>IF(($BE$7-$M24)/2&gt;BA$9,"",IF(COUNTIF($AB24:AZ24,$J24&amp;" – ")&gt;=$M24,"",$J24&amp;" – "))</f>
        <v/>
      </c>
      <c r="BB24" s="252" t="str">
        <f>IF(($BE$7-$M24)/2&gt;BB$9,"",IF(COUNTIF($AB24:BA24,$J24&amp;" – ")&gt;=$M24,"",$J24&amp;" – "))</f>
        <v/>
      </c>
      <c r="BC24" s="252" t="str">
        <f>IF(($BE$7-$M24)/2&gt;BC$9,"",IF(COUNTIF($AB24:BB24,$J24&amp;" – ")&gt;=$M24,"",$J24&amp;" – "))</f>
        <v/>
      </c>
      <c r="BD24" s="252" t="str">
        <f>IF(($BE$7-$M24)/2&gt;BD$9,"",IF(COUNTIF($AB24:BC24,$J24&amp;" – ")&gt;=$M24,"",$J24&amp;" – "))</f>
        <v/>
      </c>
      <c r="BE24" s="252" t="str">
        <f>IF(($BE$7-$M24)/2&gt;BE$9,"",IF(COUNTIF($AB24:BD24,$J24&amp;" – ")&gt;=$M24,"",$J24&amp;" – "))</f>
        <v/>
      </c>
      <c r="BF24" s="253">
        <f t="shared" si="5"/>
        <v>1</v>
      </c>
      <c r="BG24" s="71"/>
      <c r="BH24" s="71"/>
      <c r="BI24" s="71"/>
      <c r="BJ24" s="71"/>
      <c r="BK24" s="71"/>
      <c r="BL24" s="71"/>
      <c r="BM24" s="71"/>
      <c r="BN24" s="71"/>
      <c r="BO24" s="71"/>
      <c r="BP24" s="71"/>
      <c r="BQ24" s="71"/>
      <c r="BR24" s="71"/>
      <c r="BS24" s="71"/>
      <c r="BT24" s="71"/>
      <c r="BU24" s="71"/>
      <c r="BV24" s="71"/>
      <c r="BW24" s="71"/>
      <c r="BX24" s="71"/>
      <c r="BY24" s="71"/>
      <c r="BZ24" s="71"/>
      <c r="CA24" s="71"/>
      <c r="CB24" s="71"/>
      <c r="CC24" s="71"/>
      <c r="CD24" s="71"/>
      <c r="CE24" s="71"/>
      <c r="CF24" s="71"/>
      <c r="CG24" s="71"/>
      <c r="CH24" s="71"/>
      <c r="CI24" s="71"/>
      <c r="CJ24" s="71"/>
      <c r="CK24" s="71"/>
      <c r="CL24" s="71"/>
      <c r="CM24" s="71"/>
    </row>
    <row r="25" spans="1:91" ht="20" thickTop="1" thickBot="1" x14ac:dyDescent="0.25">
      <c r="A25" s="71"/>
      <c r="B25" s="288">
        <f t="shared" si="2"/>
        <v>0</v>
      </c>
      <c r="C25" s="71"/>
      <c r="D25" s="71"/>
      <c r="E25" s="71"/>
      <c r="F25" s="183">
        <f t="shared" si="6"/>
        <v>0</v>
      </c>
      <c r="G25" s="433"/>
      <c r="H25" s="170"/>
      <c r="I25" s="432">
        <f t="shared" si="1"/>
        <v>0</v>
      </c>
      <c r="J25" s="435"/>
      <c r="K25" s="71"/>
      <c r="L25" s="71"/>
      <c r="M25" s="171">
        <f t="shared" si="3"/>
        <v>0</v>
      </c>
      <c r="N25" s="71"/>
      <c r="O25" s="71"/>
      <c r="P25" s="71"/>
      <c r="Q25" s="71"/>
      <c r="R25" s="71"/>
      <c r="S25" s="175" t="s">
        <v>28</v>
      </c>
      <c r="T25" s="176">
        <f>V6*SUM(M11:M30)</f>
        <v>0</v>
      </c>
      <c r="U25" s="71"/>
      <c r="V25" s="71"/>
      <c r="W25" s="71"/>
      <c r="X25" s="71"/>
      <c r="Y25" s="71"/>
      <c r="Z25" s="71"/>
      <c r="AA25" s="71"/>
      <c r="AB25" s="251" t="str">
        <f t="shared" si="4"/>
        <v xml:space="preserve"> – </v>
      </c>
      <c r="AC25" s="252" t="str">
        <f>IF(($BE$7-$M25)/2&gt;AC$9,"",IF(COUNTIF($AB25:AB25,$J25&amp;" – ")&gt;=$M25,"",$J25&amp;" – "))</f>
        <v/>
      </c>
      <c r="AD25" s="252" t="str">
        <f>IF(($BE$7-$M25)/2&gt;AD$9,"",IF(COUNTIF($AB25:AC25,$J25&amp;" – ")&gt;=$M25,"",$J25&amp;" – "))</f>
        <v/>
      </c>
      <c r="AE25" s="252" t="str">
        <f>IF(($BE$7-$M25)/2&gt;AE$9,"",IF(COUNTIF($AB25:AD25,$J25&amp;" – ")&gt;=$M25,"",$J25&amp;" – "))</f>
        <v/>
      </c>
      <c r="AF25" s="252" t="str">
        <f>IF(($BE$7-$M25)/2&gt;AF$9,"",IF(COUNTIF($AB25:AE25,$J25&amp;" – ")&gt;=$M25,"",$J25&amp;" – "))</f>
        <v/>
      </c>
      <c r="AG25" s="252" t="str">
        <f>IF(($BE$7-$M25)/2&gt;AG$9,"",IF(COUNTIF($AB25:AF25,$J25&amp;" – ")&gt;=$M25,"",$J25&amp;" – "))</f>
        <v/>
      </c>
      <c r="AH25" s="252" t="str">
        <f>IF(($BE$7-$M25)/2&gt;AH$9,"",IF(COUNTIF($AB25:AG25,$J25&amp;" – ")&gt;=$M25,"",$J25&amp;" – "))</f>
        <v/>
      </c>
      <c r="AI25" s="252" t="str">
        <f>IF(($BE$7-$M25)/2&gt;AI$9,"",IF(COUNTIF($AB25:AH25,$J25&amp;" – ")&gt;=$M25,"",$J25&amp;" – "))</f>
        <v/>
      </c>
      <c r="AJ25" s="252" t="str">
        <f>IF(($BE$7-$M25)/2&gt;AJ$9,"",IF(COUNTIF($AB25:AI25,$J25&amp;" – ")&gt;=$M25,"",$J25&amp;" – "))</f>
        <v/>
      </c>
      <c r="AK25" s="252" t="str">
        <f>IF(($BE$7-$M25)/2&gt;AK$9,"",IF(COUNTIF($AB25:AJ25,$J25&amp;" – ")&gt;=$M25,"",$J25&amp;" – "))</f>
        <v/>
      </c>
      <c r="AL25" s="252" t="str">
        <f>IF(($BE$7-$M25)/2&gt;AL$9,"",IF(COUNTIF($AB25:AK25,$J25&amp;" – ")&gt;=$M25,"",$J25&amp;" – "))</f>
        <v/>
      </c>
      <c r="AM25" s="252" t="str">
        <f>IF(($BE$7-$M25)/2&gt;AM$9,"",IF(COUNTIF($AB25:AL25,$J25&amp;" – ")&gt;=$M25,"",$J25&amp;" – "))</f>
        <v/>
      </c>
      <c r="AN25" s="252" t="str">
        <f>IF(($BE$7-$M25)/2&gt;AN$9,"",IF(COUNTIF($AB25:AM25,$J25&amp;" – ")&gt;=$M25,"",$J25&amp;" – "))</f>
        <v/>
      </c>
      <c r="AO25" s="252" t="str">
        <f>IF(($BE$7-$M25)/2&gt;AO$9,"",IF(COUNTIF($AB25:AN25,$J25&amp;" – ")&gt;=$M25,"",$J25&amp;" – "))</f>
        <v/>
      </c>
      <c r="AP25" s="252" t="str">
        <f>IF(($BE$7-$M25)/2&gt;AP$9,"",IF(COUNTIF($AB25:AO25,$J25&amp;" – ")&gt;=$M25,"",$J25&amp;" – "))</f>
        <v/>
      </c>
      <c r="AQ25" s="252" t="str">
        <f>IF(($BE$7-$M25)/2&gt;AQ$9,"",IF(COUNTIF($AB25:AP25,$J25&amp;" – ")&gt;=$M25,"",$J25&amp;" – "))</f>
        <v/>
      </c>
      <c r="AR25" s="252" t="str">
        <f>IF(($BE$7-$M25)/2&gt;AR$9,"",IF(COUNTIF($AB25:AQ25,$J25&amp;" – ")&gt;=$M25,"",$J25&amp;" – "))</f>
        <v/>
      </c>
      <c r="AS25" s="252" t="str">
        <f>IF(($BE$7-$M25)/2&gt;AS$9,"",IF(COUNTIF($AB25:AR25,$J25&amp;" – ")&gt;=$M25,"",$J25&amp;" – "))</f>
        <v/>
      </c>
      <c r="AT25" s="252" t="str">
        <f>IF(($BE$7-$M25)/2&gt;AT$9,"",IF(COUNTIF($AB25:AS25,$J25&amp;" – ")&gt;=$M25,"",$J25&amp;" – "))</f>
        <v/>
      </c>
      <c r="AU25" s="252" t="str">
        <f>IF(($BE$7-$M25)/2&gt;AU$9,"",IF(COUNTIF($AB25:AT25,$J25&amp;" – ")&gt;=$M25,"",$J25&amp;" – "))</f>
        <v/>
      </c>
      <c r="AV25" s="252" t="str">
        <f>IF(($BE$7-$M25)/2&gt;AV$9,"",IF(COUNTIF($AB25:AU25,$J25&amp;" – ")&gt;=$M25,"",$J25&amp;" – "))</f>
        <v/>
      </c>
      <c r="AW25" s="252" t="str">
        <f>IF(($BE$7-$M25)/2&gt;AW$9,"",IF(COUNTIF($AB25:AV25,$J25&amp;" – ")&gt;=$M25,"",$J25&amp;" – "))</f>
        <v/>
      </c>
      <c r="AX25" s="252" t="str">
        <f>IF(($BE$7-$M25)/2&gt;AX$9,"",IF(COUNTIF($AB25:AW25,$J25&amp;" – ")&gt;=$M25,"",$J25&amp;" – "))</f>
        <v/>
      </c>
      <c r="AY25" s="252" t="str">
        <f>IF(($BE$7-$M25)/2&gt;AY$9,"",IF(COUNTIF($AB25:AX25,$J25&amp;" – ")&gt;=$M25,"",$J25&amp;" – "))</f>
        <v/>
      </c>
      <c r="AZ25" s="252" t="str">
        <f>IF(($BE$7-$M25)/2&gt;AZ$9,"",IF(COUNTIF($AB25:AY25,$J25&amp;" – ")&gt;=$M25,"",$J25&amp;" – "))</f>
        <v/>
      </c>
      <c r="BA25" s="252" t="str">
        <f>IF(($BE$7-$M25)/2&gt;BA$9,"",IF(COUNTIF($AB25:AZ25,$J25&amp;" – ")&gt;=$M25,"",$J25&amp;" – "))</f>
        <v/>
      </c>
      <c r="BB25" s="252" t="str">
        <f>IF(($BE$7-$M25)/2&gt;BB$9,"",IF(COUNTIF($AB25:BA25,$J25&amp;" – ")&gt;=$M25,"",$J25&amp;" – "))</f>
        <v/>
      </c>
      <c r="BC25" s="252" t="str">
        <f>IF(($BE$7-$M25)/2&gt;BC$9,"",IF(COUNTIF($AB25:BB25,$J25&amp;" – ")&gt;=$M25,"",$J25&amp;" – "))</f>
        <v/>
      </c>
      <c r="BD25" s="252" t="str">
        <f>IF(($BE$7-$M25)/2&gt;BD$9,"",IF(COUNTIF($AB25:BC25,$J25&amp;" – ")&gt;=$M25,"",$J25&amp;" – "))</f>
        <v/>
      </c>
      <c r="BE25" s="252" t="str">
        <f>IF(($BE$7-$M25)/2&gt;BE$9,"",IF(COUNTIF($AB25:BD25,$J25&amp;" – ")&gt;=$M25,"",$J25&amp;" – "))</f>
        <v/>
      </c>
      <c r="BF25" s="253">
        <f t="shared" si="5"/>
        <v>1</v>
      </c>
      <c r="BG25" s="71"/>
      <c r="BH25" s="71"/>
      <c r="BI25" s="71"/>
      <c r="BJ25" s="71"/>
      <c r="BK25" s="71"/>
      <c r="BL25" s="71"/>
      <c r="BM25" s="71"/>
      <c r="BN25" s="71"/>
      <c r="BO25" s="71"/>
      <c r="BP25" s="71"/>
      <c r="BQ25" s="71"/>
      <c r="BR25" s="71"/>
      <c r="BS25" s="71"/>
      <c r="BT25" s="71"/>
      <c r="BU25" s="71"/>
      <c r="BV25" s="71"/>
      <c r="BW25" s="71"/>
      <c r="BX25" s="71"/>
      <c r="BY25" s="71"/>
      <c r="BZ25" s="71"/>
      <c r="CA25" s="71"/>
      <c r="CB25" s="71"/>
      <c r="CC25" s="71"/>
      <c r="CD25" s="71"/>
      <c r="CE25" s="71"/>
      <c r="CF25" s="71"/>
      <c r="CG25" s="71"/>
      <c r="CH25" s="71"/>
      <c r="CI25" s="71"/>
      <c r="CJ25" s="71"/>
      <c r="CK25" s="71"/>
      <c r="CL25" s="71"/>
      <c r="CM25" s="71"/>
    </row>
    <row r="26" spans="1:91" ht="20" thickTop="1" thickBot="1" x14ac:dyDescent="0.25">
      <c r="A26" s="71"/>
      <c r="B26" s="288">
        <f t="shared" si="2"/>
        <v>0</v>
      </c>
      <c r="C26" s="71"/>
      <c r="D26" s="71"/>
      <c r="E26" s="71"/>
      <c r="F26" s="183">
        <f t="shared" si="6"/>
        <v>0</v>
      </c>
      <c r="G26" s="433"/>
      <c r="H26" s="170"/>
      <c r="I26" s="432">
        <f t="shared" si="1"/>
        <v>0</v>
      </c>
      <c r="J26" s="435"/>
      <c r="K26" s="71"/>
      <c r="L26" s="71"/>
      <c r="M26" s="171">
        <f t="shared" si="3"/>
        <v>0</v>
      </c>
      <c r="N26" s="71"/>
      <c r="O26" s="71"/>
      <c r="P26" s="71"/>
      <c r="Q26" s="71"/>
      <c r="R26" s="71"/>
      <c r="S26" s="71"/>
      <c r="T26" s="71"/>
      <c r="U26" s="71"/>
      <c r="V26" s="71"/>
      <c r="W26" s="71"/>
      <c r="X26" s="180"/>
      <c r="Y26" s="180"/>
      <c r="Z26" s="180"/>
      <c r="AA26" s="71"/>
      <c r="AB26" s="251" t="str">
        <f t="shared" si="4"/>
        <v xml:space="preserve"> – </v>
      </c>
      <c r="AC26" s="252" t="str">
        <f>IF(($BE$7-$M26)/2&gt;AC$9,"",IF(COUNTIF($AB26:AB26,$J26&amp;" – ")&gt;=$M26,"",$J26&amp;" – "))</f>
        <v/>
      </c>
      <c r="AD26" s="252" t="str">
        <f>IF(($BE$7-$M26)/2&gt;AD$9,"",IF(COUNTIF($AB26:AC26,$J26&amp;" – ")&gt;=$M26,"",$J26&amp;" – "))</f>
        <v/>
      </c>
      <c r="AE26" s="252" t="str">
        <f>IF(($BE$7-$M26)/2&gt;AE$9,"",IF(COUNTIF($AB26:AD26,$J26&amp;" – ")&gt;=$M26,"",$J26&amp;" – "))</f>
        <v/>
      </c>
      <c r="AF26" s="252" t="str">
        <f>IF(($BE$7-$M26)/2&gt;AF$9,"",IF(COUNTIF($AB26:AE26,$J26&amp;" – ")&gt;=$M26,"",$J26&amp;" – "))</f>
        <v/>
      </c>
      <c r="AG26" s="252" t="str">
        <f>IF(($BE$7-$M26)/2&gt;AG$9,"",IF(COUNTIF($AB26:AF26,$J26&amp;" – ")&gt;=$M26,"",$J26&amp;" – "))</f>
        <v/>
      </c>
      <c r="AH26" s="252" t="str">
        <f>IF(($BE$7-$M26)/2&gt;AH$9,"",IF(COUNTIF($AB26:AG26,$J26&amp;" – ")&gt;=$M26,"",$J26&amp;" – "))</f>
        <v/>
      </c>
      <c r="AI26" s="252" t="str">
        <f>IF(($BE$7-$M26)/2&gt;AI$9,"",IF(COUNTIF($AB26:AH26,$J26&amp;" – ")&gt;=$M26,"",$J26&amp;" – "))</f>
        <v/>
      </c>
      <c r="AJ26" s="252" t="str">
        <f>IF(($BE$7-$M26)/2&gt;AJ$9,"",IF(COUNTIF($AB26:AI26,$J26&amp;" – ")&gt;=$M26,"",$J26&amp;" – "))</f>
        <v/>
      </c>
      <c r="AK26" s="252" t="str">
        <f>IF(($BE$7-$M26)/2&gt;AK$9,"",IF(COUNTIF($AB26:AJ26,$J26&amp;" – ")&gt;=$M26,"",$J26&amp;" – "))</f>
        <v/>
      </c>
      <c r="AL26" s="252" t="str">
        <f>IF(($BE$7-$M26)/2&gt;AL$9,"",IF(COUNTIF($AB26:AK26,$J26&amp;" – ")&gt;=$M26,"",$J26&amp;" – "))</f>
        <v/>
      </c>
      <c r="AM26" s="252" t="str">
        <f>IF(($BE$7-$M26)/2&gt;AM$9,"",IF(COUNTIF($AB26:AL26,$J26&amp;" – ")&gt;=$M26,"",$J26&amp;" – "))</f>
        <v/>
      </c>
      <c r="AN26" s="252" t="str">
        <f>IF(($BE$7-$M26)/2&gt;AN$9,"",IF(COUNTIF($AB26:AM26,$J26&amp;" – ")&gt;=$M26,"",$J26&amp;" – "))</f>
        <v/>
      </c>
      <c r="AO26" s="252" t="str">
        <f>IF(($BE$7-$M26)/2&gt;AO$9,"",IF(COUNTIF($AB26:AN26,$J26&amp;" – ")&gt;=$M26,"",$J26&amp;" – "))</f>
        <v/>
      </c>
      <c r="AP26" s="252" t="str">
        <f>IF(($BE$7-$M26)/2&gt;AP$9,"",IF(COUNTIF($AB26:AO26,$J26&amp;" – ")&gt;=$M26,"",$J26&amp;" – "))</f>
        <v/>
      </c>
      <c r="AQ26" s="252" t="str">
        <f>IF(($BE$7-$M26)/2&gt;AQ$9,"",IF(COUNTIF($AB26:AP26,$J26&amp;" – ")&gt;=$M26,"",$J26&amp;" – "))</f>
        <v/>
      </c>
      <c r="AR26" s="252" t="str">
        <f>IF(($BE$7-$M26)/2&gt;AR$9,"",IF(COUNTIF($AB26:AQ26,$J26&amp;" – ")&gt;=$M26,"",$J26&amp;" – "))</f>
        <v/>
      </c>
      <c r="AS26" s="252" t="str">
        <f>IF(($BE$7-$M26)/2&gt;AS$9,"",IF(COUNTIF($AB26:AR26,$J26&amp;" – ")&gt;=$M26,"",$J26&amp;" – "))</f>
        <v/>
      </c>
      <c r="AT26" s="252" t="str">
        <f>IF(($BE$7-$M26)/2&gt;AT$9,"",IF(COUNTIF($AB26:AS26,$J26&amp;" – ")&gt;=$M26,"",$J26&amp;" – "))</f>
        <v/>
      </c>
      <c r="AU26" s="252" t="str">
        <f>IF(($BE$7-$M26)/2&gt;AU$9,"",IF(COUNTIF($AB26:AT26,$J26&amp;" – ")&gt;=$M26,"",$J26&amp;" – "))</f>
        <v/>
      </c>
      <c r="AV26" s="252" t="str">
        <f>IF(($BE$7-$M26)/2&gt;AV$9,"",IF(COUNTIF($AB26:AU26,$J26&amp;" – ")&gt;=$M26,"",$J26&amp;" – "))</f>
        <v/>
      </c>
      <c r="AW26" s="252" t="str">
        <f>IF(($BE$7-$M26)/2&gt;AW$9,"",IF(COUNTIF($AB26:AV26,$J26&amp;" – ")&gt;=$M26,"",$J26&amp;" – "))</f>
        <v/>
      </c>
      <c r="AX26" s="252" t="str">
        <f>IF(($BE$7-$M26)/2&gt;AX$9,"",IF(COUNTIF($AB26:AW26,$J26&amp;" – ")&gt;=$M26,"",$J26&amp;" – "))</f>
        <v/>
      </c>
      <c r="AY26" s="252" t="str">
        <f>IF(($BE$7-$M26)/2&gt;AY$9,"",IF(COUNTIF($AB26:AX26,$J26&amp;" – ")&gt;=$M26,"",$J26&amp;" – "))</f>
        <v/>
      </c>
      <c r="AZ26" s="252" t="str">
        <f>IF(($BE$7-$M26)/2&gt;AZ$9,"",IF(COUNTIF($AB26:AY26,$J26&amp;" – ")&gt;=$M26,"",$J26&amp;" – "))</f>
        <v/>
      </c>
      <c r="BA26" s="252" t="str">
        <f>IF(($BE$7-$M26)/2&gt;BA$9,"",IF(COUNTIF($AB26:AZ26,$J26&amp;" – ")&gt;=$M26,"",$J26&amp;" – "))</f>
        <v/>
      </c>
      <c r="BB26" s="252" t="str">
        <f>IF(($BE$7-$M26)/2&gt;BB$9,"",IF(COUNTIF($AB26:BA26,$J26&amp;" – ")&gt;=$M26,"",$J26&amp;" – "))</f>
        <v/>
      </c>
      <c r="BC26" s="252" t="str">
        <f>IF(($BE$7-$M26)/2&gt;BC$9,"",IF(COUNTIF($AB26:BB26,$J26&amp;" – ")&gt;=$M26,"",$J26&amp;" – "))</f>
        <v/>
      </c>
      <c r="BD26" s="252" t="str">
        <f>IF(($BE$7-$M26)/2&gt;BD$9,"",IF(COUNTIF($AB26:BC26,$J26&amp;" – ")&gt;=$M26,"",$J26&amp;" – "))</f>
        <v/>
      </c>
      <c r="BE26" s="252" t="str">
        <f>IF(($BE$7-$M26)/2&gt;BE$9,"",IF(COUNTIF($AB26:BD26,$J26&amp;" – ")&gt;=$M26,"",$J26&amp;" – "))</f>
        <v/>
      </c>
      <c r="BF26" s="253">
        <f t="shared" si="5"/>
        <v>1</v>
      </c>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row>
    <row r="27" spans="1:91" ht="18" customHeight="1" thickTop="1" thickBot="1" x14ac:dyDescent="0.25">
      <c r="A27" s="71"/>
      <c r="B27" s="288">
        <f t="shared" si="2"/>
        <v>0</v>
      </c>
      <c r="C27" s="71"/>
      <c r="D27" s="71"/>
      <c r="E27" s="71"/>
      <c r="F27" s="183">
        <f t="shared" si="6"/>
        <v>0</v>
      </c>
      <c r="G27" s="433"/>
      <c r="H27" s="170"/>
      <c r="I27" s="432">
        <f t="shared" si="1"/>
        <v>0</v>
      </c>
      <c r="J27" s="435"/>
      <c r="K27" s="71"/>
      <c r="L27" s="71"/>
      <c r="M27" s="171">
        <f t="shared" si="3"/>
        <v>0</v>
      </c>
      <c r="N27" s="71"/>
      <c r="O27" s="71"/>
      <c r="P27" s="71"/>
      <c r="Q27" s="71"/>
      <c r="R27" s="71"/>
      <c r="S27" s="181" t="s">
        <v>29</v>
      </c>
      <c r="T27" s="176">
        <f>IF(T25=0,0,INT(T24/T25))</f>
        <v>0</v>
      </c>
      <c r="U27" s="71"/>
      <c r="V27" s="71"/>
      <c r="W27" s="71"/>
      <c r="X27" s="71"/>
      <c r="Y27" s="71"/>
      <c r="Z27" s="71"/>
      <c r="AA27" s="71"/>
      <c r="AB27" s="251" t="str">
        <f t="shared" si="4"/>
        <v xml:space="preserve"> – </v>
      </c>
      <c r="AC27" s="252" t="str">
        <f>IF(($BE$7-$M27)/2&gt;AC$9,"",IF(COUNTIF($AB27:AB27,$J27&amp;" – ")&gt;=$M27,"",$J27&amp;" – "))</f>
        <v/>
      </c>
      <c r="AD27" s="252" t="str">
        <f>IF(($BE$7-$M27)/2&gt;AD$9,"",IF(COUNTIF($AB27:AC27,$J27&amp;" – ")&gt;=$M27,"",$J27&amp;" – "))</f>
        <v/>
      </c>
      <c r="AE27" s="252" t="str">
        <f>IF(($BE$7-$M27)/2&gt;AE$9,"",IF(COUNTIF($AB27:AD27,$J27&amp;" – ")&gt;=$M27,"",$J27&amp;" – "))</f>
        <v/>
      </c>
      <c r="AF27" s="252" t="str">
        <f>IF(($BE$7-$M27)/2&gt;AF$9,"",IF(COUNTIF($AB27:AE27,$J27&amp;" – ")&gt;=$M27,"",$J27&amp;" – "))</f>
        <v/>
      </c>
      <c r="AG27" s="252" t="str">
        <f>IF(($BE$7-$M27)/2&gt;AG$9,"",IF(COUNTIF($AB27:AF27,$J27&amp;" – ")&gt;=$M27,"",$J27&amp;" – "))</f>
        <v/>
      </c>
      <c r="AH27" s="252" t="str">
        <f>IF(($BE$7-$M27)/2&gt;AH$9,"",IF(COUNTIF($AB27:AG27,$J27&amp;" – ")&gt;=$M27,"",$J27&amp;" – "))</f>
        <v/>
      </c>
      <c r="AI27" s="252" t="str">
        <f>IF(($BE$7-$M27)/2&gt;AI$9,"",IF(COUNTIF($AB27:AH27,$J27&amp;" – ")&gt;=$M27,"",$J27&amp;" – "))</f>
        <v/>
      </c>
      <c r="AJ27" s="252" t="str">
        <f>IF(($BE$7-$M27)/2&gt;AJ$9,"",IF(COUNTIF($AB27:AI27,$J27&amp;" – ")&gt;=$M27,"",$J27&amp;" – "))</f>
        <v/>
      </c>
      <c r="AK27" s="252" t="str">
        <f>IF(($BE$7-$M27)/2&gt;AK$9,"",IF(COUNTIF($AB27:AJ27,$J27&amp;" – ")&gt;=$M27,"",$J27&amp;" – "))</f>
        <v/>
      </c>
      <c r="AL27" s="252" t="str">
        <f>IF(($BE$7-$M27)/2&gt;AL$9,"",IF(COUNTIF($AB27:AK27,$J27&amp;" – ")&gt;=$M27,"",$J27&amp;" – "))</f>
        <v/>
      </c>
      <c r="AM27" s="252" t="str">
        <f>IF(($BE$7-$M27)/2&gt;AM$9,"",IF(COUNTIF($AB27:AL27,$J27&amp;" – ")&gt;=$M27,"",$J27&amp;" – "))</f>
        <v/>
      </c>
      <c r="AN27" s="252" t="str">
        <f>IF(($BE$7-$M27)/2&gt;AN$9,"",IF(COUNTIF($AB27:AM27,$J27&amp;" – ")&gt;=$M27,"",$J27&amp;" – "))</f>
        <v/>
      </c>
      <c r="AO27" s="252" t="str">
        <f>IF(($BE$7-$M27)/2&gt;AO$9,"",IF(COUNTIF($AB27:AN27,$J27&amp;" – ")&gt;=$M27,"",$J27&amp;" – "))</f>
        <v/>
      </c>
      <c r="AP27" s="252" t="str">
        <f>IF(($BE$7-$M27)/2&gt;AP$9,"",IF(COUNTIF($AB27:AO27,$J27&amp;" – ")&gt;=$M27,"",$J27&amp;" – "))</f>
        <v/>
      </c>
      <c r="AQ27" s="252" t="str">
        <f>IF(($BE$7-$M27)/2&gt;AQ$9,"",IF(COUNTIF($AB27:AP27,$J27&amp;" – ")&gt;=$M27,"",$J27&amp;" – "))</f>
        <v/>
      </c>
      <c r="AR27" s="252" t="str">
        <f>IF(($BE$7-$M27)/2&gt;AR$9,"",IF(COUNTIF($AB27:AQ27,$J27&amp;" – ")&gt;=$M27,"",$J27&amp;" – "))</f>
        <v/>
      </c>
      <c r="AS27" s="252" t="str">
        <f>IF(($BE$7-$M27)/2&gt;AS$9,"",IF(COUNTIF($AB27:AR27,$J27&amp;" – ")&gt;=$M27,"",$J27&amp;" – "))</f>
        <v/>
      </c>
      <c r="AT27" s="252" t="str">
        <f>IF(($BE$7-$M27)/2&gt;AT$9,"",IF(COUNTIF($AB27:AS27,$J27&amp;" – ")&gt;=$M27,"",$J27&amp;" – "))</f>
        <v/>
      </c>
      <c r="AU27" s="252" t="str">
        <f>IF(($BE$7-$M27)/2&gt;AU$9,"",IF(COUNTIF($AB27:AT27,$J27&amp;" – ")&gt;=$M27,"",$J27&amp;" – "))</f>
        <v/>
      </c>
      <c r="AV27" s="252" t="str">
        <f>IF(($BE$7-$M27)/2&gt;AV$9,"",IF(COUNTIF($AB27:AU27,$J27&amp;" – ")&gt;=$M27,"",$J27&amp;" – "))</f>
        <v/>
      </c>
      <c r="AW27" s="252" t="str">
        <f>IF(($BE$7-$M27)/2&gt;AW$9,"",IF(COUNTIF($AB27:AV27,$J27&amp;" – ")&gt;=$M27,"",$J27&amp;" – "))</f>
        <v/>
      </c>
      <c r="AX27" s="252" t="str">
        <f>IF(($BE$7-$M27)/2&gt;AX$9,"",IF(COUNTIF($AB27:AW27,$J27&amp;" – ")&gt;=$M27,"",$J27&amp;" – "))</f>
        <v/>
      </c>
      <c r="AY27" s="252" t="str">
        <f>IF(($BE$7-$M27)/2&gt;AY$9,"",IF(COUNTIF($AB27:AX27,$J27&amp;" – ")&gt;=$M27,"",$J27&amp;" – "))</f>
        <v/>
      </c>
      <c r="AZ27" s="252" t="str">
        <f>IF(($BE$7-$M27)/2&gt;AZ$9,"",IF(COUNTIF($AB27:AY27,$J27&amp;" – ")&gt;=$M27,"",$J27&amp;" – "))</f>
        <v/>
      </c>
      <c r="BA27" s="252" t="str">
        <f>IF(($BE$7-$M27)/2&gt;BA$9,"",IF(COUNTIF($AB27:AZ27,$J27&amp;" – ")&gt;=$M27,"",$J27&amp;" – "))</f>
        <v/>
      </c>
      <c r="BB27" s="252" t="str">
        <f>IF(($BE$7-$M27)/2&gt;BB$9,"",IF(COUNTIF($AB27:BA27,$J27&amp;" – ")&gt;=$M27,"",$J27&amp;" – "))</f>
        <v/>
      </c>
      <c r="BC27" s="252" t="str">
        <f>IF(($BE$7-$M27)/2&gt;BC$9,"",IF(COUNTIF($AB27:BB27,$J27&amp;" – ")&gt;=$M27,"",$J27&amp;" – "))</f>
        <v/>
      </c>
      <c r="BD27" s="252" t="str">
        <f>IF(($BE$7-$M27)/2&gt;BD$9,"",IF(COUNTIF($AB27:BC27,$J27&amp;" – ")&gt;=$M27,"",$J27&amp;" – "))</f>
        <v/>
      </c>
      <c r="BE27" s="252" t="str">
        <f>IF(($BE$7-$M27)/2&gt;BE$9,"",IF(COUNTIF($AB27:BD27,$J27&amp;" – ")&gt;=$M27,"",$J27&amp;" – "))</f>
        <v/>
      </c>
      <c r="BF27" s="253">
        <f t="shared" si="5"/>
        <v>1</v>
      </c>
      <c r="BG27" s="71"/>
      <c r="BH27" s="71"/>
      <c r="BI27" s="71"/>
      <c r="BJ27" s="71"/>
      <c r="BK27" s="71"/>
      <c r="BL27" s="71"/>
      <c r="BM27" s="71"/>
      <c r="BN27" s="71"/>
      <c r="BO27" s="71"/>
      <c r="BP27" s="71"/>
      <c r="BQ27" s="71"/>
      <c r="BR27" s="71"/>
      <c r="BS27" s="71"/>
      <c r="BT27" s="71"/>
      <c r="BU27" s="71"/>
      <c r="BV27" s="71"/>
      <c r="BW27" s="71"/>
      <c r="BX27" s="71"/>
      <c r="BY27" s="71"/>
      <c r="BZ27" s="71"/>
      <c r="CA27" s="71"/>
      <c r="CB27" s="71"/>
      <c r="CC27" s="71"/>
      <c r="CD27" s="71"/>
      <c r="CE27" s="71"/>
      <c r="CF27" s="71"/>
      <c r="CG27" s="71"/>
      <c r="CH27" s="71"/>
      <c r="CI27" s="71"/>
      <c r="CJ27" s="71"/>
      <c r="CK27" s="71"/>
      <c r="CL27" s="71"/>
      <c r="CM27" s="71"/>
    </row>
    <row r="28" spans="1:91" ht="20" thickTop="1" thickBot="1" x14ac:dyDescent="0.25">
      <c r="A28" s="71"/>
      <c r="B28" s="288">
        <f t="shared" si="2"/>
        <v>0</v>
      </c>
      <c r="C28" s="71"/>
      <c r="D28" s="71"/>
      <c r="E28" s="71"/>
      <c r="F28" s="183">
        <f t="shared" si="6"/>
        <v>0</v>
      </c>
      <c r="G28" s="433"/>
      <c r="H28" s="170"/>
      <c r="I28" s="432">
        <f t="shared" si="1"/>
        <v>0</v>
      </c>
      <c r="J28" s="435"/>
      <c r="K28" s="71"/>
      <c r="L28" s="71"/>
      <c r="M28" s="171">
        <f t="shared" si="3"/>
        <v>0</v>
      </c>
      <c r="N28" s="71"/>
      <c r="O28" s="71"/>
      <c r="P28" s="180"/>
      <c r="Q28" s="180"/>
      <c r="R28" s="180"/>
      <c r="S28" s="180"/>
      <c r="T28" s="180"/>
      <c r="U28" s="180"/>
      <c r="V28" s="180"/>
      <c r="W28" s="180"/>
      <c r="X28" s="71"/>
      <c r="Y28" s="71"/>
      <c r="Z28" s="71"/>
      <c r="AA28" s="71"/>
      <c r="AB28" s="251" t="str">
        <f t="shared" si="4"/>
        <v xml:space="preserve"> – </v>
      </c>
      <c r="AC28" s="252" t="str">
        <f>IF(($BE$7-$M28)/2&gt;AC$9,"",IF(COUNTIF($AB28:AB28,$J28&amp;" – ")&gt;=$M28,"",$J28&amp;" – "))</f>
        <v/>
      </c>
      <c r="AD28" s="252" t="str">
        <f>IF(($BE$7-$M28)/2&gt;AD$9,"",IF(COUNTIF($AB28:AC28,$J28&amp;" – ")&gt;=$M28,"",$J28&amp;" – "))</f>
        <v/>
      </c>
      <c r="AE28" s="252" t="str">
        <f>IF(($BE$7-$M28)/2&gt;AE$9,"",IF(COUNTIF($AB28:AD28,$J28&amp;" – ")&gt;=$M28,"",$J28&amp;" – "))</f>
        <v/>
      </c>
      <c r="AF28" s="252" t="str">
        <f>IF(($BE$7-$M28)/2&gt;AF$9,"",IF(COUNTIF($AB28:AE28,$J28&amp;" – ")&gt;=$M28,"",$J28&amp;" – "))</f>
        <v/>
      </c>
      <c r="AG28" s="252" t="str">
        <f>IF(($BE$7-$M28)/2&gt;AG$9,"",IF(COUNTIF($AB28:AF28,$J28&amp;" – ")&gt;=$M28,"",$J28&amp;" – "))</f>
        <v/>
      </c>
      <c r="AH28" s="252" t="str">
        <f>IF(($BE$7-$M28)/2&gt;AH$9,"",IF(COUNTIF($AB28:AG28,$J28&amp;" – ")&gt;=$M28,"",$J28&amp;" – "))</f>
        <v/>
      </c>
      <c r="AI28" s="252" t="str">
        <f>IF(($BE$7-$M28)/2&gt;AI$9,"",IF(COUNTIF($AB28:AH28,$J28&amp;" – ")&gt;=$M28,"",$J28&amp;" – "))</f>
        <v/>
      </c>
      <c r="AJ28" s="252" t="str">
        <f>IF(($BE$7-$M28)/2&gt;AJ$9,"",IF(COUNTIF($AB28:AI28,$J28&amp;" – ")&gt;=$M28,"",$J28&amp;" – "))</f>
        <v/>
      </c>
      <c r="AK28" s="252" t="str">
        <f>IF(($BE$7-$M28)/2&gt;AK$9,"",IF(COUNTIF($AB28:AJ28,$J28&amp;" – ")&gt;=$M28,"",$J28&amp;" – "))</f>
        <v/>
      </c>
      <c r="AL28" s="252" t="str">
        <f>IF(($BE$7-$M28)/2&gt;AL$9,"",IF(COUNTIF($AB28:AK28,$J28&amp;" – ")&gt;=$M28,"",$J28&amp;" – "))</f>
        <v/>
      </c>
      <c r="AM28" s="252" t="str">
        <f>IF(($BE$7-$M28)/2&gt;AM$9,"",IF(COUNTIF($AB28:AL28,$J28&amp;" – ")&gt;=$M28,"",$J28&amp;" – "))</f>
        <v/>
      </c>
      <c r="AN28" s="252" t="str">
        <f>IF(($BE$7-$M28)/2&gt;AN$9,"",IF(COUNTIF($AB28:AM28,$J28&amp;" – ")&gt;=$M28,"",$J28&amp;" – "))</f>
        <v/>
      </c>
      <c r="AO28" s="252" t="str">
        <f>IF(($BE$7-$M28)/2&gt;AO$9,"",IF(COUNTIF($AB28:AN28,$J28&amp;" – ")&gt;=$M28,"",$J28&amp;" – "))</f>
        <v/>
      </c>
      <c r="AP28" s="252" t="str">
        <f>IF(($BE$7-$M28)/2&gt;AP$9,"",IF(COUNTIF($AB28:AO28,$J28&amp;" – ")&gt;=$M28,"",$J28&amp;" – "))</f>
        <v/>
      </c>
      <c r="AQ28" s="252" t="str">
        <f>IF(($BE$7-$M28)/2&gt;AQ$9,"",IF(COUNTIF($AB28:AP28,$J28&amp;" – ")&gt;=$M28,"",$J28&amp;" – "))</f>
        <v/>
      </c>
      <c r="AR28" s="252" t="str">
        <f>IF(($BE$7-$M28)/2&gt;AR$9,"",IF(COUNTIF($AB28:AQ28,$J28&amp;" – ")&gt;=$M28,"",$J28&amp;" – "))</f>
        <v/>
      </c>
      <c r="AS28" s="252" t="str">
        <f>IF(($BE$7-$M28)/2&gt;AS$9,"",IF(COUNTIF($AB28:AR28,$J28&amp;" – ")&gt;=$M28,"",$J28&amp;" – "))</f>
        <v/>
      </c>
      <c r="AT28" s="252" t="str">
        <f>IF(($BE$7-$M28)/2&gt;AT$9,"",IF(COUNTIF($AB28:AS28,$J28&amp;" – ")&gt;=$M28,"",$J28&amp;" – "))</f>
        <v/>
      </c>
      <c r="AU28" s="252" t="str">
        <f>IF(($BE$7-$M28)/2&gt;AU$9,"",IF(COUNTIF($AB28:AT28,$J28&amp;" – ")&gt;=$M28,"",$J28&amp;" – "))</f>
        <v/>
      </c>
      <c r="AV28" s="252" t="str">
        <f>IF(($BE$7-$M28)/2&gt;AV$9,"",IF(COUNTIF($AB28:AU28,$J28&amp;" – ")&gt;=$M28,"",$J28&amp;" – "))</f>
        <v/>
      </c>
      <c r="AW28" s="252" t="str">
        <f>IF(($BE$7-$M28)/2&gt;AW$9,"",IF(COUNTIF($AB28:AV28,$J28&amp;" – ")&gt;=$M28,"",$J28&amp;" – "))</f>
        <v/>
      </c>
      <c r="AX28" s="252" t="str">
        <f>IF(($BE$7-$M28)/2&gt;AX$9,"",IF(COUNTIF($AB28:AW28,$J28&amp;" – ")&gt;=$M28,"",$J28&amp;" – "))</f>
        <v/>
      </c>
      <c r="AY28" s="252" t="str">
        <f>IF(($BE$7-$M28)/2&gt;AY$9,"",IF(COUNTIF($AB28:AX28,$J28&amp;" – ")&gt;=$M28,"",$J28&amp;" – "))</f>
        <v/>
      </c>
      <c r="AZ28" s="252" t="str">
        <f>IF(($BE$7-$M28)/2&gt;AZ$9,"",IF(COUNTIF($AB28:AY28,$J28&amp;" – ")&gt;=$M28,"",$J28&amp;" – "))</f>
        <v/>
      </c>
      <c r="BA28" s="252" t="str">
        <f>IF(($BE$7-$M28)/2&gt;BA$9,"",IF(COUNTIF($AB28:AZ28,$J28&amp;" – ")&gt;=$M28,"",$J28&amp;" – "))</f>
        <v/>
      </c>
      <c r="BB28" s="252" t="str">
        <f>IF(($BE$7-$M28)/2&gt;BB$9,"",IF(COUNTIF($AB28:BA28,$J28&amp;" – ")&gt;=$M28,"",$J28&amp;" – "))</f>
        <v/>
      </c>
      <c r="BC28" s="252" t="str">
        <f>IF(($BE$7-$M28)/2&gt;BC$9,"",IF(COUNTIF($AB28:BB28,$J28&amp;" – ")&gt;=$M28,"",$J28&amp;" – "))</f>
        <v/>
      </c>
      <c r="BD28" s="252" t="str">
        <f>IF(($BE$7-$M28)/2&gt;BD$9,"",IF(COUNTIF($AB28:BC28,$J28&amp;" – ")&gt;=$M28,"",$J28&amp;" – "))</f>
        <v/>
      </c>
      <c r="BE28" s="252" t="str">
        <f>IF(($BE$7-$M28)/2&gt;BE$9,"",IF(COUNTIF($AB28:BD28,$J28&amp;" – ")&gt;=$M28,"",$J28&amp;" – "))</f>
        <v/>
      </c>
      <c r="BF28" s="253">
        <f t="shared" si="5"/>
        <v>1</v>
      </c>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row>
    <row r="29" spans="1:91" ht="22" thickTop="1" thickBot="1" x14ac:dyDescent="0.25">
      <c r="A29" s="71"/>
      <c r="B29" s="288">
        <f t="shared" si="2"/>
        <v>0</v>
      </c>
      <c r="C29" s="71"/>
      <c r="D29" s="71"/>
      <c r="E29" s="71"/>
      <c r="F29" s="183">
        <f t="shared" si="6"/>
        <v>0</v>
      </c>
      <c r="G29" s="433"/>
      <c r="H29" s="170"/>
      <c r="I29" s="432">
        <f t="shared" si="1"/>
        <v>0</v>
      </c>
      <c r="J29" s="435"/>
      <c r="K29" s="71"/>
      <c r="L29" s="71"/>
      <c r="M29" s="171">
        <f t="shared" si="3"/>
        <v>0</v>
      </c>
      <c r="N29" s="71"/>
      <c r="O29" s="173" t="s">
        <v>15</v>
      </c>
      <c r="P29" s="71"/>
      <c r="Q29" s="71"/>
      <c r="R29" s="71"/>
      <c r="S29" s="71"/>
      <c r="T29" s="71"/>
      <c r="U29" s="71"/>
      <c r="V29" s="71"/>
      <c r="W29" s="71"/>
      <c r="X29" s="71"/>
      <c r="Y29" s="71"/>
      <c r="Z29" s="71"/>
      <c r="AA29" s="71"/>
      <c r="AB29" s="251" t="str">
        <f t="shared" si="4"/>
        <v xml:space="preserve"> – </v>
      </c>
      <c r="AC29" s="252" t="str">
        <f>IF(($BE$7-$M29)/2&gt;AC$9,"",IF(COUNTIF($AB29:AB29,$J29&amp;" – ")&gt;=$M29,"",$J29&amp;" – "))</f>
        <v/>
      </c>
      <c r="AD29" s="252" t="str">
        <f>IF(($BE$7-$M29)/2&gt;AD$9,"",IF(COUNTIF($AB29:AC29,$J29&amp;" – ")&gt;=$M29,"",$J29&amp;" – "))</f>
        <v/>
      </c>
      <c r="AE29" s="252" t="str">
        <f>IF(($BE$7-$M29)/2&gt;AE$9,"",IF(COUNTIF($AB29:AD29,$J29&amp;" – ")&gt;=$M29,"",$J29&amp;" – "))</f>
        <v/>
      </c>
      <c r="AF29" s="252" t="str">
        <f>IF(($BE$7-$M29)/2&gt;AF$9,"",IF(COUNTIF($AB29:AE29,$J29&amp;" – ")&gt;=$M29,"",$J29&amp;" – "))</f>
        <v/>
      </c>
      <c r="AG29" s="252" t="str">
        <f>IF(($BE$7-$M29)/2&gt;AG$9,"",IF(COUNTIF($AB29:AF29,$J29&amp;" – ")&gt;=$M29,"",$J29&amp;" – "))</f>
        <v/>
      </c>
      <c r="AH29" s="252" t="str">
        <f>IF(($BE$7-$M29)/2&gt;AH$9,"",IF(COUNTIF($AB29:AG29,$J29&amp;" – ")&gt;=$M29,"",$J29&amp;" – "))</f>
        <v/>
      </c>
      <c r="AI29" s="252" t="str">
        <f>IF(($BE$7-$M29)/2&gt;AI$9,"",IF(COUNTIF($AB29:AH29,$J29&amp;" – ")&gt;=$M29,"",$J29&amp;" – "))</f>
        <v/>
      </c>
      <c r="AJ29" s="252" t="str">
        <f>IF(($BE$7-$M29)/2&gt;AJ$9,"",IF(COUNTIF($AB29:AI29,$J29&amp;" – ")&gt;=$M29,"",$J29&amp;" – "))</f>
        <v/>
      </c>
      <c r="AK29" s="252" t="str">
        <f>IF(($BE$7-$M29)/2&gt;AK$9,"",IF(COUNTIF($AB29:AJ29,$J29&amp;" – ")&gt;=$M29,"",$J29&amp;" – "))</f>
        <v/>
      </c>
      <c r="AL29" s="252" t="str">
        <f>IF(($BE$7-$M29)/2&gt;AL$9,"",IF(COUNTIF($AB29:AK29,$J29&amp;" – ")&gt;=$M29,"",$J29&amp;" – "))</f>
        <v/>
      </c>
      <c r="AM29" s="252" t="str">
        <f>IF(($BE$7-$M29)/2&gt;AM$9,"",IF(COUNTIF($AB29:AL29,$J29&amp;" – ")&gt;=$M29,"",$J29&amp;" – "))</f>
        <v/>
      </c>
      <c r="AN29" s="252" t="str">
        <f>IF(($BE$7-$M29)/2&gt;AN$9,"",IF(COUNTIF($AB29:AM29,$J29&amp;" – ")&gt;=$M29,"",$J29&amp;" – "))</f>
        <v/>
      </c>
      <c r="AO29" s="252" t="str">
        <f>IF(($BE$7-$M29)/2&gt;AO$9,"",IF(COUNTIF($AB29:AN29,$J29&amp;" – ")&gt;=$M29,"",$J29&amp;" – "))</f>
        <v/>
      </c>
      <c r="AP29" s="252" t="str">
        <f>IF(($BE$7-$M29)/2&gt;AP$9,"",IF(COUNTIF($AB29:AO29,$J29&amp;" – ")&gt;=$M29,"",$J29&amp;" – "))</f>
        <v/>
      </c>
      <c r="AQ29" s="252" t="str">
        <f>IF(($BE$7-$M29)/2&gt;AQ$9,"",IF(COUNTIF($AB29:AP29,$J29&amp;" – ")&gt;=$M29,"",$J29&amp;" – "))</f>
        <v/>
      </c>
      <c r="AR29" s="252" t="str">
        <f>IF(($BE$7-$M29)/2&gt;AR$9,"",IF(COUNTIF($AB29:AQ29,$J29&amp;" – ")&gt;=$M29,"",$J29&amp;" – "))</f>
        <v/>
      </c>
      <c r="AS29" s="252" t="str">
        <f>IF(($BE$7-$M29)/2&gt;AS$9,"",IF(COUNTIF($AB29:AR29,$J29&amp;" – ")&gt;=$M29,"",$J29&amp;" – "))</f>
        <v/>
      </c>
      <c r="AT29" s="252" t="str">
        <f>IF(($BE$7-$M29)/2&gt;AT$9,"",IF(COUNTIF($AB29:AS29,$J29&amp;" – ")&gt;=$M29,"",$J29&amp;" – "))</f>
        <v/>
      </c>
      <c r="AU29" s="252" t="str">
        <f>IF(($BE$7-$M29)/2&gt;AU$9,"",IF(COUNTIF($AB29:AT29,$J29&amp;" – ")&gt;=$M29,"",$J29&amp;" – "))</f>
        <v/>
      </c>
      <c r="AV29" s="252" t="str">
        <f>IF(($BE$7-$M29)/2&gt;AV$9,"",IF(COUNTIF($AB29:AU29,$J29&amp;" – ")&gt;=$M29,"",$J29&amp;" – "))</f>
        <v/>
      </c>
      <c r="AW29" s="252" t="str">
        <f>IF(($BE$7-$M29)/2&gt;AW$9,"",IF(COUNTIF($AB29:AV29,$J29&amp;" – ")&gt;=$M29,"",$J29&amp;" – "))</f>
        <v/>
      </c>
      <c r="AX29" s="252" t="str">
        <f>IF(($BE$7-$M29)/2&gt;AX$9,"",IF(COUNTIF($AB29:AW29,$J29&amp;" – ")&gt;=$M29,"",$J29&amp;" – "))</f>
        <v/>
      </c>
      <c r="AY29" s="252" t="str">
        <f>IF(($BE$7-$M29)/2&gt;AY$9,"",IF(COUNTIF($AB29:AX29,$J29&amp;" – ")&gt;=$M29,"",$J29&amp;" – "))</f>
        <v/>
      </c>
      <c r="AZ29" s="252" t="str">
        <f>IF(($BE$7-$M29)/2&gt;AZ$9,"",IF(COUNTIF($AB29:AY29,$J29&amp;" – ")&gt;=$M29,"",$J29&amp;" – "))</f>
        <v/>
      </c>
      <c r="BA29" s="252" t="str">
        <f>IF(($BE$7-$M29)/2&gt;BA$9,"",IF(COUNTIF($AB29:AZ29,$J29&amp;" – ")&gt;=$M29,"",$J29&amp;" – "))</f>
        <v/>
      </c>
      <c r="BB29" s="252" t="str">
        <f>IF(($BE$7-$M29)/2&gt;BB$9,"",IF(COUNTIF($AB29:BA29,$J29&amp;" – ")&gt;=$M29,"",$J29&amp;" – "))</f>
        <v/>
      </c>
      <c r="BC29" s="252" t="str">
        <f>IF(($BE$7-$M29)/2&gt;BC$9,"",IF(COUNTIF($AB29:BB29,$J29&amp;" – ")&gt;=$M29,"",$J29&amp;" – "))</f>
        <v/>
      </c>
      <c r="BD29" s="252" t="str">
        <f>IF(($BE$7-$M29)/2&gt;BD$9,"",IF(COUNTIF($AB29:BC29,$J29&amp;" – ")&gt;=$M29,"",$J29&amp;" – "))</f>
        <v/>
      </c>
      <c r="BE29" s="252" t="str">
        <f>IF(($BE$7-$M29)/2&gt;BE$9,"",IF(COUNTIF($AB29:BD29,$J29&amp;" – ")&gt;=$M29,"",$J29&amp;" – "))</f>
        <v/>
      </c>
      <c r="BF29" s="253">
        <f t="shared" si="5"/>
        <v>1</v>
      </c>
      <c r="BG29" s="71"/>
      <c r="BH29" s="71"/>
      <c r="BI29" s="71"/>
      <c r="BJ29" s="71"/>
      <c r="BK29" s="71"/>
      <c r="BL29" s="71"/>
      <c r="BM29" s="71"/>
      <c r="BN29" s="71"/>
      <c r="BO29" s="71"/>
      <c r="BP29" s="71"/>
      <c r="BQ29" s="71"/>
      <c r="BR29" s="71"/>
      <c r="BS29" s="71"/>
      <c r="BT29" s="71"/>
      <c r="BU29" s="71"/>
      <c r="BV29" s="71"/>
      <c r="BW29" s="71"/>
      <c r="BX29" s="71"/>
      <c r="BY29" s="71"/>
      <c r="BZ29" s="71"/>
      <c r="CA29" s="71"/>
      <c r="CB29" s="71"/>
      <c r="CC29" s="71"/>
      <c r="CD29" s="71"/>
      <c r="CE29" s="71"/>
      <c r="CF29" s="71"/>
      <c r="CG29" s="71"/>
      <c r="CH29" s="71"/>
      <c r="CI29" s="71"/>
      <c r="CJ29" s="71"/>
      <c r="CK29" s="71"/>
      <c r="CL29" s="71"/>
      <c r="CM29" s="71"/>
    </row>
    <row r="30" spans="1:91" ht="20" thickTop="1" thickBot="1" x14ac:dyDescent="0.2">
      <c r="A30" s="71"/>
      <c r="B30" s="288">
        <f t="shared" si="2"/>
        <v>0</v>
      </c>
      <c r="C30" s="71"/>
      <c r="D30" s="71"/>
      <c r="E30" s="71"/>
      <c r="F30" s="184">
        <f t="shared" si="6"/>
        <v>0</v>
      </c>
      <c r="G30" s="434"/>
      <c r="H30" s="182"/>
      <c r="I30" s="437">
        <f t="shared" si="1"/>
        <v>0</v>
      </c>
      <c r="J30" s="436"/>
      <c r="K30" s="71"/>
      <c r="L30" s="71"/>
      <c r="M30" s="171">
        <f t="shared" si="3"/>
        <v>0</v>
      </c>
      <c r="N30" s="71"/>
      <c r="O30" s="71"/>
      <c r="P30" s="71"/>
      <c r="Q30" s="71"/>
      <c r="R30" s="71"/>
      <c r="S30" s="71"/>
      <c r="T30" s="71"/>
      <c r="U30" s="71"/>
      <c r="V30" s="71"/>
      <c r="W30" s="71"/>
      <c r="X30" s="71"/>
      <c r="Y30" s="71"/>
      <c r="Z30" s="71"/>
      <c r="AA30" s="71"/>
      <c r="AB30" s="251" t="str">
        <f t="shared" si="4"/>
        <v xml:space="preserve"> – </v>
      </c>
      <c r="AC30" s="252" t="str">
        <f>IF(($BE$7-$M30)/2&gt;AC$9,"",IF(COUNTIF($AB30:AB30,$J30&amp;" – ")&gt;=$M30,"",$J30&amp;" – "))</f>
        <v/>
      </c>
      <c r="AD30" s="252" t="str">
        <f>IF(($BE$7-$M30)/2&gt;AD$9,"",IF(COUNTIF($AB30:AC30,$J30&amp;" – ")&gt;=$M30,"",$J30&amp;" – "))</f>
        <v/>
      </c>
      <c r="AE30" s="252" t="str">
        <f>IF(($BE$7-$M30)/2&gt;AE$9,"",IF(COUNTIF($AB30:AD30,$J30&amp;" – ")&gt;=$M30,"",$J30&amp;" – "))</f>
        <v/>
      </c>
      <c r="AF30" s="252" t="str">
        <f>IF(($BE$7-$M30)/2&gt;AF$9,"",IF(COUNTIF($AB30:AE30,$J30&amp;" – ")&gt;=$M30,"",$J30&amp;" – "))</f>
        <v/>
      </c>
      <c r="AG30" s="252" t="str">
        <f>IF(($BE$7-$M30)/2&gt;AG$9,"",IF(COUNTIF($AB30:AF30,$J30&amp;" – ")&gt;=$M30,"",$J30&amp;" – "))</f>
        <v/>
      </c>
      <c r="AH30" s="252" t="str">
        <f>IF(($BE$7-$M30)/2&gt;AH$9,"",IF(COUNTIF($AB30:AG30,$J30&amp;" – ")&gt;=$M30,"",$J30&amp;" – "))</f>
        <v/>
      </c>
      <c r="AI30" s="252" t="str">
        <f>IF(($BE$7-$M30)/2&gt;AI$9,"",IF(COUNTIF($AB30:AH30,$J30&amp;" – ")&gt;=$M30,"",$J30&amp;" – "))</f>
        <v/>
      </c>
      <c r="AJ30" s="252" t="str">
        <f>IF(($BE$7-$M30)/2&gt;AJ$9,"",IF(COUNTIF($AB30:AI30,$J30&amp;" – ")&gt;=$M30,"",$J30&amp;" – "))</f>
        <v/>
      </c>
      <c r="AK30" s="252" t="str">
        <f>IF(($BE$7-$M30)/2&gt;AK$9,"",IF(COUNTIF($AB30:AJ30,$J30&amp;" – ")&gt;=$M30,"",$J30&amp;" – "))</f>
        <v/>
      </c>
      <c r="AL30" s="252" t="str">
        <f>IF(($BE$7-$M30)/2&gt;AL$9,"",IF(COUNTIF($AB30:AK30,$J30&amp;" – ")&gt;=$M30,"",$J30&amp;" – "))</f>
        <v/>
      </c>
      <c r="AM30" s="252" t="str">
        <f>IF(($BE$7-$M30)/2&gt;AM$9,"",IF(COUNTIF($AB30:AL30,$J30&amp;" – ")&gt;=$M30,"",$J30&amp;" – "))</f>
        <v/>
      </c>
      <c r="AN30" s="252" t="str">
        <f>IF(($BE$7-$M30)/2&gt;AN$9,"",IF(COUNTIF($AB30:AM30,$J30&amp;" – ")&gt;=$M30,"",$J30&amp;" – "))</f>
        <v/>
      </c>
      <c r="AO30" s="252" t="str">
        <f>IF(($BE$7-$M30)/2&gt;AO$9,"",IF(COUNTIF($AB30:AN30,$J30&amp;" – ")&gt;=$M30,"",$J30&amp;" – "))</f>
        <v/>
      </c>
      <c r="AP30" s="252" t="str">
        <f>IF(($BE$7-$M30)/2&gt;AP$9,"",IF(COUNTIF($AB30:AO30,$J30&amp;" – ")&gt;=$M30,"",$J30&amp;" – "))</f>
        <v/>
      </c>
      <c r="AQ30" s="252" t="str">
        <f>IF(($BE$7-$M30)/2&gt;AQ$9,"",IF(COUNTIF($AB30:AP30,$J30&amp;" – ")&gt;=$M30,"",$J30&amp;" – "))</f>
        <v/>
      </c>
      <c r="AR30" s="252" t="str">
        <f>IF(($BE$7-$M30)/2&gt;AR$9,"",IF(COUNTIF($AB30:AQ30,$J30&amp;" – ")&gt;=$M30,"",$J30&amp;" – "))</f>
        <v/>
      </c>
      <c r="AS30" s="252" t="str">
        <f>IF(($BE$7-$M30)/2&gt;AS$9,"",IF(COUNTIF($AB30:AR30,$J30&amp;" – ")&gt;=$M30,"",$J30&amp;" – "))</f>
        <v/>
      </c>
      <c r="AT30" s="252" t="str">
        <f>IF(($BE$7-$M30)/2&gt;AT$9,"",IF(COUNTIF($AB30:AS30,$J30&amp;" – ")&gt;=$M30,"",$J30&amp;" – "))</f>
        <v/>
      </c>
      <c r="AU30" s="252" t="str">
        <f>IF(($BE$7-$M30)/2&gt;AU$9,"",IF(COUNTIF($AB30:AT30,$J30&amp;" – ")&gt;=$M30,"",$J30&amp;" – "))</f>
        <v/>
      </c>
      <c r="AV30" s="252" t="str">
        <f>IF(($BE$7-$M30)/2&gt;AV$9,"",IF(COUNTIF($AB30:AU30,$J30&amp;" – ")&gt;=$M30,"",$J30&amp;" – "))</f>
        <v/>
      </c>
      <c r="AW30" s="252" t="str">
        <f>IF(($BE$7-$M30)/2&gt;AW$9,"",IF(COUNTIF($AB30:AV30,$J30&amp;" – ")&gt;=$M30,"",$J30&amp;" – "))</f>
        <v/>
      </c>
      <c r="AX30" s="252" t="str">
        <f>IF(($BE$7-$M30)/2&gt;AX$9,"",IF(COUNTIF($AB30:AW30,$J30&amp;" – ")&gt;=$M30,"",$J30&amp;" – "))</f>
        <v/>
      </c>
      <c r="AY30" s="252" t="str">
        <f>IF(($BE$7-$M30)/2&gt;AY$9,"",IF(COUNTIF($AB30:AX30,$J30&amp;" – ")&gt;=$M30,"",$J30&amp;" – "))</f>
        <v/>
      </c>
      <c r="AZ30" s="252" t="str">
        <f>IF(($BE$7-$M30)/2&gt;AZ$9,"",IF(COUNTIF($AB30:AY30,$J30&amp;" – ")&gt;=$M30,"",$J30&amp;" – "))</f>
        <v/>
      </c>
      <c r="BA30" s="252" t="str">
        <f>IF(($BE$7-$M30)/2&gt;BA$9,"",IF(COUNTIF($AB30:AZ30,$J30&amp;" – ")&gt;=$M30,"",$J30&amp;" – "))</f>
        <v/>
      </c>
      <c r="BB30" s="252" t="str">
        <f>IF(($BE$7-$M30)/2&gt;BB$9,"",IF(COUNTIF($AB30:BA30,$J30&amp;" – ")&gt;=$M30,"",$J30&amp;" – "))</f>
        <v/>
      </c>
      <c r="BC30" s="252" t="str">
        <f>IF(($BE$7-$M30)/2&gt;BC$9,"",IF(COUNTIF($AB30:BB30,$J30&amp;" – ")&gt;=$M30,"",$J30&amp;" – "))</f>
        <v/>
      </c>
      <c r="BD30" s="252" t="str">
        <f>IF(($BE$7-$M30)/2&gt;BD$9,"",IF(COUNTIF($AB30:BC30,$J30&amp;" – ")&gt;=$M30,"",$J30&amp;" – "))</f>
        <v/>
      </c>
      <c r="BE30" s="252" t="str">
        <f>IF(($BE$7-$M30)/2&gt;BE$9,"",IF(COUNTIF($AB30:BD30,$J30&amp;" – ")&gt;=$M30,"",$J30&amp;" – "))</f>
        <v/>
      </c>
      <c r="BF30" s="253">
        <f t="shared" si="5"/>
        <v>1</v>
      </c>
      <c r="BG30" s="71"/>
      <c r="BH30" s="71"/>
      <c r="BI30" s="71"/>
      <c r="BJ30" s="71"/>
      <c r="BK30" s="71"/>
      <c r="BL30" s="71"/>
      <c r="BM30" s="71"/>
      <c r="BN30" s="71"/>
      <c r="BO30" s="71"/>
      <c r="BP30" s="71"/>
      <c r="BQ30" s="71"/>
      <c r="BR30" s="71"/>
      <c r="BS30" s="71"/>
      <c r="BT30" s="71"/>
      <c r="BU30" s="71"/>
      <c r="BV30" s="71"/>
      <c r="BW30" s="71"/>
      <c r="BX30" s="71"/>
      <c r="BY30" s="71"/>
      <c r="BZ30" s="71"/>
      <c r="CA30" s="71"/>
      <c r="CB30" s="71"/>
      <c r="CC30" s="71"/>
      <c r="CD30" s="71"/>
      <c r="CE30" s="71"/>
      <c r="CF30" s="71"/>
      <c r="CG30" s="71"/>
      <c r="CH30" s="71"/>
      <c r="CI30" s="71"/>
      <c r="CJ30" s="71"/>
      <c r="CK30" s="71"/>
      <c r="CL30" s="71"/>
      <c r="CM30" s="71"/>
    </row>
    <row r="31" spans="1:91" ht="17" thickTop="1" x14ac:dyDescent="0.2">
      <c r="A31" s="71"/>
      <c r="B31" s="71"/>
      <c r="C31" s="71"/>
      <c r="D31" s="71"/>
      <c r="E31" s="71"/>
      <c r="F31" s="71"/>
      <c r="G31" s="71"/>
      <c r="H31" s="71"/>
      <c r="I31" s="71"/>
      <c r="J31" s="71"/>
      <c r="K31" s="71"/>
      <c r="L31" s="71"/>
      <c r="M31" s="71"/>
      <c r="N31" s="71"/>
      <c r="O31" s="185" t="str">
        <f>IF(M11=0,"","  &gt;&gt;  Serie de "&amp;M11*$T$27&amp;" Uds. de "&amp;J11)&amp;IF(M12=0,"","  &gt;&gt;  Serie de "&amp;M12*$T$27&amp;" Uds. de "&amp;J12)&amp;IF(M13=0,"","  &gt;&gt;  Serie de "&amp;M13*$T$27&amp;" Uds. de "&amp;J13)&amp;IF(M14=0,"","  &gt;&gt;  Serie de "&amp;M14*$T$27&amp;" Uds. de "&amp;J14)&amp;IF(M15=0,"","  &gt;&gt;  Serie de "&amp;M15*$T$27&amp;" Uds. de "&amp;J15)&amp;IF(M16=0,"","  &gt;&gt;  Serie de "&amp;M16*$T$27&amp;" Uds. de "&amp;J16)&amp;IF(M17=0,"","  &gt;&gt;  Serie de "&amp;M17*$T$27&amp;" Uds. de "&amp;J17)&amp;IF(M18=0,"","  &gt;&gt;  Serie de "&amp;M18*$T$27&amp;" Uds. de "&amp;J18)&amp;IF(M19=0,"","  &gt;&gt;  Serie de "&amp;M19*$T$27&amp;" Uds. de "&amp;J19)&amp;IF(M20=0,"","  &gt;&gt;  Serie de "&amp;M20*$T$27&amp;" Uds. de "&amp;J20)&amp;IF(M21=0,"","  &gt;&gt;  Serie de "&amp;M21*$T$27&amp;" Uds. de "&amp;J21)&amp;IF(M22=0,"","  &gt;&gt;  Serie de "&amp;M22*$T$27&amp;" Uds. de "&amp;J22)&amp;IF(M23=0,"","  &gt;&gt;  Serie de "&amp;M23*$T$27&amp;" Uds. de "&amp;J23)&amp;IF(M24=0,"","  &gt;&gt;  Serie de "&amp;M24*$T$27&amp;" Uds. de "&amp;J24)&amp;IF(M25=0,"","  &gt;&gt;  Serie de "&amp;M25*$T$27&amp;" Uds. de "&amp;J25)&amp;IF(M26=0,"","  &gt;&gt;  Serie de "&amp;M26*$T$27&amp;" Uds. de "&amp;J26)&amp;IF(M27=0,"","  &gt;&gt;  Serie de "&amp;M27*$T$27&amp;" Uds. de "&amp;J27)&amp;IF(M28=0,"","  &gt;&gt;  Serie de "&amp;M28*$T$27&amp;" Uds. de "&amp;J28)&amp;IF(M29=0,"","  &gt;&gt;  Serie de "&amp;M29*$T$27&amp;" Uds. de "&amp;J29)&amp;IF(M30=0,"","  &gt;&gt;  Serie de "&amp;M30*$T$27&amp;" Uds. de "&amp;J30)</f>
        <v/>
      </c>
      <c r="P31" s="71"/>
      <c r="Q31" s="71"/>
      <c r="R31" s="71"/>
      <c r="S31" s="71"/>
      <c r="T31" s="71"/>
      <c r="U31" s="71"/>
      <c r="V31" s="71"/>
      <c r="W31" s="71"/>
      <c r="X31" s="71"/>
      <c r="Y31" s="71"/>
      <c r="Z31" s="71"/>
      <c r="AA31" s="71"/>
      <c r="AB31" s="254" t="str">
        <f>AB11&amp;AB12&amp;AB13&amp;AB14&amp;AB15&amp;AB16&amp;AB17&amp;AB18&amp;AB19&amp;AB20&amp;AB21&amp;AB22&amp;AB23&amp;AB24&amp;AB25&amp;AB26&amp;AB27&amp;AB28&amp;AB29&amp;AB30</f>
        <v xml:space="preserve"> –  –  –  –  –  –  –  –  –  –  –  –  –  –  –  –  –  –  –  – </v>
      </c>
      <c r="AC31" s="255" t="str">
        <f>AC11&amp;AC12&amp;AC13&amp;AC14&amp;AC15&amp;AC16&amp;AC17&amp;AC18&amp;AC19&amp;AC20&amp;AC21&amp;AC22&amp;AC23&amp;AC24&amp;AC25&amp;AC26&amp;AC27&amp;AC28&amp;AC29&amp;AC30</f>
        <v/>
      </c>
      <c r="AD31" s="255" t="str">
        <f t="shared" ref="AD31:BE31" si="7">AD11&amp;AD12&amp;AD13&amp;AD14&amp;AD15&amp;AD16&amp;AD17&amp;AD18&amp;AD19&amp;AD20&amp;AD21&amp;AD22&amp;AD23&amp;AD24&amp;AD25&amp;AD26&amp;AD27&amp;AD28&amp;AD29&amp;AD30</f>
        <v/>
      </c>
      <c r="AE31" s="255" t="str">
        <f t="shared" si="7"/>
        <v/>
      </c>
      <c r="AF31" s="255" t="str">
        <f t="shared" si="7"/>
        <v/>
      </c>
      <c r="AG31" s="255" t="str">
        <f t="shared" si="7"/>
        <v/>
      </c>
      <c r="AH31" s="255" t="str">
        <f t="shared" si="7"/>
        <v/>
      </c>
      <c r="AI31" s="255" t="str">
        <f t="shared" si="7"/>
        <v/>
      </c>
      <c r="AJ31" s="255" t="str">
        <f t="shared" si="7"/>
        <v/>
      </c>
      <c r="AK31" s="255" t="str">
        <f t="shared" si="7"/>
        <v/>
      </c>
      <c r="AL31" s="255" t="str">
        <f t="shared" si="7"/>
        <v/>
      </c>
      <c r="AM31" s="255" t="str">
        <f t="shared" si="7"/>
        <v/>
      </c>
      <c r="AN31" s="255" t="str">
        <f t="shared" si="7"/>
        <v/>
      </c>
      <c r="AO31" s="255" t="str">
        <f t="shared" si="7"/>
        <v/>
      </c>
      <c r="AP31" s="255" t="str">
        <f t="shared" si="7"/>
        <v/>
      </c>
      <c r="AQ31" s="255" t="str">
        <f t="shared" si="7"/>
        <v/>
      </c>
      <c r="AR31" s="255" t="str">
        <f t="shared" si="7"/>
        <v/>
      </c>
      <c r="AS31" s="255" t="str">
        <f t="shared" si="7"/>
        <v/>
      </c>
      <c r="AT31" s="255" t="str">
        <f t="shared" si="7"/>
        <v/>
      </c>
      <c r="AU31" s="255" t="str">
        <f t="shared" si="7"/>
        <v/>
      </c>
      <c r="AV31" s="255" t="str">
        <f t="shared" si="7"/>
        <v/>
      </c>
      <c r="AW31" s="255" t="str">
        <f t="shared" si="7"/>
        <v/>
      </c>
      <c r="AX31" s="255" t="str">
        <f t="shared" si="7"/>
        <v/>
      </c>
      <c r="AY31" s="255" t="str">
        <f t="shared" si="7"/>
        <v/>
      </c>
      <c r="AZ31" s="255" t="str">
        <f t="shared" si="7"/>
        <v/>
      </c>
      <c r="BA31" s="255" t="str">
        <f t="shared" si="7"/>
        <v/>
      </c>
      <c r="BB31" s="255" t="str">
        <f t="shared" si="7"/>
        <v/>
      </c>
      <c r="BC31" s="255" t="str">
        <f t="shared" si="7"/>
        <v/>
      </c>
      <c r="BD31" s="255" t="str">
        <f t="shared" si="7"/>
        <v/>
      </c>
      <c r="BE31" s="255" t="str">
        <f t="shared" si="7"/>
        <v/>
      </c>
      <c r="BF31" s="256"/>
      <c r="BG31" s="71"/>
      <c r="BH31" s="71"/>
      <c r="BI31" s="71"/>
      <c r="BJ31" s="71"/>
      <c r="BK31" s="71"/>
      <c r="BL31" s="71"/>
      <c r="BM31" s="71"/>
      <c r="BN31" s="71"/>
      <c r="BO31" s="71"/>
      <c r="BP31" s="71"/>
      <c r="BQ31" s="71"/>
      <c r="BR31" s="71"/>
      <c r="BS31" s="71"/>
      <c r="BT31" s="71"/>
      <c r="BU31" s="71"/>
      <c r="BV31" s="71"/>
      <c r="BW31" s="71"/>
      <c r="BX31" s="71"/>
      <c r="BY31" s="71"/>
      <c r="BZ31" s="71"/>
      <c r="CA31" s="71"/>
      <c r="CB31" s="71"/>
      <c r="CC31" s="71"/>
      <c r="CD31" s="71"/>
      <c r="CE31" s="71"/>
      <c r="CF31" s="71"/>
      <c r="CG31" s="71"/>
      <c r="CH31" s="71"/>
      <c r="CI31" s="71"/>
      <c r="CJ31" s="71"/>
      <c r="CK31" s="71"/>
      <c r="CL31" s="71"/>
      <c r="CM31" s="71"/>
    </row>
    <row r="32" spans="1:91" ht="14" thickBot="1" x14ac:dyDescent="0.2">
      <c r="A32" s="71"/>
      <c r="B32" s="71"/>
      <c r="C32" s="71"/>
      <c r="D32" s="71"/>
      <c r="E32" s="71"/>
      <c r="F32" s="71"/>
      <c r="G32" s="71"/>
      <c r="H32" s="71"/>
      <c r="I32" s="71"/>
      <c r="J32" s="71"/>
      <c r="K32" s="71"/>
      <c r="L32" s="71"/>
      <c r="M32" s="71"/>
      <c r="N32" s="71"/>
      <c r="O32" s="71"/>
      <c r="P32" s="71"/>
      <c r="Q32" s="71"/>
      <c r="R32" s="71"/>
      <c r="S32" s="71"/>
      <c r="T32" s="71"/>
      <c r="U32" s="71"/>
      <c r="V32" s="71"/>
      <c r="W32" s="71"/>
      <c r="X32" s="71"/>
      <c r="Y32" s="71"/>
      <c r="Z32" s="71"/>
      <c r="AA32" s="71"/>
      <c r="AB32" s="257">
        <f>LEN(AB31)</f>
        <v>60</v>
      </c>
      <c r="AC32" s="258">
        <f>LEN(AC31)</f>
        <v>0</v>
      </c>
      <c r="AD32" s="258">
        <f t="shared" ref="AD32:BE32" si="8">LEN(AD31)</f>
        <v>0</v>
      </c>
      <c r="AE32" s="258">
        <f t="shared" si="8"/>
        <v>0</v>
      </c>
      <c r="AF32" s="258">
        <f t="shared" si="8"/>
        <v>0</v>
      </c>
      <c r="AG32" s="258">
        <f t="shared" si="8"/>
        <v>0</v>
      </c>
      <c r="AH32" s="258">
        <f t="shared" si="8"/>
        <v>0</v>
      </c>
      <c r="AI32" s="258">
        <f t="shared" si="8"/>
        <v>0</v>
      </c>
      <c r="AJ32" s="258">
        <f t="shared" si="8"/>
        <v>0</v>
      </c>
      <c r="AK32" s="258">
        <f t="shared" si="8"/>
        <v>0</v>
      </c>
      <c r="AL32" s="258">
        <f t="shared" si="8"/>
        <v>0</v>
      </c>
      <c r="AM32" s="258">
        <f t="shared" si="8"/>
        <v>0</v>
      </c>
      <c r="AN32" s="258">
        <f t="shared" si="8"/>
        <v>0</v>
      </c>
      <c r="AO32" s="258">
        <f t="shared" si="8"/>
        <v>0</v>
      </c>
      <c r="AP32" s="258">
        <f t="shared" si="8"/>
        <v>0</v>
      </c>
      <c r="AQ32" s="258">
        <f t="shared" si="8"/>
        <v>0</v>
      </c>
      <c r="AR32" s="258">
        <f t="shared" si="8"/>
        <v>0</v>
      </c>
      <c r="AS32" s="258">
        <f t="shared" si="8"/>
        <v>0</v>
      </c>
      <c r="AT32" s="258">
        <f t="shared" si="8"/>
        <v>0</v>
      </c>
      <c r="AU32" s="258">
        <f t="shared" si="8"/>
        <v>0</v>
      </c>
      <c r="AV32" s="258">
        <f t="shared" si="8"/>
        <v>0</v>
      </c>
      <c r="AW32" s="258">
        <f t="shared" si="8"/>
        <v>0</v>
      </c>
      <c r="AX32" s="258">
        <f t="shared" si="8"/>
        <v>0</v>
      </c>
      <c r="AY32" s="258">
        <f t="shared" si="8"/>
        <v>0</v>
      </c>
      <c r="AZ32" s="258">
        <f t="shared" si="8"/>
        <v>0</v>
      </c>
      <c r="BA32" s="258">
        <f t="shared" si="8"/>
        <v>0</v>
      </c>
      <c r="BB32" s="258">
        <f t="shared" si="8"/>
        <v>0</v>
      </c>
      <c r="BC32" s="258">
        <f t="shared" si="8"/>
        <v>0</v>
      </c>
      <c r="BD32" s="258">
        <f t="shared" si="8"/>
        <v>0</v>
      </c>
      <c r="BE32" s="258">
        <f t="shared" si="8"/>
        <v>0</v>
      </c>
      <c r="BF32" s="259">
        <f>SUM(AB32:BE32)</f>
        <v>60</v>
      </c>
      <c r="BG32" s="71"/>
      <c r="BH32" s="71"/>
      <c r="BI32" s="71"/>
      <c r="BJ32" s="71"/>
      <c r="BK32" s="71"/>
      <c r="BL32" s="71"/>
      <c r="BM32" s="71"/>
      <c r="BN32" s="71"/>
      <c r="BO32" s="71"/>
      <c r="BP32" s="71"/>
      <c r="BQ32" s="71"/>
      <c r="BR32" s="71"/>
      <c r="BS32" s="71"/>
      <c r="BT32" s="71"/>
      <c r="BU32" s="71"/>
      <c r="BV32" s="71"/>
      <c r="BW32" s="71"/>
      <c r="BX32" s="71"/>
      <c r="BY32" s="71"/>
      <c r="BZ32" s="71"/>
      <c r="CA32" s="71"/>
      <c r="CB32" s="71"/>
      <c r="CC32" s="71"/>
      <c r="CD32" s="71"/>
      <c r="CE32" s="71"/>
      <c r="CF32" s="71"/>
      <c r="CG32" s="71"/>
      <c r="CH32" s="71"/>
      <c r="CI32" s="71"/>
      <c r="CJ32" s="71"/>
      <c r="CK32" s="71"/>
      <c r="CL32" s="71"/>
      <c r="CM32" s="71"/>
    </row>
    <row r="33" spans="1:91" x14ac:dyDescent="0.15">
      <c r="A33" s="71"/>
      <c r="B33" s="71"/>
      <c r="C33" s="71"/>
      <c r="D33" s="71"/>
      <c r="E33" s="71"/>
      <c r="F33" s="71"/>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71"/>
      <c r="AL33" s="71"/>
      <c r="AM33" s="71"/>
      <c r="AN33" s="71"/>
      <c r="AO33" s="71"/>
      <c r="AP33" s="71"/>
      <c r="AQ33" s="71"/>
      <c r="AR33" s="71"/>
      <c r="AS33" s="71"/>
      <c r="AT33" s="71"/>
      <c r="AU33" s="71"/>
      <c r="AV33" s="71"/>
      <c r="AW33" s="71"/>
      <c r="AX33" s="71"/>
      <c r="AY33" s="71"/>
      <c r="AZ33" s="71"/>
      <c r="BA33" s="71"/>
      <c r="BB33" s="71"/>
      <c r="BC33" s="71"/>
      <c r="BD33" s="71"/>
      <c r="BE33" s="71"/>
      <c r="BF33" s="71"/>
      <c r="BG33" s="71"/>
      <c r="BH33" s="71"/>
      <c r="BI33" s="71"/>
      <c r="BJ33" s="71"/>
      <c r="BK33" s="71"/>
      <c r="BL33" s="71"/>
      <c r="BM33" s="71"/>
      <c r="BN33" s="71"/>
      <c r="BO33" s="71"/>
      <c r="BP33" s="71"/>
      <c r="BQ33" s="71"/>
      <c r="BR33" s="71"/>
      <c r="BS33" s="71"/>
      <c r="BT33" s="71"/>
      <c r="BU33" s="71"/>
      <c r="BV33" s="71"/>
      <c r="BW33" s="71"/>
      <c r="BX33" s="71"/>
      <c r="BY33" s="71"/>
      <c r="BZ33" s="71"/>
      <c r="CA33" s="71"/>
      <c r="CB33" s="71"/>
      <c r="CC33" s="71"/>
      <c r="CD33" s="71"/>
      <c r="CE33" s="71"/>
      <c r="CF33" s="71"/>
      <c r="CG33" s="71"/>
      <c r="CH33" s="71"/>
      <c r="CI33" s="71"/>
      <c r="CJ33" s="71"/>
      <c r="CK33" s="71"/>
      <c r="CL33" s="71"/>
      <c r="CM33" s="71"/>
    </row>
    <row r="34" spans="1:91" x14ac:dyDescent="0.15">
      <c r="A34" s="71"/>
      <c r="B34" s="71"/>
      <c r="C34" s="71"/>
      <c r="D34" s="71"/>
      <c r="E34" s="71"/>
      <c r="F34" s="7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1"/>
      <c r="BM34" s="71"/>
      <c r="BN34" s="71"/>
      <c r="BO34" s="71"/>
      <c r="BP34" s="71"/>
      <c r="BQ34" s="71"/>
      <c r="BR34" s="71"/>
      <c r="BS34" s="71"/>
      <c r="BT34" s="71"/>
      <c r="BU34" s="71"/>
      <c r="BV34" s="71"/>
      <c r="BW34" s="71"/>
      <c r="BX34" s="71"/>
      <c r="BY34" s="71"/>
      <c r="BZ34" s="71"/>
      <c r="CA34" s="71"/>
      <c r="CB34" s="71"/>
      <c r="CC34" s="71"/>
      <c r="CD34" s="71"/>
      <c r="CE34" s="71"/>
      <c r="CF34" s="71"/>
      <c r="CG34" s="71"/>
      <c r="CH34" s="71"/>
      <c r="CI34" s="71"/>
      <c r="CJ34" s="71"/>
      <c r="CK34" s="71"/>
      <c r="CL34" s="71"/>
      <c r="CM34" s="71"/>
    </row>
    <row r="35" spans="1:91" x14ac:dyDescent="0.15">
      <c r="A35" s="71"/>
      <c r="B35" s="71"/>
      <c r="C35" s="71"/>
      <c r="D35" s="71"/>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71"/>
      <c r="AL35" s="71"/>
      <c r="AM35" s="71"/>
      <c r="AN35" s="71"/>
      <c r="AO35" s="71"/>
      <c r="AP35" s="71"/>
      <c r="AQ35" s="71"/>
      <c r="AR35" s="71"/>
      <c r="AS35" s="71"/>
      <c r="AT35" s="71"/>
      <c r="AU35" s="71"/>
      <c r="AV35" s="71"/>
      <c r="AW35" s="71"/>
      <c r="AX35" s="71"/>
      <c r="AY35" s="71"/>
      <c r="AZ35" s="71"/>
      <c r="BA35" s="71"/>
      <c r="BB35" s="71"/>
      <c r="BC35" s="71"/>
      <c r="BD35" s="71"/>
      <c r="BE35" s="71"/>
      <c r="BF35" s="71"/>
      <c r="BG35" s="71"/>
      <c r="BH35" s="71"/>
      <c r="BI35" s="71"/>
      <c r="BJ35" s="71"/>
      <c r="BK35" s="71"/>
      <c r="BL35" s="71"/>
      <c r="BM35" s="71"/>
      <c r="BN35" s="71"/>
      <c r="BO35" s="71"/>
      <c r="BP35" s="71"/>
      <c r="BQ35" s="71"/>
      <c r="BR35" s="71"/>
      <c r="BS35" s="71"/>
      <c r="BT35" s="71"/>
      <c r="BU35" s="71"/>
      <c r="BV35" s="71"/>
      <c r="BW35" s="71"/>
      <c r="BX35" s="71"/>
      <c r="BY35" s="71"/>
      <c r="BZ35" s="71"/>
      <c r="CA35" s="71"/>
      <c r="CB35" s="71"/>
      <c r="CC35" s="71"/>
      <c r="CD35" s="71"/>
      <c r="CE35" s="71"/>
      <c r="CF35" s="71"/>
      <c r="CG35" s="71"/>
      <c r="CH35" s="71"/>
      <c r="CI35" s="71"/>
      <c r="CJ35" s="71"/>
      <c r="CK35" s="71"/>
      <c r="CL35" s="71"/>
      <c r="CM35" s="71"/>
    </row>
    <row r="36" spans="1:91" x14ac:dyDescent="0.15">
      <c r="A36" s="71"/>
      <c r="B36" s="71"/>
      <c r="C36" s="71"/>
      <c r="D36" s="71"/>
      <c r="E36" s="71"/>
      <c r="F36" s="71"/>
      <c r="G36" s="71"/>
      <c r="H36" s="71"/>
      <c r="I36" s="71"/>
      <c r="J36" s="71"/>
      <c r="K36" s="71"/>
      <c r="L36" s="71"/>
      <c r="M36" s="71"/>
      <c r="N36" s="71"/>
      <c r="O36" s="71"/>
      <c r="P36" s="71"/>
      <c r="Q36" s="71"/>
      <c r="R36" s="71"/>
      <c r="S36" s="71"/>
      <c r="T36" s="71"/>
      <c r="U36" s="71"/>
      <c r="V36" s="71"/>
      <c r="W36" s="71"/>
      <c r="X36" s="71"/>
      <c r="Y36" s="71"/>
      <c r="Z36" s="71"/>
      <c r="AA36" s="71"/>
      <c r="AB36" s="71"/>
      <c r="AC36" s="71"/>
      <c r="AD36" s="71"/>
      <c r="AE36" s="71"/>
      <c r="AF36" s="71"/>
      <c r="AG36" s="71"/>
      <c r="AH36" s="71"/>
      <c r="AI36" s="71"/>
      <c r="AJ36" s="71"/>
      <c r="AK36" s="71"/>
      <c r="AL36" s="71"/>
      <c r="AM36" s="71"/>
      <c r="AN36" s="71"/>
      <c r="AO36" s="71"/>
      <c r="AP36" s="71"/>
      <c r="AQ36" s="71"/>
      <c r="AR36" s="71"/>
      <c r="AS36" s="71"/>
      <c r="AT36" s="71"/>
      <c r="AU36" s="71"/>
      <c r="AV36" s="71"/>
      <c r="AW36" s="71"/>
      <c r="AX36" s="71"/>
      <c r="AY36" s="71"/>
      <c r="AZ36" s="71"/>
      <c r="BA36" s="71"/>
      <c r="BB36" s="71"/>
      <c r="BC36" s="71"/>
      <c r="BD36" s="71"/>
      <c r="BE36" s="71"/>
      <c r="BF36" s="71"/>
      <c r="BG36" s="71"/>
      <c r="BH36" s="71"/>
      <c r="BI36" s="71"/>
      <c r="BJ36" s="71"/>
      <c r="BK36" s="71"/>
      <c r="BL36" s="71"/>
      <c r="BM36" s="71"/>
      <c r="BN36" s="71"/>
      <c r="BO36" s="71"/>
      <c r="BP36" s="71"/>
      <c r="BQ36" s="71"/>
      <c r="BR36" s="71"/>
      <c r="BS36" s="71"/>
      <c r="BT36" s="71"/>
      <c r="BU36" s="71"/>
      <c r="BV36" s="71"/>
      <c r="BW36" s="71"/>
      <c r="BX36" s="71"/>
      <c r="BY36" s="71"/>
      <c r="BZ36" s="71"/>
      <c r="CA36" s="71"/>
      <c r="CB36" s="71"/>
      <c r="CC36" s="71"/>
      <c r="CD36" s="71"/>
      <c r="CE36" s="71"/>
      <c r="CF36" s="71"/>
      <c r="CG36" s="71"/>
      <c r="CH36" s="71"/>
      <c r="CI36" s="71"/>
      <c r="CJ36" s="71"/>
      <c r="CK36" s="71"/>
      <c r="CL36" s="71"/>
      <c r="CM36" s="71"/>
    </row>
    <row r="37" spans="1:91" x14ac:dyDescent="0.15">
      <c r="A37" s="71"/>
      <c r="B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71"/>
      <c r="AL37" s="71"/>
      <c r="AM37" s="71"/>
      <c r="AN37" s="71"/>
      <c r="AO37" s="71"/>
      <c r="AP37" s="71"/>
      <c r="AQ37" s="71"/>
      <c r="AR37" s="71"/>
      <c r="AS37" s="71"/>
      <c r="AT37" s="71"/>
      <c r="AU37" s="71"/>
      <c r="AV37" s="71"/>
      <c r="AW37" s="71"/>
      <c r="AX37" s="71"/>
      <c r="AY37" s="71"/>
      <c r="AZ37" s="71"/>
      <c r="BA37" s="71"/>
      <c r="BB37" s="71"/>
      <c r="BC37" s="71"/>
      <c r="BD37" s="71"/>
      <c r="BE37" s="71"/>
      <c r="BF37" s="71"/>
      <c r="BG37" s="71"/>
      <c r="BH37" s="71"/>
      <c r="BI37" s="71"/>
      <c r="BJ37" s="71"/>
      <c r="BK37" s="71"/>
      <c r="BL37" s="71"/>
      <c r="BM37" s="71"/>
      <c r="BN37" s="71"/>
      <c r="BO37" s="71"/>
      <c r="BP37" s="71"/>
      <c r="BQ37" s="71"/>
      <c r="BR37" s="71"/>
      <c r="BS37" s="71"/>
      <c r="BT37" s="71"/>
      <c r="BU37" s="71"/>
      <c r="BV37" s="71"/>
      <c r="BW37" s="71"/>
      <c r="BX37" s="71"/>
      <c r="BY37" s="71"/>
      <c r="BZ37" s="71"/>
      <c r="CA37" s="71"/>
      <c r="CB37" s="71"/>
      <c r="CC37" s="71"/>
      <c r="CD37" s="71"/>
      <c r="CE37" s="71"/>
      <c r="CF37" s="71"/>
      <c r="CG37" s="71"/>
      <c r="CH37" s="71"/>
      <c r="CI37" s="71"/>
      <c r="CJ37" s="71"/>
      <c r="CK37" s="71"/>
      <c r="CL37" s="71"/>
      <c r="CM37" s="71"/>
    </row>
    <row r="38" spans="1:91" x14ac:dyDescent="0.15">
      <c r="A38" s="71"/>
      <c r="B38" s="71"/>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1"/>
      <c r="BM38" s="71"/>
      <c r="BN38" s="71"/>
      <c r="BO38" s="71"/>
      <c r="BP38" s="71"/>
      <c r="BQ38" s="71"/>
      <c r="BR38" s="71"/>
      <c r="BS38" s="71"/>
      <c r="BT38" s="71"/>
      <c r="BU38" s="71"/>
      <c r="BV38" s="71"/>
      <c r="BW38" s="71"/>
      <c r="BX38" s="71"/>
      <c r="BY38" s="71"/>
      <c r="BZ38" s="71"/>
      <c r="CA38" s="71"/>
      <c r="CB38" s="71"/>
      <c r="CC38" s="71"/>
      <c r="CD38" s="71"/>
      <c r="CE38" s="71"/>
      <c r="CF38" s="71"/>
      <c r="CG38" s="71"/>
      <c r="CH38" s="71"/>
      <c r="CI38" s="71"/>
      <c r="CJ38" s="71"/>
      <c r="CK38" s="71"/>
      <c r="CL38" s="71"/>
      <c r="CM38" s="71"/>
    </row>
    <row r="39" spans="1:91" x14ac:dyDescent="0.15">
      <c r="A39" s="71"/>
      <c r="B39" s="71"/>
      <c r="C39" s="71"/>
      <c r="D39" s="71"/>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1"/>
      <c r="BM39" s="71"/>
      <c r="BN39" s="71"/>
      <c r="BO39" s="71"/>
      <c r="BP39" s="71"/>
      <c r="BQ39" s="71"/>
      <c r="BR39" s="71"/>
      <c r="BS39" s="71"/>
      <c r="BT39" s="71"/>
      <c r="BU39" s="71"/>
      <c r="BV39" s="71"/>
      <c r="BW39" s="71"/>
      <c r="BX39" s="71"/>
      <c r="BY39" s="71"/>
      <c r="BZ39" s="71"/>
      <c r="CA39" s="71"/>
      <c r="CB39" s="71"/>
      <c r="CC39" s="71"/>
      <c r="CD39" s="71"/>
      <c r="CE39" s="71"/>
      <c r="CF39" s="71"/>
      <c r="CG39" s="71"/>
      <c r="CH39" s="71"/>
      <c r="CI39" s="71"/>
      <c r="CJ39" s="71"/>
      <c r="CK39" s="71"/>
      <c r="CL39" s="71"/>
      <c r="CM39" s="71"/>
    </row>
    <row r="40" spans="1:91" x14ac:dyDescent="0.15">
      <c r="A40" s="71"/>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71"/>
      <c r="AL40" s="71"/>
      <c r="AM40" s="71"/>
      <c r="AN40" s="71"/>
      <c r="AO40" s="71"/>
      <c r="AP40" s="71"/>
      <c r="AQ40" s="71"/>
      <c r="AR40" s="71"/>
      <c r="AS40" s="71"/>
      <c r="AT40" s="71"/>
      <c r="AU40" s="71"/>
      <c r="AV40" s="71"/>
      <c r="AW40" s="71"/>
      <c r="AX40" s="71"/>
      <c r="AY40" s="71"/>
      <c r="AZ40" s="71"/>
      <c r="BA40" s="71"/>
      <c r="BB40" s="71"/>
      <c r="BC40" s="71"/>
      <c r="BD40" s="71"/>
      <c r="BE40" s="71"/>
      <c r="BF40" s="71"/>
      <c r="BG40" s="71"/>
      <c r="BH40" s="71"/>
      <c r="BI40" s="71"/>
      <c r="BJ40" s="71"/>
      <c r="BK40" s="71"/>
      <c r="BL40" s="71"/>
      <c r="BM40" s="71"/>
      <c r="BN40" s="71"/>
      <c r="BO40" s="71"/>
      <c r="BP40" s="71"/>
      <c r="BQ40" s="71"/>
      <c r="BR40" s="71"/>
      <c r="BS40" s="71"/>
      <c r="BT40" s="71"/>
      <c r="BU40" s="71"/>
      <c r="BV40" s="71"/>
      <c r="BW40" s="71"/>
      <c r="BX40" s="71"/>
      <c r="BY40" s="71"/>
      <c r="BZ40" s="71"/>
      <c r="CA40" s="71"/>
      <c r="CB40" s="71"/>
      <c r="CC40" s="71"/>
      <c r="CD40" s="71"/>
      <c r="CE40" s="71"/>
      <c r="CF40" s="71"/>
      <c r="CG40" s="71"/>
      <c r="CH40" s="71"/>
      <c r="CI40" s="71"/>
      <c r="CJ40" s="71"/>
      <c r="CK40" s="71"/>
      <c r="CL40" s="71"/>
      <c r="CM40" s="71"/>
    </row>
    <row r="41" spans="1:91" x14ac:dyDescent="0.15">
      <c r="A41" s="71"/>
      <c r="B41" s="71"/>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260"/>
      <c r="AL41" s="71"/>
      <c r="AM41" s="71"/>
      <c r="AN41" s="71"/>
      <c r="AO41" s="71"/>
      <c r="AP41" s="71"/>
      <c r="AQ41" s="71"/>
      <c r="AR41" s="71"/>
      <c r="AS41" s="71"/>
      <c r="AT41" s="71"/>
      <c r="AU41" s="71"/>
      <c r="AV41" s="71"/>
      <c r="AW41" s="71"/>
      <c r="AX41" s="71"/>
      <c r="AY41" s="71"/>
      <c r="AZ41" s="71"/>
      <c r="BA41" s="71"/>
      <c r="BB41" s="71"/>
      <c r="BC41" s="71"/>
      <c r="BD41" s="71"/>
      <c r="BE41" s="71"/>
      <c r="BF41" s="71"/>
      <c r="BG41" s="71"/>
      <c r="BH41" s="71"/>
      <c r="BI41" s="71"/>
      <c r="BJ41" s="71"/>
      <c r="BK41" s="71"/>
      <c r="BL41" s="71"/>
      <c r="BM41" s="71"/>
      <c r="BN41" s="71"/>
      <c r="BO41" s="71"/>
      <c r="BP41" s="71"/>
      <c r="BQ41" s="71"/>
      <c r="BR41" s="71"/>
      <c r="BS41" s="71"/>
      <c r="BT41" s="71"/>
      <c r="BU41" s="71"/>
      <c r="BV41" s="71"/>
      <c r="BW41" s="71"/>
      <c r="BX41" s="71"/>
      <c r="BY41" s="71"/>
      <c r="BZ41" s="71"/>
      <c r="CA41" s="71"/>
      <c r="CB41" s="71"/>
      <c r="CC41" s="71"/>
      <c r="CD41" s="71"/>
      <c r="CE41" s="71"/>
      <c r="CF41" s="71"/>
      <c r="CG41" s="71"/>
      <c r="CH41" s="71"/>
      <c r="CI41" s="71"/>
      <c r="CJ41" s="71"/>
      <c r="CK41" s="71"/>
      <c r="CL41" s="71"/>
      <c r="CM41" s="71"/>
    </row>
    <row r="42" spans="1:91" x14ac:dyDescent="0.15">
      <c r="A42" s="71"/>
      <c r="B42" s="71"/>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71"/>
      <c r="AL42" s="71"/>
      <c r="AM42" s="71"/>
      <c r="AN42" s="71"/>
      <c r="AO42" s="71"/>
      <c r="AP42" s="71"/>
      <c r="AQ42" s="71"/>
      <c r="AR42" s="71"/>
      <c r="AS42" s="71"/>
      <c r="AT42" s="71"/>
      <c r="AU42" s="71"/>
      <c r="AV42" s="71"/>
      <c r="AW42" s="71"/>
      <c r="AX42" s="71"/>
      <c r="AY42" s="71"/>
      <c r="AZ42" s="71"/>
      <c r="BA42" s="71"/>
      <c r="BB42" s="71"/>
      <c r="BC42" s="71"/>
      <c r="BD42" s="71"/>
      <c r="BE42" s="71"/>
      <c r="BF42" s="71"/>
      <c r="BG42" s="71"/>
      <c r="BH42" s="71"/>
      <c r="BI42" s="71"/>
      <c r="BJ42" s="71"/>
      <c r="BK42" s="71"/>
      <c r="BL42" s="71"/>
      <c r="BM42" s="71"/>
      <c r="BN42" s="71"/>
      <c r="BO42" s="71"/>
      <c r="BP42" s="71"/>
      <c r="BQ42" s="71"/>
      <c r="BR42" s="71"/>
      <c r="BS42" s="71"/>
      <c r="BT42" s="71"/>
      <c r="BU42" s="71"/>
      <c r="BV42" s="71"/>
      <c r="BW42" s="71"/>
      <c r="BX42" s="71"/>
      <c r="BY42" s="71"/>
      <c r="BZ42" s="71"/>
      <c r="CA42" s="71"/>
      <c r="CB42" s="71"/>
      <c r="CC42" s="71"/>
      <c r="CD42" s="71"/>
      <c r="CE42" s="71"/>
      <c r="CF42" s="71"/>
      <c r="CG42" s="71"/>
      <c r="CH42" s="71"/>
      <c r="CI42" s="71"/>
      <c r="CJ42" s="71"/>
      <c r="CK42" s="71"/>
      <c r="CL42" s="71"/>
      <c r="CM42" s="71"/>
    </row>
    <row r="43" spans="1:91" x14ac:dyDescent="0.15">
      <c r="A43" s="71"/>
      <c r="B43" s="71"/>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71"/>
      <c r="AL43" s="71"/>
      <c r="AM43" s="71"/>
      <c r="AN43" s="71"/>
      <c r="AO43" s="71"/>
      <c r="AP43" s="71"/>
      <c r="AQ43" s="71"/>
      <c r="AR43" s="71"/>
      <c r="AS43" s="71"/>
      <c r="AT43" s="71"/>
      <c r="AU43" s="71"/>
      <c r="AV43" s="71"/>
      <c r="AW43" s="71"/>
      <c r="AX43" s="71"/>
      <c r="AY43" s="71"/>
      <c r="AZ43" s="71"/>
      <c r="BA43" s="71"/>
      <c r="BB43" s="71"/>
      <c r="BC43" s="71"/>
      <c r="BD43" s="71"/>
      <c r="BE43" s="71"/>
      <c r="BF43" s="71"/>
      <c r="BG43" s="71"/>
      <c r="BH43" s="71"/>
      <c r="BI43" s="71"/>
      <c r="BJ43" s="71"/>
      <c r="BK43" s="71"/>
      <c r="BL43" s="71"/>
      <c r="BM43" s="71"/>
      <c r="BN43" s="71"/>
      <c r="BO43" s="71"/>
      <c r="BP43" s="71"/>
      <c r="BQ43" s="71"/>
      <c r="BR43" s="71"/>
      <c r="BS43" s="71"/>
      <c r="BT43" s="71"/>
      <c r="BU43" s="71"/>
      <c r="BV43" s="71"/>
      <c r="BW43" s="71"/>
      <c r="BX43" s="71"/>
      <c r="BY43" s="71"/>
      <c r="BZ43" s="71"/>
      <c r="CA43" s="71"/>
      <c r="CB43" s="71"/>
      <c r="CC43" s="71"/>
      <c r="CD43" s="71"/>
      <c r="CE43" s="71"/>
      <c r="CF43" s="71"/>
      <c r="CG43" s="71"/>
      <c r="CH43" s="71"/>
      <c r="CI43" s="71"/>
      <c r="CJ43" s="71"/>
      <c r="CK43" s="71"/>
      <c r="CL43" s="71"/>
      <c r="CM43" s="71"/>
    </row>
    <row r="44" spans="1:91" x14ac:dyDescent="0.15">
      <c r="A44" s="71"/>
      <c r="B44" s="71"/>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71"/>
      <c r="AL44" s="71"/>
      <c r="AM44" s="71"/>
      <c r="AN44" s="71"/>
      <c r="AO44" s="71"/>
      <c r="AP44" s="71"/>
      <c r="AQ44" s="71"/>
      <c r="AR44" s="71"/>
      <c r="AS44" s="71"/>
      <c r="AT44" s="71"/>
      <c r="AU44" s="71"/>
      <c r="AV44" s="71"/>
      <c r="AW44" s="71"/>
      <c r="AX44" s="71"/>
      <c r="AY44" s="71"/>
      <c r="AZ44" s="71"/>
      <c r="BA44" s="71"/>
      <c r="BB44" s="71"/>
      <c r="BC44" s="71"/>
      <c r="BD44" s="71"/>
      <c r="BE44" s="71"/>
      <c r="BF44" s="71"/>
      <c r="BG44" s="71"/>
      <c r="BH44" s="71"/>
      <c r="BI44" s="71"/>
      <c r="BJ44" s="71"/>
      <c r="BK44" s="71"/>
      <c r="BL44" s="71"/>
      <c r="BM44" s="71"/>
      <c r="BN44" s="71"/>
      <c r="BO44" s="71"/>
      <c r="BP44" s="71"/>
      <c r="BQ44" s="71"/>
      <c r="BR44" s="71"/>
      <c r="BS44" s="71"/>
      <c r="BT44" s="71"/>
      <c r="BU44" s="71"/>
      <c r="BV44" s="71"/>
      <c r="BW44" s="71"/>
      <c r="BX44" s="71"/>
      <c r="BY44" s="71"/>
      <c r="BZ44" s="71"/>
      <c r="CA44" s="71"/>
      <c r="CB44" s="71"/>
      <c r="CC44" s="71"/>
      <c r="CD44" s="71"/>
      <c r="CE44" s="71"/>
      <c r="CF44" s="71"/>
      <c r="CG44" s="71"/>
      <c r="CH44" s="71"/>
      <c r="CI44" s="71"/>
      <c r="CJ44" s="71"/>
      <c r="CK44" s="71"/>
      <c r="CL44" s="71"/>
      <c r="CM44" s="71"/>
    </row>
    <row r="45" spans="1:91" x14ac:dyDescent="0.15">
      <c r="A45" s="71"/>
      <c r="B45" s="71"/>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1"/>
      <c r="AS45" s="71"/>
      <c r="AT45" s="71"/>
      <c r="AU45" s="71"/>
      <c r="AV45" s="71"/>
      <c r="AW45" s="71"/>
      <c r="AX45" s="71"/>
      <c r="AY45" s="71"/>
      <c r="AZ45" s="71"/>
      <c r="BA45" s="71"/>
      <c r="BB45" s="71"/>
      <c r="BC45" s="71"/>
      <c r="BD45" s="71"/>
      <c r="BE45" s="71"/>
      <c r="BF45" s="71"/>
      <c r="BG45" s="71"/>
      <c r="BH45" s="71"/>
      <c r="BI45" s="71"/>
      <c r="BJ45" s="71"/>
      <c r="BK45" s="71"/>
      <c r="BL45" s="71"/>
      <c r="BM45" s="71"/>
      <c r="BN45" s="71"/>
      <c r="BO45" s="71"/>
      <c r="BP45" s="71"/>
      <c r="BQ45" s="71"/>
      <c r="BR45" s="71"/>
      <c r="BS45" s="71"/>
      <c r="BT45" s="71"/>
      <c r="BU45" s="71"/>
      <c r="BV45" s="71"/>
      <c r="BW45" s="71"/>
      <c r="BX45" s="71"/>
      <c r="BY45" s="71"/>
      <c r="BZ45" s="71"/>
      <c r="CA45" s="71"/>
      <c r="CB45" s="71"/>
      <c r="CC45" s="71"/>
      <c r="CD45" s="71"/>
      <c r="CE45" s="71"/>
      <c r="CF45" s="71"/>
      <c r="CG45" s="71"/>
      <c r="CH45" s="71"/>
      <c r="CI45" s="71"/>
      <c r="CJ45" s="71"/>
      <c r="CK45" s="71"/>
      <c r="CL45" s="71"/>
      <c r="CM45" s="71"/>
    </row>
    <row r="46" spans="1:91" x14ac:dyDescent="0.15">
      <c r="A46" s="71"/>
      <c r="B46" s="71"/>
      <c r="C46" s="71"/>
      <c r="D46" s="71"/>
      <c r="E46" s="71"/>
      <c r="F46" s="71"/>
      <c r="G46" s="71"/>
      <c r="H46" s="71"/>
      <c r="I46" s="71"/>
      <c r="J46" s="71"/>
      <c r="K46" s="71"/>
      <c r="L46" s="71"/>
      <c r="M46" s="71"/>
      <c r="N46" s="71"/>
      <c r="O46" s="71"/>
      <c r="P46" s="71"/>
      <c r="Q46" s="71"/>
      <c r="R46" s="71"/>
      <c r="S46" s="71"/>
      <c r="T46" s="71"/>
      <c r="U46" s="71"/>
      <c r="V46" s="71"/>
      <c r="W46" s="71"/>
      <c r="X46" s="71"/>
      <c r="Y46" s="71"/>
      <c r="Z46" s="71"/>
      <c r="AA46" s="71"/>
      <c r="AB46" s="71"/>
      <c r="AC46" s="71"/>
      <c r="AD46" s="71"/>
      <c r="AE46" s="71"/>
      <c r="AF46" s="71"/>
      <c r="AG46" s="71"/>
      <c r="AH46" s="71"/>
      <c r="AI46" s="71"/>
      <c r="AJ46" s="71"/>
      <c r="AK46" s="71"/>
      <c r="AL46" s="71"/>
      <c r="AM46" s="71"/>
      <c r="AN46" s="71"/>
      <c r="AO46" s="71"/>
      <c r="AP46" s="71"/>
      <c r="AQ46" s="71"/>
      <c r="AR46" s="71"/>
      <c r="AS46" s="71"/>
      <c r="AT46" s="71"/>
      <c r="AU46" s="71"/>
      <c r="AV46" s="71"/>
      <c r="AW46" s="71"/>
      <c r="AX46" s="71"/>
      <c r="AY46" s="71"/>
      <c r="AZ46" s="71"/>
      <c r="BA46" s="71"/>
      <c r="BB46" s="71"/>
      <c r="BC46" s="71"/>
      <c r="BD46" s="71"/>
      <c r="BE46" s="71"/>
      <c r="BF46" s="71"/>
      <c r="BG46" s="71"/>
      <c r="BH46" s="71"/>
      <c r="BI46" s="71"/>
      <c r="BJ46" s="71"/>
      <c r="BK46" s="71"/>
      <c r="BL46" s="71"/>
      <c r="BM46" s="71"/>
      <c r="BN46" s="71"/>
      <c r="BO46" s="71"/>
      <c r="BP46" s="71"/>
      <c r="BQ46" s="71"/>
      <c r="BR46" s="71"/>
      <c r="BS46" s="71"/>
      <c r="BT46" s="71"/>
      <c r="BU46" s="71"/>
      <c r="BV46" s="71"/>
      <c r="BW46" s="71"/>
      <c r="BX46" s="71"/>
      <c r="BY46" s="71"/>
      <c r="BZ46" s="71"/>
      <c r="CA46" s="71"/>
      <c r="CB46" s="71"/>
      <c r="CC46" s="71"/>
      <c r="CD46" s="71"/>
      <c r="CE46" s="71"/>
      <c r="CF46" s="71"/>
      <c r="CG46" s="71"/>
      <c r="CH46" s="71"/>
      <c r="CI46" s="71"/>
      <c r="CJ46" s="71"/>
      <c r="CK46" s="71"/>
      <c r="CL46" s="71"/>
      <c r="CM46" s="71"/>
    </row>
    <row r="47" spans="1:91" x14ac:dyDescent="0.15">
      <c r="A47" s="71"/>
      <c r="B47" s="71"/>
      <c r="C47" s="71"/>
      <c r="D47" s="71"/>
      <c r="E47" s="71"/>
      <c r="F47" s="71"/>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c r="AG47" s="71"/>
      <c r="AH47" s="71"/>
      <c r="AI47" s="71"/>
      <c r="AJ47" s="71"/>
      <c r="AK47" s="71"/>
      <c r="AL47" s="71"/>
      <c r="AM47" s="71"/>
      <c r="AN47" s="71"/>
      <c r="AO47" s="71"/>
      <c r="AP47" s="71"/>
      <c r="AQ47" s="71"/>
      <c r="AR47" s="71"/>
      <c r="AS47" s="71"/>
      <c r="AT47" s="71"/>
      <c r="AU47" s="71"/>
      <c r="AV47" s="71"/>
      <c r="AW47" s="71"/>
      <c r="AX47" s="71"/>
      <c r="AY47" s="71"/>
      <c r="AZ47" s="71"/>
      <c r="BA47" s="71"/>
      <c r="BB47" s="71"/>
      <c r="BC47" s="71"/>
      <c r="BD47" s="71"/>
      <c r="BE47" s="71"/>
      <c r="BF47" s="71"/>
      <c r="BG47" s="71"/>
      <c r="BH47" s="71"/>
      <c r="BI47" s="71"/>
      <c r="BJ47" s="71"/>
      <c r="BK47" s="71"/>
      <c r="BL47" s="71"/>
      <c r="BM47" s="71"/>
      <c r="BN47" s="71"/>
      <c r="BO47" s="71"/>
      <c r="BP47" s="71"/>
      <c r="BQ47" s="71"/>
      <c r="BR47" s="71"/>
      <c r="BS47" s="71"/>
      <c r="BT47" s="71"/>
      <c r="BU47" s="71"/>
      <c r="BV47" s="71"/>
      <c r="BW47" s="71"/>
      <c r="BX47" s="71"/>
      <c r="BY47" s="71"/>
      <c r="BZ47" s="71"/>
      <c r="CA47" s="71"/>
      <c r="CB47" s="71"/>
      <c r="CC47" s="71"/>
      <c r="CD47" s="71"/>
      <c r="CE47" s="71"/>
      <c r="CF47" s="71"/>
      <c r="CG47" s="71"/>
      <c r="CH47" s="71"/>
      <c r="CI47" s="71"/>
      <c r="CJ47" s="71"/>
      <c r="CK47" s="71"/>
      <c r="CL47" s="71"/>
      <c r="CM47" s="71"/>
    </row>
    <row r="48" spans="1:91" x14ac:dyDescent="0.15">
      <c r="A48" s="71"/>
      <c r="B48" s="71"/>
      <c r="C48" s="71"/>
      <c r="D48" s="71"/>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71"/>
      <c r="AE48" s="71"/>
      <c r="AF48" s="71"/>
      <c r="AG48" s="71"/>
      <c r="AH48" s="71"/>
      <c r="AI48" s="71"/>
      <c r="AJ48" s="71"/>
      <c r="AK48" s="71"/>
      <c r="AL48" s="71"/>
      <c r="AM48" s="71"/>
      <c r="AN48" s="71"/>
      <c r="AO48" s="71"/>
      <c r="AP48" s="71"/>
      <c r="AQ48" s="71"/>
      <c r="AR48" s="71"/>
      <c r="AS48" s="71"/>
      <c r="AT48" s="71"/>
      <c r="AU48" s="71"/>
      <c r="AV48" s="71"/>
      <c r="AW48" s="71"/>
      <c r="AX48" s="71"/>
      <c r="AY48" s="71"/>
      <c r="AZ48" s="71"/>
      <c r="BA48" s="71"/>
      <c r="BB48" s="71"/>
      <c r="BC48" s="71"/>
      <c r="BD48" s="71"/>
      <c r="BE48" s="71"/>
      <c r="BF48" s="71"/>
      <c r="BG48" s="71"/>
      <c r="BH48" s="71"/>
      <c r="BI48" s="71"/>
      <c r="BJ48" s="71"/>
      <c r="BK48" s="71"/>
      <c r="BL48" s="71"/>
      <c r="BM48" s="71"/>
      <c r="BN48" s="71"/>
      <c r="BO48" s="71"/>
      <c r="BP48" s="71"/>
      <c r="BQ48" s="71"/>
      <c r="BR48" s="71"/>
      <c r="BS48" s="71"/>
      <c r="BT48" s="71"/>
      <c r="BU48" s="71"/>
      <c r="BV48" s="71"/>
      <c r="BW48" s="71"/>
      <c r="BX48" s="71"/>
      <c r="BY48" s="71"/>
      <c r="BZ48" s="71"/>
      <c r="CA48" s="71"/>
      <c r="CB48" s="71"/>
      <c r="CC48" s="71"/>
      <c r="CD48" s="71"/>
      <c r="CE48" s="71"/>
      <c r="CF48" s="71"/>
      <c r="CG48" s="71"/>
      <c r="CH48" s="71"/>
      <c r="CI48" s="71"/>
      <c r="CJ48" s="71"/>
      <c r="CK48" s="71"/>
      <c r="CL48" s="71"/>
      <c r="CM48" s="71"/>
    </row>
    <row r="49" spans="1:91" x14ac:dyDescent="0.15">
      <c r="A49" s="71"/>
      <c r="B49" s="71"/>
      <c r="C49" s="71"/>
      <c r="D49" s="71"/>
      <c r="E49" s="71"/>
      <c r="F49" s="71"/>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1"/>
      <c r="AG49" s="71"/>
      <c r="AH49" s="71"/>
      <c r="AI49" s="71"/>
      <c r="AJ49" s="71"/>
      <c r="AK49" s="71"/>
      <c r="AL49" s="71"/>
      <c r="AM49" s="71"/>
      <c r="AN49" s="71"/>
      <c r="AO49" s="71"/>
      <c r="AP49" s="71"/>
      <c r="AQ49" s="71"/>
      <c r="AR49" s="71"/>
      <c r="AS49" s="71"/>
      <c r="AT49" s="71"/>
      <c r="AU49" s="71"/>
      <c r="AV49" s="71"/>
      <c r="AW49" s="71"/>
      <c r="AX49" s="71"/>
      <c r="AY49" s="71"/>
      <c r="AZ49" s="71"/>
      <c r="BA49" s="71"/>
      <c r="BB49" s="71"/>
      <c r="BC49" s="71"/>
      <c r="BD49" s="71"/>
      <c r="BE49" s="71"/>
      <c r="BF49" s="71"/>
      <c r="BG49" s="71"/>
      <c r="BH49" s="71"/>
      <c r="BI49" s="71"/>
      <c r="BJ49" s="71"/>
      <c r="BK49" s="71"/>
      <c r="BL49" s="71"/>
      <c r="BM49" s="71"/>
      <c r="BN49" s="71"/>
      <c r="BO49" s="71"/>
      <c r="BP49" s="71"/>
      <c r="BQ49" s="71"/>
      <c r="BR49" s="71"/>
      <c r="BS49" s="71"/>
      <c r="BT49" s="71"/>
      <c r="BU49" s="71"/>
      <c r="BV49" s="71"/>
      <c r="BW49" s="71"/>
      <c r="BX49" s="71"/>
      <c r="BY49" s="71"/>
      <c r="BZ49" s="71"/>
      <c r="CA49" s="71"/>
      <c r="CB49" s="71"/>
      <c r="CC49" s="71"/>
      <c r="CD49" s="71"/>
      <c r="CE49" s="71"/>
      <c r="CF49" s="71"/>
      <c r="CG49" s="71"/>
      <c r="CH49" s="71"/>
      <c r="CI49" s="71"/>
      <c r="CJ49" s="71"/>
      <c r="CK49" s="71"/>
      <c r="CL49" s="71"/>
      <c r="CM49" s="71"/>
    </row>
    <row r="50" spans="1:91" x14ac:dyDescent="0.15">
      <c r="A50" s="71"/>
      <c r="B50" s="71"/>
      <c r="C50" s="71"/>
      <c r="D50" s="71"/>
      <c r="E50" s="71"/>
      <c r="F50" s="71"/>
      <c r="G50" s="71"/>
      <c r="H50" s="71"/>
      <c r="I50" s="71"/>
      <c r="J50" s="71"/>
      <c r="K50" s="71"/>
      <c r="L50" s="71"/>
      <c r="M50" s="71"/>
      <c r="N50" s="71"/>
      <c r="O50" s="71"/>
      <c r="P50" s="71"/>
      <c r="Q50" s="71"/>
      <c r="R50" s="71"/>
      <c r="S50" s="71"/>
      <c r="T50" s="71"/>
      <c r="U50" s="71"/>
      <c r="V50" s="71"/>
      <c r="W50" s="71"/>
      <c r="X50" s="71"/>
      <c r="Y50" s="71"/>
      <c r="Z50" s="71"/>
      <c r="AA50" s="71"/>
      <c r="AB50" s="71"/>
      <c r="AC50" s="71"/>
      <c r="AD50" s="71"/>
      <c r="AE50" s="71"/>
      <c r="AF50" s="71"/>
      <c r="AG50" s="71"/>
      <c r="AH50" s="71"/>
      <c r="AI50" s="71"/>
      <c r="AJ50" s="71"/>
      <c r="AK50" s="71"/>
      <c r="AL50" s="71"/>
      <c r="AM50" s="71"/>
      <c r="AN50" s="71"/>
      <c r="AO50" s="71"/>
      <c r="AP50" s="71"/>
      <c r="AQ50" s="71"/>
      <c r="AR50" s="71"/>
      <c r="AS50" s="71"/>
      <c r="AT50" s="71"/>
      <c r="AU50" s="71"/>
      <c r="AV50" s="71"/>
      <c r="AW50" s="71"/>
      <c r="AX50" s="71"/>
      <c r="AY50" s="71"/>
      <c r="AZ50" s="71"/>
      <c r="BA50" s="71"/>
      <c r="BB50" s="71"/>
      <c r="BC50" s="71"/>
      <c r="BD50" s="71"/>
      <c r="BE50" s="71"/>
      <c r="BF50" s="71"/>
      <c r="BG50" s="71"/>
      <c r="BH50" s="71"/>
      <c r="BI50" s="71"/>
      <c r="BJ50" s="71"/>
      <c r="BK50" s="71"/>
      <c r="BL50" s="71"/>
      <c r="BM50" s="71"/>
      <c r="BN50" s="71"/>
      <c r="BO50" s="71"/>
      <c r="BP50" s="71"/>
      <c r="BQ50" s="71"/>
      <c r="BR50" s="71"/>
      <c r="BS50" s="71"/>
      <c r="BT50" s="71"/>
      <c r="BU50" s="71"/>
      <c r="BV50" s="71"/>
      <c r="BW50" s="71"/>
      <c r="BX50" s="71"/>
      <c r="BY50" s="71"/>
      <c r="BZ50" s="71"/>
      <c r="CA50" s="71"/>
      <c r="CB50" s="71"/>
      <c r="CC50" s="71"/>
      <c r="CD50" s="71"/>
      <c r="CE50" s="71"/>
      <c r="CF50" s="71"/>
      <c r="CG50" s="71"/>
      <c r="CH50" s="71"/>
      <c r="CI50" s="71"/>
      <c r="CJ50" s="71"/>
      <c r="CK50" s="71"/>
      <c r="CL50" s="71"/>
      <c r="CM50" s="71"/>
    </row>
    <row r="51" spans="1:91" x14ac:dyDescent="0.15">
      <c r="A51" s="71"/>
      <c r="B51" s="71"/>
      <c r="C51" s="71"/>
      <c r="D51" s="71"/>
      <c r="E51" s="71"/>
      <c r="F51" s="71"/>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71"/>
      <c r="AG51" s="71"/>
      <c r="AH51" s="71"/>
      <c r="AI51" s="71"/>
      <c r="AJ51" s="71"/>
      <c r="AK51" s="71"/>
      <c r="AL51" s="71"/>
      <c r="AM51" s="71"/>
      <c r="AN51" s="71"/>
      <c r="AO51" s="71"/>
      <c r="AP51" s="71"/>
      <c r="AQ51" s="71"/>
      <c r="AR51" s="71"/>
      <c r="AS51" s="71"/>
      <c r="AT51" s="71"/>
      <c r="AU51" s="71"/>
      <c r="AV51" s="71"/>
      <c r="AW51" s="71"/>
      <c r="AX51" s="71"/>
      <c r="AY51" s="71"/>
      <c r="AZ51" s="71"/>
      <c r="BA51" s="71"/>
      <c r="BB51" s="71"/>
      <c r="BC51" s="71"/>
      <c r="BD51" s="71"/>
      <c r="BE51" s="71"/>
      <c r="BF51" s="71"/>
      <c r="BG51" s="71"/>
      <c r="BH51" s="71"/>
      <c r="BI51" s="71"/>
      <c r="BJ51" s="71"/>
      <c r="BK51" s="71"/>
      <c r="BL51" s="71"/>
      <c r="BM51" s="71"/>
      <c r="BN51" s="71"/>
      <c r="BO51" s="71"/>
      <c r="BP51" s="71"/>
      <c r="BQ51" s="71"/>
      <c r="BR51" s="71"/>
      <c r="BS51" s="71"/>
      <c r="BT51" s="71"/>
      <c r="BU51" s="71"/>
      <c r="BV51" s="71"/>
      <c r="BW51" s="71"/>
      <c r="BX51" s="71"/>
      <c r="BY51" s="71"/>
      <c r="BZ51" s="71"/>
      <c r="CA51" s="71"/>
      <c r="CB51" s="71"/>
      <c r="CC51" s="71"/>
      <c r="CD51" s="71"/>
      <c r="CE51" s="71"/>
      <c r="CF51" s="71"/>
      <c r="CG51" s="71"/>
      <c r="CH51" s="71"/>
      <c r="CI51" s="71"/>
      <c r="CJ51" s="71"/>
      <c r="CK51" s="71"/>
      <c r="CL51" s="71"/>
      <c r="CM51" s="71"/>
    </row>
    <row r="52" spans="1:91" x14ac:dyDescent="0.15">
      <c r="A52" s="71"/>
      <c r="B52" s="71"/>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71"/>
      <c r="AC52" s="71"/>
      <c r="AD52" s="71"/>
      <c r="AE52" s="71"/>
      <c r="AF52" s="71"/>
      <c r="AG52" s="71"/>
      <c r="AH52" s="71"/>
      <c r="AI52" s="71"/>
      <c r="AJ52" s="71"/>
      <c r="AK52" s="71"/>
      <c r="AL52" s="71"/>
      <c r="AM52" s="71"/>
      <c r="AN52" s="71"/>
      <c r="AO52" s="71"/>
      <c r="AP52" s="71"/>
      <c r="AQ52" s="71"/>
      <c r="AR52" s="71"/>
      <c r="AS52" s="71"/>
      <c r="AT52" s="71"/>
      <c r="AU52" s="71"/>
      <c r="AV52" s="71"/>
      <c r="AW52" s="71"/>
      <c r="AX52" s="71"/>
      <c r="AY52" s="71"/>
      <c r="AZ52" s="71"/>
      <c r="BA52" s="71"/>
      <c r="BB52" s="71"/>
      <c r="BC52" s="71"/>
      <c r="BD52" s="71"/>
      <c r="BE52" s="71"/>
      <c r="BF52" s="71"/>
      <c r="BG52" s="71"/>
      <c r="BH52" s="71"/>
      <c r="BI52" s="71"/>
      <c r="BJ52" s="71"/>
      <c r="BK52" s="71"/>
      <c r="BL52" s="71"/>
      <c r="BM52" s="71"/>
      <c r="BN52" s="71"/>
      <c r="BO52" s="71"/>
      <c r="BP52" s="71"/>
      <c r="BQ52" s="71"/>
      <c r="BR52" s="71"/>
      <c r="BS52" s="71"/>
      <c r="BT52" s="71"/>
      <c r="BU52" s="71"/>
      <c r="BV52" s="71"/>
      <c r="BW52" s="71"/>
      <c r="BX52" s="71"/>
      <c r="BY52" s="71"/>
      <c r="BZ52" s="71"/>
      <c r="CA52" s="71"/>
      <c r="CB52" s="71"/>
      <c r="CC52" s="71"/>
      <c r="CD52" s="71"/>
      <c r="CE52" s="71"/>
      <c r="CF52" s="71"/>
      <c r="CG52" s="71"/>
      <c r="CH52" s="71"/>
      <c r="CI52" s="71"/>
      <c r="CJ52" s="71"/>
      <c r="CK52" s="71"/>
      <c r="CL52" s="71"/>
      <c r="CM52" s="71"/>
    </row>
    <row r="53" spans="1:91" x14ac:dyDescent="0.15">
      <c r="A53" s="71"/>
      <c r="B53" s="71"/>
      <c r="C53" s="71"/>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71"/>
      <c r="AP53" s="71"/>
      <c r="AQ53" s="71"/>
      <c r="AR53" s="71"/>
      <c r="AS53" s="71"/>
      <c r="AT53" s="71"/>
      <c r="AU53" s="71"/>
      <c r="AV53" s="71"/>
      <c r="AW53" s="71"/>
      <c r="AX53" s="71"/>
      <c r="AY53" s="71"/>
      <c r="AZ53" s="71"/>
      <c r="BA53" s="71"/>
      <c r="BB53" s="71"/>
      <c r="BC53" s="71"/>
      <c r="BD53" s="71"/>
      <c r="BE53" s="71"/>
      <c r="BF53" s="71"/>
      <c r="BG53" s="71"/>
      <c r="BH53" s="71"/>
      <c r="BI53" s="71"/>
      <c r="BJ53" s="71"/>
      <c r="BK53" s="71"/>
      <c r="BL53" s="71"/>
      <c r="BM53" s="71"/>
      <c r="BN53" s="71"/>
      <c r="BO53" s="71"/>
      <c r="BP53" s="71"/>
      <c r="BQ53" s="71"/>
      <c r="BR53" s="71"/>
      <c r="BS53" s="71"/>
      <c r="BT53" s="71"/>
      <c r="BU53" s="71"/>
      <c r="BV53" s="71"/>
      <c r="BW53" s="71"/>
      <c r="BX53" s="71"/>
      <c r="BY53" s="71"/>
      <c r="BZ53" s="71"/>
      <c r="CA53" s="71"/>
      <c r="CB53" s="71"/>
      <c r="CC53" s="71"/>
      <c r="CD53" s="71"/>
      <c r="CE53" s="71"/>
      <c r="CF53" s="71"/>
      <c r="CG53" s="71"/>
      <c r="CH53" s="71"/>
      <c r="CI53" s="71"/>
      <c r="CJ53" s="71"/>
      <c r="CK53" s="71"/>
      <c r="CL53" s="71"/>
      <c r="CM53" s="71"/>
    </row>
    <row r="54" spans="1:91" x14ac:dyDescent="0.15">
      <c r="A54" s="71"/>
      <c r="B54" s="71"/>
      <c r="C54" s="71"/>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c r="AW54" s="71"/>
      <c r="AX54" s="71"/>
      <c r="AY54" s="71"/>
      <c r="AZ54" s="71"/>
      <c r="BA54" s="71"/>
      <c r="BB54" s="71"/>
      <c r="BC54" s="71"/>
      <c r="BD54" s="71"/>
      <c r="BE54" s="71"/>
      <c r="BF54" s="71"/>
      <c r="BG54" s="71"/>
      <c r="BH54" s="71"/>
      <c r="BI54" s="71"/>
      <c r="BJ54" s="71"/>
      <c r="BK54" s="71"/>
      <c r="BL54" s="71"/>
      <c r="BM54" s="71"/>
      <c r="BN54" s="71"/>
      <c r="BO54" s="71"/>
      <c r="BP54" s="71"/>
      <c r="BQ54" s="71"/>
      <c r="BR54" s="71"/>
      <c r="BS54" s="71"/>
      <c r="BT54" s="71"/>
      <c r="BU54" s="71"/>
      <c r="BV54" s="71"/>
      <c r="BW54" s="71"/>
      <c r="BX54" s="71"/>
      <c r="BY54" s="71"/>
      <c r="BZ54" s="71"/>
      <c r="CA54" s="71"/>
      <c r="CB54" s="71"/>
      <c r="CC54" s="71"/>
      <c r="CD54" s="71"/>
      <c r="CE54" s="71"/>
      <c r="CF54" s="71"/>
      <c r="CG54" s="71"/>
      <c r="CH54" s="71"/>
      <c r="CI54" s="71"/>
      <c r="CJ54" s="71"/>
      <c r="CK54" s="71"/>
      <c r="CL54" s="71"/>
      <c r="CM54" s="71"/>
    </row>
    <row r="55" spans="1:91" x14ac:dyDescent="0.15">
      <c r="A55" s="71"/>
      <c r="B55" s="71"/>
      <c r="C55" s="71"/>
      <c r="D55" s="71"/>
      <c r="E55" s="71"/>
      <c r="F55" s="71"/>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71"/>
      <c r="AH55" s="71"/>
      <c r="AI55" s="71"/>
      <c r="AJ55" s="71"/>
      <c r="AK55" s="71"/>
      <c r="AL55" s="71"/>
      <c r="AM55" s="71"/>
      <c r="AN55" s="71"/>
      <c r="AO55" s="71"/>
      <c r="AP55" s="71"/>
      <c r="AQ55" s="71"/>
      <c r="AR55" s="71"/>
      <c r="AS55" s="71"/>
      <c r="AT55" s="71"/>
      <c r="AU55" s="71"/>
      <c r="AV55" s="71"/>
      <c r="AW55" s="71"/>
      <c r="AX55" s="71"/>
      <c r="AY55" s="71"/>
      <c r="AZ55" s="71"/>
      <c r="BA55" s="71"/>
      <c r="BB55" s="71"/>
      <c r="BC55" s="71"/>
      <c r="BD55" s="71"/>
      <c r="BE55" s="71"/>
      <c r="BF55" s="71"/>
      <c r="BG55" s="71"/>
      <c r="BH55" s="71"/>
      <c r="BI55" s="71"/>
      <c r="BJ55" s="71"/>
      <c r="BK55" s="71"/>
      <c r="BL55" s="71"/>
      <c r="BM55" s="71"/>
      <c r="BN55" s="71"/>
      <c r="BO55" s="71"/>
      <c r="BP55" s="71"/>
      <c r="BQ55" s="71"/>
      <c r="BR55" s="71"/>
      <c r="BS55" s="71"/>
      <c r="BT55" s="71"/>
      <c r="BU55" s="71"/>
      <c r="BV55" s="71"/>
      <c r="BW55" s="71"/>
      <c r="BX55" s="71"/>
      <c r="BY55" s="71"/>
      <c r="BZ55" s="71"/>
      <c r="CA55" s="71"/>
      <c r="CB55" s="71"/>
      <c r="CC55" s="71"/>
      <c r="CD55" s="71"/>
      <c r="CE55" s="71"/>
      <c r="CF55" s="71"/>
      <c r="CG55" s="71"/>
      <c r="CH55" s="71"/>
      <c r="CI55" s="71"/>
      <c r="CJ55" s="71"/>
      <c r="CK55" s="71"/>
      <c r="CL55" s="71"/>
      <c r="CM55" s="71"/>
    </row>
    <row r="56" spans="1:91" x14ac:dyDescent="0.15">
      <c r="A56" s="71"/>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71"/>
      <c r="AH56" s="71"/>
      <c r="AI56" s="71"/>
      <c r="AJ56" s="71"/>
      <c r="AK56" s="71"/>
      <c r="AL56" s="71"/>
      <c r="AM56" s="71"/>
      <c r="AN56" s="71"/>
      <c r="AO56" s="71"/>
      <c r="AP56" s="71"/>
      <c r="AQ56" s="71"/>
      <c r="AR56" s="71"/>
      <c r="AS56" s="71"/>
      <c r="AT56" s="71"/>
      <c r="AU56" s="71"/>
      <c r="AV56" s="71"/>
      <c r="AW56" s="71"/>
      <c r="AX56" s="71"/>
      <c r="AY56" s="71"/>
      <c r="AZ56" s="71"/>
      <c r="BA56" s="71"/>
      <c r="BB56" s="71"/>
      <c r="BC56" s="71"/>
      <c r="BD56" s="71"/>
      <c r="BE56" s="71"/>
      <c r="BF56" s="71"/>
      <c r="BG56" s="71"/>
      <c r="BH56" s="71"/>
      <c r="BI56" s="71"/>
      <c r="BJ56" s="71"/>
      <c r="BK56" s="71"/>
      <c r="BL56" s="71"/>
      <c r="BM56" s="71"/>
      <c r="BN56" s="71"/>
      <c r="BO56" s="71"/>
      <c r="BP56" s="71"/>
      <c r="BQ56" s="71"/>
      <c r="BR56" s="71"/>
      <c r="BS56" s="71"/>
      <c r="BT56" s="71"/>
      <c r="BU56" s="71"/>
      <c r="BV56" s="71"/>
      <c r="BW56" s="71"/>
      <c r="BX56" s="71"/>
      <c r="BY56" s="71"/>
      <c r="BZ56" s="71"/>
      <c r="CA56" s="71"/>
      <c r="CB56" s="71"/>
      <c r="CC56" s="71"/>
      <c r="CD56" s="71"/>
      <c r="CE56" s="71"/>
      <c r="CF56" s="71"/>
      <c r="CG56" s="71"/>
      <c r="CH56" s="71"/>
      <c r="CI56" s="71"/>
      <c r="CJ56" s="71"/>
      <c r="CK56" s="71"/>
      <c r="CL56" s="71"/>
      <c r="CM56" s="71"/>
    </row>
    <row r="57" spans="1:91" ht="24" customHeight="1" x14ac:dyDescent="0.15">
      <c r="A57" s="71"/>
      <c r="B57" s="71"/>
      <c r="C57" s="71"/>
      <c r="D57" s="71"/>
      <c r="E57" s="71"/>
      <c r="F57" s="71"/>
      <c r="G57" s="71"/>
      <c r="H57" s="71"/>
      <c r="I57" s="71"/>
      <c r="J57" s="71"/>
      <c r="K57" s="71"/>
      <c r="L57" s="71"/>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1"/>
      <c r="AW57" s="71"/>
      <c r="AX57" s="71"/>
      <c r="AY57" s="71"/>
      <c r="AZ57" s="71"/>
      <c r="BA57" s="71"/>
      <c r="BB57" s="71"/>
      <c r="BC57" s="71"/>
      <c r="BD57" s="71"/>
      <c r="BE57" s="71"/>
      <c r="BF57" s="71"/>
      <c r="BG57" s="71"/>
      <c r="BH57" s="71"/>
      <c r="BI57" s="71"/>
      <c r="BJ57" s="71"/>
      <c r="BK57" s="71"/>
      <c r="BL57" s="71"/>
      <c r="BM57" s="71"/>
      <c r="BN57" s="71"/>
      <c r="BO57" s="71"/>
      <c r="BP57" s="71"/>
      <c r="BQ57" s="71"/>
      <c r="BR57" s="71"/>
      <c r="BS57" s="71"/>
      <c r="BT57" s="71"/>
      <c r="BU57" s="71"/>
      <c r="BV57" s="71"/>
      <c r="BW57" s="71"/>
      <c r="BX57" s="71"/>
      <c r="BY57" s="71"/>
      <c r="BZ57" s="71"/>
      <c r="CA57" s="71"/>
      <c r="CB57" s="71"/>
      <c r="CC57" s="71"/>
      <c r="CD57" s="71"/>
      <c r="CE57" s="71"/>
      <c r="CF57" s="71"/>
      <c r="CG57" s="71"/>
      <c r="CH57" s="71"/>
      <c r="CI57" s="71"/>
      <c r="CJ57" s="71"/>
      <c r="CK57" s="71"/>
      <c r="CL57" s="71"/>
      <c r="CM57" s="71"/>
    </row>
    <row r="58" spans="1:91" x14ac:dyDescent="0.15">
      <c r="A58" s="71"/>
      <c r="B58" s="71"/>
      <c r="C58" s="71"/>
      <c r="D58" s="71"/>
      <c r="E58" s="71"/>
      <c r="F58" s="71"/>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71"/>
      <c r="AH58" s="71"/>
      <c r="AI58" s="71"/>
      <c r="AJ58" s="71"/>
      <c r="AK58" s="71"/>
      <c r="AL58" s="71"/>
      <c r="AM58" s="71"/>
      <c r="AN58" s="71"/>
      <c r="AO58" s="71"/>
      <c r="AP58" s="71"/>
      <c r="AQ58" s="71"/>
      <c r="AR58" s="71"/>
      <c r="AS58" s="71"/>
      <c r="AT58" s="71"/>
      <c r="AU58" s="71"/>
      <c r="AV58" s="71"/>
      <c r="AW58" s="71"/>
      <c r="AX58" s="71"/>
      <c r="AY58" s="71"/>
      <c r="AZ58" s="71"/>
      <c r="BA58" s="71"/>
      <c r="BB58" s="71"/>
      <c r="BC58" s="71"/>
      <c r="BD58" s="71"/>
      <c r="BE58" s="71"/>
      <c r="BF58" s="71"/>
      <c r="BG58" s="71"/>
      <c r="BH58" s="71"/>
      <c r="BI58" s="71"/>
      <c r="BJ58" s="71"/>
      <c r="BK58" s="71"/>
      <c r="BL58" s="71"/>
      <c r="BM58" s="71"/>
      <c r="BN58" s="71"/>
      <c r="BO58" s="71"/>
      <c r="BP58" s="71"/>
      <c r="BQ58" s="71"/>
      <c r="BR58" s="71"/>
      <c r="BS58" s="71"/>
      <c r="BT58" s="71"/>
      <c r="BU58" s="71"/>
      <c r="BV58" s="71"/>
      <c r="BW58" s="71"/>
      <c r="BX58" s="71"/>
      <c r="BY58" s="71"/>
      <c r="BZ58" s="71"/>
      <c r="CA58" s="71"/>
      <c r="CB58" s="71"/>
      <c r="CC58" s="71"/>
      <c r="CD58" s="71"/>
      <c r="CE58" s="71"/>
      <c r="CF58" s="71"/>
      <c r="CG58" s="71"/>
      <c r="CH58" s="71"/>
      <c r="CI58" s="71"/>
      <c r="CJ58" s="71"/>
      <c r="CK58" s="71"/>
      <c r="CL58" s="71"/>
      <c r="CM58" s="71"/>
    </row>
    <row r="59" spans="1:91" x14ac:dyDescent="0.15">
      <c r="A59" s="71"/>
      <c r="B59" s="71"/>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1"/>
      <c r="AL59" s="71"/>
      <c r="AM59" s="71"/>
      <c r="AN59" s="71"/>
      <c r="AO59" s="71"/>
      <c r="AP59" s="71"/>
      <c r="AQ59" s="71"/>
      <c r="AR59" s="71"/>
      <c r="AS59" s="71"/>
      <c r="AT59" s="71"/>
      <c r="AU59" s="71"/>
      <c r="AV59" s="71"/>
      <c r="AW59" s="71"/>
      <c r="AX59" s="71"/>
      <c r="AY59" s="71"/>
      <c r="AZ59" s="71"/>
      <c r="BA59" s="71"/>
      <c r="BB59" s="71"/>
      <c r="BC59" s="71"/>
      <c r="BD59" s="71"/>
      <c r="BE59" s="71"/>
      <c r="BF59" s="71"/>
      <c r="BG59" s="71"/>
      <c r="BH59" s="71"/>
      <c r="BI59" s="71"/>
      <c r="BJ59" s="71"/>
      <c r="BK59" s="71"/>
      <c r="BL59" s="71"/>
      <c r="BM59" s="71"/>
      <c r="BN59" s="71"/>
      <c r="BO59" s="71"/>
      <c r="BP59" s="71"/>
      <c r="BQ59" s="71"/>
      <c r="BR59" s="71"/>
      <c r="BS59" s="71"/>
      <c r="BT59" s="71"/>
      <c r="BU59" s="71"/>
      <c r="BV59" s="71"/>
      <c r="BW59" s="71"/>
      <c r="BX59" s="71"/>
      <c r="BY59" s="71"/>
      <c r="BZ59" s="71"/>
      <c r="CA59" s="71"/>
      <c r="CB59" s="71"/>
      <c r="CC59" s="71"/>
      <c r="CD59" s="71"/>
      <c r="CE59" s="71"/>
      <c r="CF59" s="71"/>
      <c r="CG59" s="71"/>
      <c r="CH59" s="71"/>
      <c r="CI59" s="71"/>
      <c r="CJ59" s="71"/>
      <c r="CK59" s="71"/>
      <c r="CL59" s="71"/>
      <c r="CM59" s="71"/>
    </row>
    <row r="60" spans="1:91" x14ac:dyDescent="0.15">
      <c r="A60" s="71"/>
      <c r="B60" s="71"/>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c r="BD60" s="71"/>
      <c r="BE60" s="71"/>
      <c r="BF60" s="71"/>
      <c r="BG60" s="71"/>
      <c r="BH60" s="71"/>
      <c r="BI60" s="71"/>
      <c r="BJ60" s="71"/>
      <c r="BK60" s="71"/>
      <c r="BL60" s="71"/>
      <c r="BM60" s="71"/>
      <c r="BN60" s="71"/>
      <c r="BO60" s="71"/>
      <c r="BP60" s="71"/>
      <c r="BQ60" s="71"/>
      <c r="BR60" s="71"/>
      <c r="BS60" s="71"/>
      <c r="BT60" s="71"/>
      <c r="BU60" s="71"/>
      <c r="BV60" s="71"/>
      <c r="BW60" s="71"/>
      <c r="BX60" s="71"/>
      <c r="BY60" s="71"/>
      <c r="BZ60" s="71"/>
      <c r="CA60" s="71"/>
      <c r="CB60" s="71"/>
      <c r="CC60" s="71"/>
      <c r="CD60" s="71"/>
      <c r="CE60" s="71"/>
      <c r="CF60" s="71"/>
      <c r="CG60" s="71"/>
      <c r="CH60" s="71"/>
      <c r="CI60" s="71"/>
      <c r="CJ60" s="71"/>
      <c r="CK60" s="71"/>
      <c r="CL60" s="71"/>
      <c r="CM60" s="71"/>
    </row>
    <row r="61" spans="1:91" x14ac:dyDescent="0.15">
      <c r="A61" s="71"/>
      <c r="B61" s="71"/>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1"/>
      <c r="BK61" s="71"/>
      <c r="BL61" s="71"/>
      <c r="BM61" s="71"/>
      <c r="BN61" s="71"/>
      <c r="BO61" s="71"/>
      <c r="BP61" s="71"/>
      <c r="BQ61" s="71"/>
      <c r="BR61" s="71"/>
      <c r="BS61" s="71"/>
      <c r="BT61" s="71"/>
      <c r="BU61" s="71"/>
      <c r="BV61" s="71"/>
      <c r="BW61" s="71"/>
      <c r="BX61" s="71"/>
      <c r="BY61" s="71"/>
      <c r="BZ61" s="71"/>
      <c r="CA61" s="71"/>
      <c r="CB61" s="71"/>
      <c r="CC61" s="71"/>
      <c r="CD61" s="71"/>
      <c r="CE61" s="71"/>
      <c r="CF61" s="71"/>
      <c r="CG61" s="71"/>
      <c r="CH61" s="71"/>
      <c r="CI61" s="71"/>
      <c r="CJ61" s="71"/>
      <c r="CK61" s="71"/>
      <c r="CL61" s="71"/>
      <c r="CM61" s="71"/>
    </row>
    <row r="62" spans="1:91" x14ac:dyDescent="0.15">
      <c r="A62" s="71"/>
      <c r="B62" s="71"/>
      <c r="C62" s="71"/>
      <c r="D62" s="71"/>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71"/>
      <c r="AH62" s="71"/>
      <c r="AI62" s="71"/>
      <c r="AJ62" s="71"/>
      <c r="AK62" s="71"/>
      <c r="AL62" s="71"/>
      <c r="AM62" s="71"/>
      <c r="AN62" s="71"/>
      <c r="AO62" s="71"/>
      <c r="AP62" s="71"/>
      <c r="AQ62" s="71"/>
      <c r="AR62" s="71"/>
      <c r="AS62" s="71"/>
      <c r="AT62" s="71"/>
      <c r="AU62" s="71"/>
      <c r="AV62" s="71"/>
      <c r="AW62" s="71"/>
      <c r="AX62" s="71"/>
      <c r="AY62" s="71"/>
      <c r="AZ62" s="71"/>
      <c r="BA62" s="71"/>
      <c r="BB62" s="71"/>
      <c r="BC62" s="71"/>
      <c r="BD62" s="71"/>
      <c r="BE62" s="71"/>
      <c r="BF62" s="71"/>
      <c r="BG62" s="71"/>
      <c r="BH62" s="71"/>
      <c r="BI62" s="71"/>
      <c r="BJ62" s="71"/>
      <c r="BK62" s="71"/>
      <c r="BL62" s="71"/>
      <c r="BM62" s="71"/>
      <c r="BN62" s="71"/>
      <c r="BO62" s="71"/>
      <c r="BP62" s="71"/>
      <c r="BQ62" s="71"/>
      <c r="BR62" s="71"/>
      <c r="BS62" s="71"/>
      <c r="BT62" s="71"/>
      <c r="BU62" s="71"/>
      <c r="BV62" s="71"/>
      <c r="BW62" s="71"/>
      <c r="BX62" s="71"/>
      <c r="BY62" s="71"/>
      <c r="BZ62" s="71"/>
      <c r="CA62" s="71"/>
      <c r="CB62" s="71"/>
      <c r="CC62" s="71"/>
      <c r="CD62" s="71"/>
      <c r="CE62" s="71"/>
      <c r="CF62" s="71"/>
      <c r="CG62" s="71"/>
      <c r="CH62" s="71"/>
      <c r="CI62" s="71"/>
      <c r="CJ62" s="71"/>
      <c r="CK62" s="71"/>
      <c r="CL62" s="71"/>
      <c r="CM62" s="71"/>
    </row>
    <row r="63" spans="1:91" x14ac:dyDescent="0.15">
      <c r="A63" s="71"/>
      <c r="B63" s="71"/>
      <c r="C63" s="71"/>
      <c r="D63" s="71"/>
      <c r="E63" s="71"/>
      <c r="F63" s="71"/>
      <c r="G63" s="71"/>
      <c r="H63" s="71"/>
      <c r="I63" s="71"/>
      <c r="J63" s="71"/>
      <c r="K63" s="71"/>
      <c r="L63" s="71"/>
      <c r="M63" s="71"/>
      <c r="N63" s="71"/>
      <c r="O63" s="71"/>
      <c r="P63" s="71"/>
      <c r="Q63" s="71"/>
      <c r="R63" s="71"/>
      <c r="S63" s="71"/>
      <c r="T63" s="71"/>
      <c r="U63" s="71"/>
      <c r="V63" s="71"/>
      <c r="W63" s="71"/>
      <c r="X63" s="71"/>
      <c r="Y63" s="71"/>
      <c r="Z63" s="71"/>
      <c r="AA63" s="71"/>
      <c r="AB63" s="71"/>
      <c r="AC63" s="71"/>
      <c r="AD63" s="71"/>
      <c r="AE63" s="71"/>
      <c r="AF63" s="71"/>
      <c r="AG63" s="71"/>
      <c r="AH63" s="71"/>
      <c r="AI63" s="71"/>
      <c r="AJ63" s="71"/>
      <c r="AK63" s="71"/>
      <c r="AL63" s="71"/>
      <c r="AM63" s="71"/>
      <c r="AN63" s="71"/>
      <c r="AO63" s="71"/>
      <c r="AP63" s="71"/>
      <c r="AQ63" s="71"/>
      <c r="AR63" s="71"/>
      <c r="AS63" s="71"/>
      <c r="AT63" s="71"/>
      <c r="AU63" s="71"/>
      <c r="AV63" s="71"/>
      <c r="AW63" s="71"/>
      <c r="AX63" s="71"/>
      <c r="AY63" s="71"/>
      <c r="AZ63" s="71"/>
      <c r="BA63" s="71"/>
      <c r="BB63" s="71"/>
      <c r="BC63" s="71"/>
      <c r="BD63" s="71"/>
      <c r="BE63" s="71"/>
      <c r="BF63" s="71"/>
      <c r="BG63" s="71"/>
      <c r="BH63" s="71"/>
      <c r="BI63" s="71"/>
      <c r="BJ63" s="71"/>
      <c r="BK63" s="71"/>
      <c r="BL63" s="71"/>
      <c r="BM63" s="71"/>
      <c r="BN63" s="71"/>
      <c r="BO63" s="71"/>
      <c r="BP63" s="71"/>
      <c r="BQ63" s="71"/>
      <c r="BR63" s="71"/>
      <c r="BS63" s="71"/>
      <c r="BT63" s="71"/>
      <c r="BU63" s="71"/>
      <c r="BV63" s="71"/>
      <c r="BW63" s="71"/>
      <c r="BX63" s="71"/>
      <c r="BY63" s="71"/>
      <c r="BZ63" s="71"/>
      <c r="CA63" s="71"/>
      <c r="CB63" s="71"/>
      <c r="CC63" s="71"/>
      <c r="CD63" s="71"/>
      <c r="CE63" s="71"/>
      <c r="CF63" s="71"/>
      <c r="CG63" s="71"/>
      <c r="CH63" s="71"/>
      <c r="CI63" s="71"/>
      <c r="CJ63" s="71"/>
      <c r="CK63" s="71"/>
      <c r="CL63" s="71"/>
      <c r="CM63" s="71"/>
    </row>
    <row r="64" spans="1:91" x14ac:dyDescent="0.15">
      <c r="A64" s="71"/>
      <c r="B64" s="71"/>
      <c r="C64" s="71"/>
      <c r="D64" s="71"/>
      <c r="E64" s="71"/>
      <c r="F64" s="71"/>
      <c r="G64" s="71"/>
      <c r="H64" s="71"/>
      <c r="I64" s="71"/>
      <c r="J64" s="71"/>
      <c r="K64" s="71"/>
      <c r="L64" s="71"/>
      <c r="M64" s="71"/>
      <c r="N64" s="71"/>
      <c r="O64" s="71"/>
      <c r="P64" s="71"/>
      <c r="Q64" s="71"/>
      <c r="R64" s="71"/>
      <c r="S64" s="71"/>
      <c r="T64" s="71"/>
      <c r="U64" s="71"/>
      <c r="V64" s="71"/>
      <c r="W64" s="71"/>
      <c r="X64" s="71"/>
      <c r="Y64" s="71"/>
      <c r="Z64" s="71"/>
      <c r="AA64" s="71"/>
      <c r="AB64" s="71"/>
      <c r="AC64" s="71"/>
      <c r="AD64" s="71"/>
      <c r="AE64" s="71"/>
      <c r="AF64" s="71"/>
      <c r="AG64" s="71"/>
      <c r="AH64" s="71"/>
      <c r="AI64" s="71"/>
      <c r="AJ64" s="71"/>
      <c r="AK64" s="71"/>
      <c r="AL64" s="71"/>
      <c r="AM64" s="71"/>
      <c r="AN64" s="71"/>
      <c r="AO64" s="71"/>
      <c r="AP64" s="71"/>
      <c r="AQ64" s="71"/>
      <c r="AR64" s="71"/>
      <c r="AS64" s="71"/>
      <c r="AT64" s="71"/>
      <c r="AU64" s="71"/>
      <c r="AV64" s="71"/>
      <c r="AW64" s="71"/>
      <c r="AX64" s="71"/>
      <c r="AY64" s="71"/>
      <c r="AZ64" s="71"/>
      <c r="BA64" s="71"/>
      <c r="BB64" s="71"/>
      <c r="BC64" s="71"/>
      <c r="BD64" s="71"/>
      <c r="BE64" s="71"/>
      <c r="BF64" s="71"/>
      <c r="BG64" s="71"/>
      <c r="BH64" s="71"/>
      <c r="BI64" s="71"/>
      <c r="BJ64" s="71"/>
      <c r="BK64" s="71"/>
      <c r="BL64" s="71"/>
      <c r="BM64" s="71"/>
      <c r="BN64" s="71"/>
      <c r="BO64" s="71"/>
      <c r="BP64" s="71"/>
      <c r="BQ64" s="71"/>
      <c r="BR64" s="71"/>
      <c r="BS64" s="71"/>
      <c r="BT64" s="71"/>
      <c r="BU64" s="71"/>
      <c r="BV64" s="71"/>
      <c r="BW64" s="71"/>
      <c r="BX64" s="71"/>
      <c r="BY64" s="71"/>
      <c r="BZ64" s="71"/>
      <c r="CA64" s="71"/>
      <c r="CB64" s="71"/>
      <c r="CC64" s="71"/>
      <c r="CD64" s="71"/>
      <c r="CE64" s="71"/>
      <c r="CF64" s="71"/>
      <c r="CG64" s="71"/>
      <c r="CH64" s="71"/>
      <c r="CI64" s="71"/>
      <c r="CJ64" s="71"/>
      <c r="CK64" s="71"/>
      <c r="CL64" s="71"/>
      <c r="CM64" s="71"/>
    </row>
    <row r="65" spans="1:91" x14ac:dyDescent="0.15">
      <c r="A65" s="71"/>
      <c r="B65" s="71"/>
      <c r="C65" s="71"/>
      <c r="D65" s="71"/>
      <c r="E65" s="71"/>
      <c r="F65" s="71"/>
      <c r="G65" s="71"/>
      <c r="H65" s="71"/>
      <c r="I65" s="71"/>
      <c r="J65" s="71"/>
      <c r="K65" s="71"/>
      <c r="L65" s="71"/>
      <c r="M65" s="71"/>
      <c r="N65" s="71"/>
      <c r="O65" s="71"/>
      <c r="P65" s="71"/>
      <c r="Q65" s="71"/>
      <c r="R65" s="71"/>
      <c r="S65" s="71"/>
      <c r="T65" s="71"/>
      <c r="U65" s="71"/>
      <c r="V65" s="71"/>
      <c r="W65" s="71"/>
      <c r="X65" s="71"/>
      <c r="Y65" s="71"/>
      <c r="Z65" s="71"/>
      <c r="AA65" s="71"/>
      <c r="AB65" s="71"/>
      <c r="AC65" s="71"/>
      <c r="AD65" s="71"/>
      <c r="AE65" s="71"/>
      <c r="AF65" s="71"/>
      <c r="AG65" s="71"/>
      <c r="AH65" s="71"/>
      <c r="AI65" s="71"/>
      <c r="AJ65" s="71"/>
      <c r="AK65" s="71"/>
      <c r="AL65" s="71"/>
      <c r="AM65" s="71"/>
      <c r="AN65" s="71"/>
      <c r="AO65" s="71"/>
      <c r="AP65" s="71"/>
      <c r="AQ65" s="71"/>
      <c r="AR65" s="71"/>
      <c r="AS65" s="71"/>
      <c r="AT65" s="71"/>
      <c r="AU65" s="71"/>
      <c r="AV65" s="71"/>
      <c r="AW65" s="71"/>
      <c r="AX65" s="71"/>
      <c r="AY65" s="71"/>
      <c r="AZ65" s="71"/>
      <c r="BA65" s="71"/>
      <c r="BB65" s="71"/>
      <c r="BC65" s="71"/>
      <c r="BD65" s="71"/>
      <c r="BE65" s="71"/>
      <c r="BF65" s="71"/>
      <c r="BG65" s="71"/>
      <c r="BH65" s="71"/>
      <c r="BI65" s="71"/>
      <c r="BJ65" s="71"/>
      <c r="BK65" s="71"/>
      <c r="BL65" s="71"/>
      <c r="BM65" s="71"/>
      <c r="BN65" s="71"/>
      <c r="BO65" s="71"/>
      <c r="BP65" s="71"/>
      <c r="BQ65" s="71"/>
      <c r="BR65" s="71"/>
      <c r="BS65" s="71"/>
      <c r="BT65" s="71"/>
      <c r="BU65" s="71"/>
      <c r="BV65" s="71"/>
      <c r="BW65" s="71"/>
      <c r="BX65" s="71"/>
      <c r="BY65" s="71"/>
      <c r="BZ65" s="71"/>
      <c r="CA65" s="71"/>
      <c r="CB65" s="71"/>
      <c r="CC65" s="71"/>
      <c r="CD65" s="71"/>
      <c r="CE65" s="71"/>
      <c r="CF65" s="71"/>
      <c r="CG65" s="71"/>
      <c r="CH65" s="71"/>
      <c r="CI65" s="71"/>
      <c r="CJ65" s="71"/>
      <c r="CK65" s="71"/>
      <c r="CL65" s="71"/>
      <c r="CM65" s="71"/>
    </row>
    <row r="66" spans="1:91" x14ac:dyDescent="0.15">
      <c r="A66" s="71"/>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c r="AO66" s="71"/>
      <c r="AP66" s="71"/>
      <c r="AQ66" s="71"/>
      <c r="AR66" s="71"/>
      <c r="AS66" s="71"/>
      <c r="AT66" s="71"/>
      <c r="AU66" s="71"/>
      <c r="AV66" s="71"/>
      <c r="AW66" s="71"/>
      <c r="AX66" s="71"/>
      <c r="AY66" s="71"/>
      <c r="AZ66" s="71"/>
      <c r="BA66" s="71"/>
      <c r="BB66" s="71"/>
      <c r="BC66" s="71"/>
      <c r="BD66" s="71"/>
      <c r="BE66" s="71"/>
      <c r="BF66" s="71"/>
      <c r="BG66" s="71"/>
      <c r="BH66" s="71"/>
      <c r="BI66" s="71"/>
      <c r="BJ66" s="71"/>
      <c r="BK66" s="71"/>
      <c r="BL66" s="71"/>
      <c r="BM66" s="71"/>
      <c r="BN66" s="71"/>
      <c r="BO66" s="71"/>
      <c r="BP66" s="71"/>
      <c r="BQ66" s="71"/>
      <c r="BR66" s="71"/>
      <c r="BS66" s="71"/>
      <c r="BT66" s="71"/>
      <c r="BU66" s="71"/>
      <c r="BV66" s="71"/>
      <c r="BW66" s="71"/>
      <c r="BX66" s="71"/>
      <c r="BY66" s="71"/>
      <c r="BZ66" s="71"/>
      <c r="CA66" s="71"/>
      <c r="CB66" s="71"/>
      <c r="CC66" s="71"/>
      <c r="CD66" s="71"/>
      <c r="CE66" s="71"/>
      <c r="CF66" s="71"/>
      <c r="CG66" s="71"/>
      <c r="CH66" s="71"/>
      <c r="CI66" s="71"/>
      <c r="CJ66" s="71"/>
      <c r="CK66" s="71"/>
      <c r="CL66" s="71"/>
      <c r="CM66" s="71"/>
    </row>
    <row r="67" spans="1:91" x14ac:dyDescent="0.15">
      <c r="A67" s="71"/>
      <c r="B67" s="71"/>
      <c r="C67" s="71"/>
      <c r="D67" s="71"/>
      <c r="E67" s="71"/>
      <c r="F67" s="71"/>
      <c r="G67" s="71"/>
      <c r="H67" s="71"/>
      <c r="I67" s="71"/>
      <c r="J67" s="71"/>
      <c r="K67" s="71"/>
      <c r="L67" s="71"/>
      <c r="M67" s="71"/>
      <c r="N67" s="71"/>
      <c r="O67" s="71"/>
      <c r="P67" s="71"/>
      <c r="Q67" s="71"/>
      <c r="R67" s="71"/>
      <c r="S67" s="71"/>
      <c r="T67" s="71"/>
      <c r="U67" s="71"/>
      <c r="V67" s="71"/>
      <c r="W67" s="71"/>
      <c r="X67" s="71"/>
      <c r="Y67" s="71"/>
      <c r="Z67" s="71"/>
      <c r="AA67" s="71"/>
      <c r="AB67" s="71"/>
      <c r="AC67" s="71"/>
      <c r="AD67" s="71"/>
      <c r="AE67" s="71"/>
      <c r="AF67" s="71"/>
      <c r="AG67" s="71"/>
      <c r="AH67" s="71"/>
      <c r="AI67" s="71"/>
      <c r="AJ67" s="71"/>
      <c r="AK67" s="71"/>
      <c r="AL67" s="71"/>
      <c r="AM67" s="71"/>
      <c r="AN67" s="71"/>
      <c r="AO67" s="71"/>
      <c r="AP67" s="71"/>
      <c r="AQ67" s="71"/>
      <c r="AR67" s="71"/>
      <c r="AS67" s="71"/>
      <c r="AT67" s="71"/>
      <c r="AU67" s="71"/>
      <c r="AV67" s="71"/>
      <c r="AW67" s="71"/>
      <c r="AX67" s="71"/>
      <c r="AY67" s="71"/>
      <c r="AZ67" s="71"/>
      <c r="BA67" s="71"/>
      <c r="BB67" s="71"/>
      <c r="BC67" s="71"/>
      <c r="BD67" s="71"/>
      <c r="BE67" s="71"/>
      <c r="BF67" s="71"/>
      <c r="BG67" s="71"/>
      <c r="BH67" s="71"/>
      <c r="BI67" s="71"/>
      <c r="BJ67" s="71"/>
      <c r="BK67" s="71"/>
      <c r="BL67" s="71"/>
      <c r="BM67" s="71"/>
      <c r="BN67" s="71"/>
      <c r="BO67" s="71"/>
      <c r="BP67" s="71"/>
      <c r="BQ67" s="71"/>
      <c r="BR67" s="71"/>
      <c r="BS67" s="71"/>
      <c r="BT67" s="71"/>
      <c r="BU67" s="71"/>
      <c r="BV67" s="71"/>
      <c r="BW67" s="71"/>
      <c r="BX67" s="71"/>
      <c r="BY67" s="71"/>
      <c r="BZ67" s="71"/>
      <c r="CA67" s="71"/>
      <c r="CB67" s="71"/>
      <c r="CC67" s="71"/>
      <c r="CD67" s="71"/>
      <c r="CE67" s="71"/>
      <c r="CF67" s="71"/>
      <c r="CG67" s="71"/>
      <c r="CH67" s="71"/>
      <c r="CI67" s="71"/>
      <c r="CJ67" s="71"/>
      <c r="CK67" s="71"/>
      <c r="CL67" s="71"/>
      <c r="CM67" s="71"/>
    </row>
    <row r="68" spans="1:91" x14ac:dyDescent="0.15">
      <c r="A68" s="71"/>
      <c r="B68" s="71"/>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71"/>
      <c r="AL68" s="71"/>
      <c r="AM68" s="71"/>
      <c r="AN68" s="71"/>
      <c r="AO68" s="71"/>
      <c r="AP68" s="71"/>
      <c r="AQ68" s="71"/>
      <c r="AR68" s="71"/>
      <c r="AS68" s="71"/>
      <c r="AT68" s="71"/>
      <c r="AU68" s="71"/>
      <c r="AV68" s="71"/>
      <c r="AW68" s="71"/>
      <c r="AX68" s="71"/>
      <c r="AY68" s="71"/>
      <c r="AZ68" s="71"/>
      <c r="BA68" s="71"/>
      <c r="BB68" s="71"/>
      <c r="BC68" s="71"/>
      <c r="BD68" s="71"/>
      <c r="BE68" s="71"/>
      <c r="BF68" s="71"/>
      <c r="BG68" s="71"/>
      <c r="BH68" s="71"/>
      <c r="BI68" s="71"/>
      <c r="BJ68" s="71"/>
      <c r="BK68" s="71"/>
      <c r="BL68" s="71"/>
      <c r="BM68" s="71"/>
      <c r="BN68" s="71"/>
      <c r="BO68" s="71"/>
      <c r="BP68" s="71"/>
      <c r="BQ68" s="71"/>
      <c r="BR68" s="71"/>
      <c r="BS68" s="71"/>
      <c r="BT68" s="71"/>
      <c r="BU68" s="71"/>
      <c r="BV68" s="71"/>
      <c r="BW68" s="71"/>
      <c r="BX68" s="71"/>
      <c r="BY68" s="71"/>
      <c r="BZ68" s="71"/>
      <c r="CA68" s="71"/>
      <c r="CB68" s="71"/>
      <c r="CC68" s="71"/>
      <c r="CD68" s="71"/>
      <c r="CE68" s="71"/>
      <c r="CF68" s="71"/>
      <c r="CG68" s="71"/>
      <c r="CH68" s="71"/>
      <c r="CI68" s="71"/>
      <c r="CJ68" s="71"/>
      <c r="CK68" s="71"/>
      <c r="CL68" s="71"/>
      <c r="CM68" s="71"/>
    </row>
    <row r="69" spans="1:91" x14ac:dyDescent="0.15">
      <c r="A69" s="71"/>
      <c r="B69" s="71"/>
      <c r="C69" s="71"/>
      <c r="D69" s="71"/>
      <c r="E69" s="71"/>
      <c r="F69" s="71"/>
      <c r="G69" s="71"/>
      <c r="H69" s="71"/>
      <c r="I69" s="71"/>
      <c r="J69" s="71"/>
      <c r="K69" s="71"/>
      <c r="L69" s="71"/>
      <c r="M69" s="71"/>
      <c r="N69" s="71"/>
      <c r="O69" s="71"/>
      <c r="P69" s="71"/>
      <c r="Q69" s="71"/>
      <c r="R69" s="71"/>
      <c r="S69" s="71"/>
      <c r="T69" s="71"/>
      <c r="U69" s="71"/>
      <c r="V69" s="71"/>
      <c r="W69" s="71"/>
      <c r="X69" s="71"/>
      <c r="Y69" s="71"/>
      <c r="Z69" s="71"/>
      <c r="AA69" s="71"/>
      <c r="AB69" s="71"/>
      <c r="AC69" s="71"/>
      <c r="AD69" s="71"/>
      <c r="AE69" s="71"/>
      <c r="AF69" s="71"/>
      <c r="AG69" s="71"/>
      <c r="AH69" s="71"/>
      <c r="AI69" s="71"/>
      <c r="AJ69" s="71"/>
      <c r="AK69" s="71"/>
      <c r="AL69" s="71"/>
      <c r="AM69" s="71"/>
      <c r="AN69" s="71"/>
      <c r="AO69" s="71"/>
      <c r="AP69" s="71"/>
      <c r="AQ69" s="71"/>
      <c r="AR69" s="71"/>
      <c r="AS69" s="71"/>
      <c r="AT69" s="71"/>
      <c r="AU69" s="71"/>
      <c r="AV69" s="71"/>
      <c r="AW69" s="71"/>
      <c r="AX69" s="71"/>
      <c r="AY69" s="71"/>
      <c r="AZ69" s="71"/>
      <c r="BA69" s="71"/>
      <c r="BB69" s="71"/>
      <c r="BC69" s="71"/>
      <c r="BD69" s="71"/>
      <c r="BE69" s="71"/>
      <c r="BF69" s="71"/>
      <c r="BG69" s="71"/>
      <c r="BH69" s="71"/>
      <c r="BI69" s="71"/>
      <c r="BJ69" s="71"/>
      <c r="BK69" s="71"/>
      <c r="BL69" s="71"/>
      <c r="BM69" s="71"/>
      <c r="BN69" s="71"/>
      <c r="BO69" s="71"/>
      <c r="BP69" s="71"/>
      <c r="BQ69" s="71"/>
      <c r="BR69" s="71"/>
      <c r="BS69" s="71"/>
      <c r="BT69" s="71"/>
      <c r="BU69" s="71"/>
      <c r="BV69" s="71"/>
      <c r="BW69" s="71"/>
      <c r="BX69" s="71"/>
      <c r="BY69" s="71"/>
      <c r="BZ69" s="71"/>
      <c r="CA69" s="71"/>
      <c r="CB69" s="71"/>
      <c r="CC69" s="71"/>
      <c r="CD69" s="71"/>
      <c r="CE69" s="71"/>
      <c r="CF69" s="71"/>
      <c r="CG69" s="71"/>
      <c r="CH69" s="71"/>
      <c r="CI69" s="71"/>
      <c r="CJ69" s="71"/>
      <c r="CK69" s="71"/>
      <c r="CL69" s="71"/>
      <c r="CM69" s="71"/>
    </row>
    <row r="70" spans="1:91" x14ac:dyDescent="0.15">
      <c r="A70" s="71"/>
      <c r="B70" s="71"/>
      <c r="C70" s="71"/>
      <c r="D70" s="71"/>
      <c r="E70" s="71"/>
      <c r="F70" s="71"/>
      <c r="G70" s="71"/>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J70" s="71"/>
      <c r="AK70" s="71"/>
      <c r="AL70" s="71"/>
      <c r="AM70" s="71"/>
      <c r="AN70" s="71"/>
      <c r="AO70" s="71"/>
      <c r="AP70" s="71"/>
      <c r="AQ70" s="71"/>
      <c r="AR70" s="71"/>
      <c r="AS70" s="71"/>
      <c r="AT70" s="71"/>
      <c r="AU70" s="71"/>
      <c r="AV70" s="71"/>
      <c r="AW70" s="71"/>
      <c r="AX70" s="71"/>
      <c r="AY70" s="71"/>
      <c r="AZ70" s="71"/>
      <c r="BA70" s="71"/>
      <c r="BB70" s="71"/>
      <c r="BC70" s="71"/>
      <c r="BD70" s="71"/>
      <c r="BE70" s="71"/>
      <c r="BF70" s="71"/>
      <c r="BG70" s="71"/>
      <c r="BH70" s="71"/>
      <c r="BI70" s="71"/>
      <c r="BJ70" s="71"/>
      <c r="BK70" s="71"/>
      <c r="BL70" s="71"/>
      <c r="BM70" s="71"/>
      <c r="BN70" s="71"/>
      <c r="BO70" s="71"/>
      <c r="BP70" s="71"/>
      <c r="BQ70" s="71"/>
      <c r="BR70" s="71"/>
      <c r="BS70" s="71"/>
      <c r="BT70" s="71"/>
      <c r="BU70" s="71"/>
      <c r="BV70" s="71"/>
      <c r="BW70" s="71"/>
      <c r="BX70" s="71"/>
      <c r="BY70" s="71"/>
      <c r="BZ70" s="71"/>
      <c r="CA70" s="71"/>
      <c r="CB70" s="71"/>
      <c r="CC70" s="71"/>
      <c r="CD70" s="71"/>
      <c r="CE70" s="71"/>
      <c r="CF70" s="71"/>
      <c r="CG70" s="71"/>
      <c r="CH70" s="71"/>
      <c r="CI70" s="71"/>
      <c r="CJ70" s="71"/>
      <c r="CK70" s="71"/>
      <c r="CL70" s="71"/>
      <c r="CM70" s="71"/>
    </row>
    <row r="71" spans="1:91" x14ac:dyDescent="0.15">
      <c r="A71" s="71"/>
      <c r="B71" s="71"/>
      <c r="C71" s="71"/>
      <c r="D71" s="71"/>
      <c r="E71" s="71"/>
      <c r="F71" s="71"/>
      <c r="G71" s="71"/>
      <c r="H71" s="71"/>
      <c r="I71" s="71"/>
      <c r="J71" s="71"/>
      <c r="K71" s="71"/>
      <c r="L71" s="71"/>
      <c r="M71" s="71"/>
      <c r="N71" s="71"/>
      <c r="O71" s="71"/>
      <c r="P71" s="71"/>
      <c r="Q71" s="71"/>
      <c r="R71" s="71"/>
      <c r="S71" s="71"/>
      <c r="T71" s="71"/>
      <c r="U71" s="71"/>
      <c r="V71" s="71"/>
      <c r="W71" s="71"/>
      <c r="X71" s="71"/>
      <c r="Y71" s="71"/>
      <c r="Z71" s="71"/>
      <c r="AA71" s="71"/>
      <c r="AB71" s="71"/>
      <c r="AC71" s="71"/>
      <c r="AD71" s="71"/>
      <c r="AE71" s="71"/>
      <c r="AF71" s="71"/>
      <c r="AG71" s="71"/>
      <c r="AH71" s="71"/>
      <c r="AI71" s="71"/>
      <c r="AJ71" s="71"/>
      <c r="AK71" s="71"/>
      <c r="AL71" s="71"/>
      <c r="AM71" s="71"/>
      <c r="AN71" s="71"/>
      <c r="AO71" s="71"/>
      <c r="AP71" s="71"/>
      <c r="AQ71" s="71"/>
      <c r="AR71" s="71"/>
      <c r="AS71" s="71"/>
      <c r="AT71" s="71"/>
      <c r="AU71" s="71"/>
      <c r="AV71" s="71"/>
      <c r="AW71" s="71"/>
      <c r="AX71" s="71"/>
      <c r="AY71" s="71"/>
      <c r="AZ71" s="71"/>
      <c r="BA71" s="71"/>
      <c r="BB71" s="71"/>
      <c r="BC71" s="71"/>
      <c r="BD71" s="71"/>
      <c r="BE71" s="71"/>
      <c r="BF71" s="71"/>
      <c r="BG71" s="71"/>
      <c r="BH71" s="71"/>
      <c r="BI71" s="71"/>
      <c r="BJ71" s="71"/>
      <c r="BK71" s="71"/>
      <c r="BL71" s="71"/>
      <c r="BM71" s="71"/>
      <c r="BN71" s="71"/>
      <c r="BO71" s="71"/>
      <c r="BP71" s="71"/>
      <c r="BQ71" s="71"/>
      <c r="BR71" s="71"/>
      <c r="BS71" s="71"/>
      <c r="BT71" s="71"/>
      <c r="BU71" s="71"/>
      <c r="BV71" s="71"/>
      <c r="BW71" s="71"/>
      <c r="BX71" s="71"/>
      <c r="BY71" s="71"/>
      <c r="BZ71" s="71"/>
      <c r="CA71" s="71"/>
      <c r="CB71" s="71"/>
      <c r="CC71" s="71"/>
      <c r="CD71" s="71"/>
      <c r="CE71" s="71"/>
      <c r="CF71" s="71"/>
      <c r="CG71" s="71"/>
      <c r="CH71" s="71"/>
      <c r="CI71" s="71"/>
      <c r="CJ71" s="71"/>
      <c r="CK71" s="71"/>
      <c r="CL71" s="71"/>
      <c r="CM71" s="71"/>
    </row>
    <row r="72" spans="1:91" x14ac:dyDescent="0.15">
      <c r="A72" s="71"/>
      <c r="B72" s="71"/>
      <c r="C72" s="71"/>
      <c r="D72" s="71"/>
      <c r="E72" s="71"/>
      <c r="F72" s="71"/>
      <c r="G72" s="71"/>
      <c r="H72" s="71"/>
      <c r="I72" s="71"/>
      <c r="J72" s="71"/>
      <c r="K72" s="71"/>
      <c r="L72" s="71"/>
      <c r="M72" s="71"/>
      <c r="N72" s="71"/>
      <c r="O72" s="71"/>
      <c r="P72" s="71"/>
      <c r="Q72" s="71"/>
      <c r="R72" s="71"/>
      <c r="S72" s="71"/>
      <c r="T72" s="71"/>
      <c r="U72" s="71"/>
      <c r="V72" s="71"/>
      <c r="W72" s="71"/>
      <c r="X72" s="71"/>
      <c r="Y72" s="71"/>
      <c r="Z72" s="71"/>
      <c r="AA72" s="71"/>
      <c r="AB72" s="71"/>
      <c r="AC72" s="71"/>
      <c r="AD72" s="71"/>
      <c r="AE72" s="71"/>
      <c r="AF72" s="71"/>
      <c r="AG72" s="71"/>
      <c r="AH72" s="71"/>
      <c r="AI72" s="71"/>
      <c r="AJ72" s="71"/>
      <c r="AK72" s="71"/>
      <c r="AL72" s="71"/>
      <c r="AM72" s="71"/>
      <c r="AN72" s="71"/>
      <c r="AO72" s="71"/>
      <c r="AP72" s="71"/>
      <c r="AQ72" s="71"/>
      <c r="AR72" s="71"/>
      <c r="AS72" s="71"/>
      <c r="AT72" s="71"/>
      <c r="AU72" s="71"/>
      <c r="AV72" s="71"/>
      <c r="AW72" s="71"/>
      <c r="AX72" s="71"/>
      <c r="AY72" s="71"/>
      <c r="AZ72" s="71"/>
      <c r="BA72" s="71"/>
      <c r="BB72" s="71"/>
      <c r="BC72" s="71"/>
      <c r="BD72" s="71"/>
      <c r="BE72" s="71"/>
      <c r="BF72" s="71"/>
      <c r="BG72" s="71"/>
      <c r="BH72" s="71"/>
      <c r="BI72" s="71"/>
      <c r="BJ72" s="71"/>
      <c r="BK72" s="71"/>
      <c r="BL72" s="71"/>
      <c r="BM72" s="71"/>
      <c r="BN72" s="71"/>
      <c r="BO72" s="71"/>
      <c r="BP72" s="71"/>
      <c r="BQ72" s="71"/>
      <c r="BR72" s="71"/>
      <c r="BS72" s="71"/>
      <c r="BT72" s="71"/>
      <c r="BU72" s="71"/>
      <c r="BV72" s="71"/>
      <c r="BW72" s="71"/>
      <c r="BX72" s="71"/>
      <c r="BY72" s="71"/>
      <c r="BZ72" s="71"/>
      <c r="CA72" s="71"/>
      <c r="CB72" s="71"/>
      <c r="CC72" s="71"/>
      <c r="CD72" s="71"/>
      <c r="CE72" s="71"/>
      <c r="CF72" s="71"/>
      <c r="CG72" s="71"/>
      <c r="CH72" s="71"/>
      <c r="CI72" s="71"/>
      <c r="CJ72" s="71"/>
      <c r="CK72" s="71"/>
      <c r="CL72" s="71"/>
      <c r="CM72" s="71"/>
    </row>
    <row r="73" spans="1:91" x14ac:dyDescent="0.15">
      <c r="A73" s="71"/>
      <c r="B73" s="71"/>
      <c r="C73" s="71"/>
      <c r="D73" s="71"/>
      <c r="E73" s="71"/>
      <c r="F73" s="71"/>
      <c r="G73" s="71"/>
      <c r="H73" s="71"/>
      <c r="I73" s="71"/>
      <c r="J73" s="71"/>
      <c r="K73" s="71"/>
      <c r="L73" s="71"/>
      <c r="M73" s="71"/>
      <c r="N73" s="71"/>
      <c r="O73" s="71"/>
      <c r="P73" s="71"/>
      <c r="Q73" s="71"/>
      <c r="R73" s="71"/>
      <c r="S73" s="71"/>
      <c r="T73" s="71"/>
      <c r="U73" s="71"/>
      <c r="V73" s="71"/>
      <c r="W73" s="71"/>
      <c r="X73" s="71"/>
      <c r="Y73" s="71"/>
      <c r="Z73" s="71"/>
      <c r="AA73" s="71"/>
      <c r="AB73" s="71"/>
      <c r="AC73" s="71"/>
      <c r="AD73" s="71"/>
      <c r="AE73" s="71"/>
      <c r="AF73" s="71"/>
      <c r="AG73" s="71"/>
      <c r="AH73" s="71"/>
      <c r="AI73" s="71"/>
      <c r="AJ73" s="71"/>
      <c r="AK73" s="71"/>
      <c r="AL73" s="71"/>
      <c r="AM73" s="71"/>
      <c r="AN73" s="71"/>
      <c r="AO73" s="71"/>
      <c r="AP73" s="71"/>
      <c r="AQ73" s="71"/>
      <c r="AR73" s="71"/>
      <c r="AS73" s="71"/>
      <c r="AT73" s="71"/>
      <c r="AU73" s="71"/>
      <c r="AV73" s="71"/>
      <c r="AW73" s="71"/>
      <c r="AX73" s="71"/>
      <c r="AY73" s="71"/>
      <c r="AZ73" s="71"/>
      <c r="BA73" s="71"/>
      <c r="BB73" s="71"/>
      <c r="BC73" s="71"/>
      <c r="BD73" s="71"/>
      <c r="BE73" s="71"/>
      <c r="BF73" s="71"/>
      <c r="BG73" s="71"/>
      <c r="BH73" s="71"/>
      <c r="BI73" s="71"/>
      <c r="BJ73" s="71"/>
      <c r="BK73" s="71"/>
      <c r="BL73" s="71"/>
      <c r="BM73" s="71"/>
      <c r="BN73" s="71"/>
      <c r="BO73" s="71"/>
      <c r="BP73" s="71"/>
      <c r="BQ73" s="71"/>
      <c r="BR73" s="71"/>
      <c r="BS73" s="71"/>
      <c r="BT73" s="71"/>
      <c r="BU73" s="71"/>
      <c r="BV73" s="71"/>
      <c r="BW73" s="71"/>
      <c r="BX73" s="71"/>
      <c r="BY73" s="71"/>
      <c r="BZ73" s="71"/>
      <c r="CA73" s="71"/>
      <c r="CB73" s="71"/>
      <c r="CC73" s="71"/>
      <c r="CD73" s="71"/>
      <c r="CE73" s="71"/>
      <c r="CF73" s="71"/>
      <c r="CG73" s="71"/>
      <c r="CH73" s="71"/>
      <c r="CI73" s="71"/>
      <c r="CJ73" s="71"/>
      <c r="CK73" s="71"/>
      <c r="CL73" s="71"/>
      <c r="CM73" s="71"/>
    </row>
    <row r="74" spans="1:91" x14ac:dyDescent="0.15">
      <c r="A74" s="71"/>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71"/>
      <c r="AL74" s="71"/>
      <c r="AM74" s="71"/>
      <c r="AN74" s="71"/>
      <c r="AO74" s="71"/>
      <c r="AP74" s="71"/>
      <c r="AQ74" s="71"/>
      <c r="AR74" s="71"/>
      <c r="AS74" s="71"/>
      <c r="AT74" s="71"/>
      <c r="AU74" s="71"/>
      <c r="AV74" s="71"/>
      <c r="AW74" s="71"/>
      <c r="AX74" s="71"/>
      <c r="AY74" s="71"/>
      <c r="AZ74" s="71"/>
      <c r="BA74" s="71"/>
      <c r="BB74" s="71"/>
      <c r="BC74" s="71"/>
      <c r="BD74" s="71"/>
      <c r="BE74" s="71"/>
      <c r="BF74" s="71"/>
      <c r="BG74" s="71"/>
      <c r="BH74" s="71"/>
      <c r="BI74" s="71"/>
      <c r="BJ74" s="71"/>
      <c r="BK74" s="71"/>
      <c r="BL74" s="71"/>
      <c r="BM74" s="71"/>
      <c r="BN74" s="71"/>
      <c r="BO74" s="71"/>
      <c r="BP74" s="71"/>
      <c r="BQ74" s="71"/>
      <c r="BR74" s="71"/>
      <c r="BS74" s="71"/>
      <c r="BT74" s="71"/>
      <c r="BU74" s="71"/>
      <c r="BV74" s="71"/>
      <c r="BW74" s="71"/>
      <c r="BX74" s="71"/>
      <c r="BY74" s="71"/>
      <c r="BZ74" s="71"/>
      <c r="CA74" s="71"/>
      <c r="CB74" s="71"/>
      <c r="CC74" s="71"/>
      <c r="CD74" s="71"/>
      <c r="CE74" s="71"/>
      <c r="CF74" s="71"/>
      <c r="CG74" s="71"/>
      <c r="CH74" s="71"/>
      <c r="CI74" s="71"/>
      <c r="CJ74" s="71"/>
      <c r="CK74" s="71"/>
      <c r="CL74" s="71"/>
      <c r="CM74" s="71"/>
    </row>
    <row r="75" spans="1:91" x14ac:dyDescent="0.15">
      <c r="A75" s="71"/>
      <c r="B75" s="71"/>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c r="AK75" s="71"/>
      <c r="AL75" s="71"/>
      <c r="AM75" s="71"/>
      <c r="AN75" s="71"/>
      <c r="AO75" s="71"/>
      <c r="AP75" s="71"/>
      <c r="AQ75" s="71"/>
      <c r="AR75" s="71"/>
      <c r="AS75" s="71"/>
      <c r="AT75" s="71"/>
      <c r="AU75" s="71"/>
      <c r="AV75" s="71"/>
      <c r="AW75" s="71"/>
      <c r="AX75" s="71"/>
      <c r="AY75" s="71"/>
      <c r="AZ75" s="71"/>
      <c r="BA75" s="71"/>
      <c r="BB75" s="71"/>
      <c r="BC75" s="71"/>
      <c r="BD75" s="71"/>
      <c r="BE75" s="71"/>
      <c r="BF75" s="71"/>
      <c r="BG75" s="71"/>
      <c r="BH75" s="71"/>
      <c r="BI75" s="71"/>
      <c r="BJ75" s="71"/>
      <c r="BK75" s="71"/>
      <c r="BL75" s="71"/>
      <c r="BM75" s="71"/>
      <c r="BN75" s="71"/>
      <c r="BO75" s="71"/>
      <c r="BP75" s="71"/>
      <c r="BQ75" s="71"/>
      <c r="BR75" s="71"/>
      <c r="BS75" s="71"/>
      <c r="BT75" s="71"/>
      <c r="BU75" s="71"/>
      <c r="BV75" s="71"/>
      <c r="BW75" s="71"/>
      <c r="BX75" s="71"/>
      <c r="BY75" s="71"/>
      <c r="BZ75" s="71"/>
      <c r="CA75" s="71"/>
      <c r="CB75" s="71"/>
      <c r="CC75" s="71"/>
      <c r="CD75" s="71"/>
      <c r="CE75" s="71"/>
      <c r="CF75" s="71"/>
      <c r="CG75" s="71"/>
      <c r="CH75" s="71"/>
      <c r="CI75" s="71"/>
      <c r="CJ75" s="71"/>
      <c r="CK75" s="71"/>
      <c r="CL75" s="71"/>
      <c r="CM75" s="71"/>
    </row>
    <row r="76" spans="1:91" x14ac:dyDescent="0.15">
      <c r="A76" s="71"/>
      <c r="B76" s="71"/>
      <c r="C76" s="71"/>
      <c r="D76" s="71"/>
      <c r="E76" s="71"/>
      <c r="F76" s="71"/>
      <c r="G76" s="71"/>
      <c r="H76" s="71"/>
      <c r="I76" s="71"/>
      <c r="J76" s="71"/>
      <c r="K76" s="71"/>
      <c r="L76" s="71"/>
      <c r="M76" s="71"/>
      <c r="N76" s="71"/>
      <c r="O76" s="71"/>
      <c r="P76" s="71"/>
      <c r="Q76" s="71"/>
      <c r="R76" s="71"/>
      <c r="S76" s="71"/>
      <c r="T76" s="71"/>
      <c r="U76" s="71"/>
      <c r="V76" s="71"/>
      <c r="W76" s="71"/>
      <c r="X76" s="71"/>
      <c r="Y76" s="71"/>
      <c r="Z76" s="71"/>
      <c r="AA76" s="71"/>
      <c r="AB76" s="71"/>
      <c r="AC76" s="71"/>
      <c r="AD76" s="71"/>
      <c r="AE76" s="71"/>
      <c r="AF76" s="71"/>
      <c r="AG76" s="71"/>
      <c r="AH76" s="71"/>
      <c r="AI76" s="71"/>
      <c r="AJ76" s="71"/>
      <c r="AK76" s="71"/>
      <c r="AL76" s="71"/>
      <c r="AM76" s="71"/>
      <c r="AN76" s="71"/>
      <c r="AO76" s="71"/>
      <c r="AP76" s="71"/>
      <c r="AQ76" s="71"/>
      <c r="AR76" s="71"/>
      <c r="AS76" s="71"/>
      <c r="AT76" s="71"/>
      <c r="AU76" s="71"/>
      <c r="AV76" s="71"/>
      <c r="AW76" s="71"/>
      <c r="AX76" s="71"/>
      <c r="AY76" s="71"/>
      <c r="AZ76" s="71"/>
      <c r="BA76" s="71"/>
      <c r="BB76" s="71"/>
      <c r="BC76" s="71"/>
      <c r="BD76" s="71"/>
      <c r="BE76" s="71"/>
      <c r="BF76" s="71"/>
      <c r="BG76" s="71"/>
      <c r="BH76" s="71"/>
      <c r="BI76" s="71"/>
      <c r="BJ76" s="71"/>
      <c r="BK76" s="71"/>
      <c r="BL76" s="71"/>
      <c r="BM76" s="71"/>
      <c r="BN76" s="71"/>
      <c r="BO76" s="71"/>
      <c r="BP76" s="71"/>
      <c r="BQ76" s="71"/>
      <c r="BR76" s="71"/>
      <c r="BS76" s="71"/>
      <c r="BT76" s="71"/>
      <c r="BU76" s="71"/>
      <c r="BV76" s="71"/>
      <c r="BW76" s="71"/>
      <c r="BX76" s="71"/>
      <c r="BY76" s="71"/>
      <c r="BZ76" s="71"/>
      <c r="CA76" s="71"/>
      <c r="CB76" s="71"/>
      <c r="CC76" s="71"/>
      <c r="CD76" s="71"/>
      <c r="CE76" s="71"/>
      <c r="CF76" s="71"/>
      <c r="CG76" s="71"/>
      <c r="CH76" s="71"/>
      <c r="CI76" s="71"/>
      <c r="CJ76" s="71"/>
      <c r="CK76" s="71"/>
      <c r="CL76" s="71"/>
      <c r="CM76" s="71"/>
    </row>
    <row r="77" spans="1:91" x14ac:dyDescent="0.15">
      <c r="A77" s="71"/>
      <c r="B77" s="71"/>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71"/>
      <c r="AL77" s="71"/>
      <c r="AM77" s="71"/>
      <c r="AN77" s="71"/>
      <c r="AO77" s="71"/>
      <c r="AP77" s="71"/>
      <c r="AQ77" s="71"/>
      <c r="AR77" s="71"/>
      <c r="AS77" s="71"/>
      <c r="AT77" s="71"/>
      <c r="AU77" s="71"/>
      <c r="AV77" s="71"/>
      <c r="AW77" s="71"/>
      <c r="AX77" s="71"/>
      <c r="AY77" s="71"/>
      <c r="AZ77" s="71"/>
      <c r="BA77" s="71"/>
      <c r="BB77" s="71"/>
      <c r="BC77" s="71"/>
      <c r="BD77" s="71"/>
      <c r="BE77" s="71"/>
      <c r="BF77" s="71"/>
      <c r="BG77" s="71"/>
      <c r="BH77" s="71"/>
      <c r="BI77" s="71"/>
      <c r="BJ77" s="71"/>
      <c r="BK77" s="71"/>
      <c r="BL77" s="71"/>
      <c r="BM77" s="71"/>
      <c r="BN77" s="71"/>
      <c r="BO77" s="71"/>
      <c r="BP77" s="71"/>
      <c r="BQ77" s="71"/>
      <c r="BR77" s="71"/>
      <c r="BS77" s="71"/>
      <c r="BT77" s="71"/>
      <c r="BU77" s="71"/>
      <c r="BV77" s="71"/>
      <c r="BW77" s="71"/>
      <c r="BX77" s="71"/>
      <c r="BY77" s="71"/>
      <c r="BZ77" s="71"/>
      <c r="CA77" s="71"/>
      <c r="CB77" s="71"/>
      <c r="CC77" s="71"/>
      <c r="CD77" s="71"/>
      <c r="CE77" s="71"/>
      <c r="CF77" s="71"/>
      <c r="CG77" s="71"/>
      <c r="CH77" s="71"/>
      <c r="CI77" s="71"/>
      <c r="CJ77" s="71"/>
      <c r="CK77" s="71"/>
      <c r="CL77" s="71"/>
      <c r="CM77" s="71"/>
    </row>
    <row r="78" spans="1:91" x14ac:dyDescent="0.15">
      <c r="A78" s="71"/>
      <c r="B78" s="71"/>
      <c r="C78" s="71"/>
      <c r="D78" s="71"/>
      <c r="E78" s="71"/>
      <c r="F78" s="71"/>
      <c r="G78" s="71"/>
      <c r="H78" s="71"/>
      <c r="I78" s="71"/>
      <c r="J78" s="71"/>
      <c r="K78" s="71"/>
      <c r="L78" s="71"/>
      <c r="M78" s="71"/>
      <c r="N78" s="71"/>
      <c r="O78" s="71"/>
      <c r="P78" s="71"/>
      <c r="Q78" s="71"/>
      <c r="R78" s="71"/>
      <c r="S78" s="71"/>
      <c r="T78" s="71"/>
      <c r="U78" s="71"/>
      <c r="V78" s="71"/>
      <c r="W78" s="71"/>
      <c r="X78" s="71"/>
      <c r="Y78" s="71"/>
      <c r="Z78" s="71"/>
      <c r="AA78" s="71"/>
      <c r="AB78" s="71"/>
      <c r="AC78" s="71"/>
      <c r="AD78" s="71"/>
      <c r="AE78" s="71"/>
      <c r="AF78" s="71"/>
      <c r="AG78" s="71"/>
      <c r="AH78" s="71"/>
      <c r="AI78" s="71"/>
      <c r="AJ78" s="71"/>
      <c r="AK78" s="71"/>
      <c r="AL78" s="71"/>
      <c r="AM78" s="71"/>
      <c r="AN78" s="71"/>
      <c r="AO78" s="71"/>
      <c r="AP78" s="71"/>
      <c r="AQ78" s="71"/>
      <c r="AR78" s="71"/>
      <c r="AS78" s="71"/>
      <c r="AT78" s="71"/>
      <c r="AU78" s="71"/>
      <c r="AV78" s="71"/>
      <c r="AW78" s="71"/>
      <c r="AX78" s="71"/>
      <c r="AY78" s="71"/>
      <c r="AZ78" s="71"/>
      <c r="BA78" s="71"/>
      <c r="BB78" s="71"/>
      <c r="BC78" s="71"/>
      <c r="BD78" s="71"/>
      <c r="BE78" s="71"/>
      <c r="BF78" s="71"/>
      <c r="BG78" s="71"/>
      <c r="BH78" s="71"/>
      <c r="BI78" s="71"/>
      <c r="BJ78" s="71"/>
      <c r="BK78" s="71"/>
      <c r="BL78" s="71"/>
      <c r="BM78" s="71"/>
      <c r="BN78" s="71"/>
      <c r="BO78" s="71"/>
      <c r="BP78" s="71"/>
      <c r="BQ78" s="71"/>
      <c r="BR78" s="71"/>
      <c r="BS78" s="71"/>
      <c r="BT78" s="71"/>
      <c r="BU78" s="71"/>
      <c r="BV78" s="71"/>
      <c r="BW78" s="71"/>
      <c r="BX78" s="71"/>
      <c r="BY78" s="71"/>
      <c r="BZ78" s="71"/>
      <c r="CA78" s="71"/>
      <c r="CB78" s="71"/>
      <c r="CC78" s="71"/>
      <c r="CD78" s="71"/>
      <c r="CE78" s="71"/>
      <c r="CF78" s="71"/>
      <c r="CG78" s="71"/>
      <c r="CH78" s="71"/>
      <c r="CI78" s="71"/>
      <c r="CJ78" s="71"/>
      <c r="CK78" s="71"/>
      <c r="CL78" s="71"/>
      <c r="CM78" s="71"/>
    </row>
    <row r="79" spans="1:91" x14ac:dyDescent="0.15">
      <c r="A79" s="71"/>
      <c r="B79" s="71"/>
      <c r="C79" s="71"/>
      <c r="D79" s="71"/>
      <c r="E79" s="71"/>
      <c r="F79" s="71"/>
      <c r="G79" s="71"/>
      <c r="H79" s="71"/>
      <c r="I79" s="71"/>
      <c r="J79" s="71"/>
      <c r="K79" s="71"/>
      <c r="L79" s="71"/>
      <c r="M79" s="71"/>
      <c r="N79" s="71"/>
      <c r="O79" s="71"/>
      <c r="P79" s="71"/>
      <c r="Q79" s="71"/>
      <c r="R79" s="71"/>
      <c r="S79" s="71"/>
      <c r="T79" s="71"/>
      <c r="U79" s="71"/>
      <c r="V79" s="71"/>
      <c r="W79" s="71"/>
      <c r="X79" s="71"/>
      <c r="Y79" s="71"/>
      <c r="Z79" s="71"/>
      <c r="AA79" s="71"/>
      <c r="AB79" s="71"/>
      <c r="AC79" s="71"/>
      <c r="AD79" s="71"/>
      <c r="AE79" s="71"/>
      <c r="AF79" s="71"/>
      <c r="AG79" s="71"/>
      <c r="AH79" s="71"/>
      <c r="AI79" s="71"/>
      <c r="AJ79" s="71"/>
      <c r="AK79" s="71"/>
      <c r="AL79" s="71"/>
      <c r="AM79" s="71"/>
      <c r="AN79" s="71"/>
      <c r="AO79" s="71"/>
      <c r="AP79" s="71"/>
      <c r="AQ79" s="71"/>
      <c r="AR79" s="71"/>
      <c r="AS79" s="71"/>
      <c r="AT79" s="71"/>
      <c r="AU79" s="71"/>
      <c r="AV79" s="71"/>
      <c r="AW79" s="71"/>
      <c r="AX79" s="71"/>
      <c r="AY79" s="71"/>
      <c r="AZ79" s="71"/>
      <c r="BA79" s="71"/>
      <c r="BB79" s="71"/>
      <c r="BC79" s="71"/>
      <c r="BD79" s="71"/>
      <c r="BE79" s="71"/>
      <c r="BF79" s="71"/>
      <c r="BG79" s="71"/>
      <c r="BH79" s="71"/>
      <c r="BI79" s="71"/>
      <c r="BJ79" s="71"/>
      <c r="BK79" s="71"/>
      <c r="BL79" s="71"/>
      <c r="BM79" s="71"/>
      <c r="BN79" s="71"/>
      <c r="BO79" s="71"/>
      <c r="BP79" s="71"/>
      <c r="BQ79" s="71"/>
      <c r="BR79" s="71"/>
      <c r="BS79" s="71"/>
      <c r="BT79" s="71"/>
      <c r="BU79" s="71"/>
      <c r="BV79" s="71"/>
      <c r="BW79" s="71"/>
      <c r="BX79" s="71"/>
      <c r="BY79" s="71"/>
      <c r="BZ79" s="71"/>
      <c r="CA79" s="71"/>
      <c r="CB79" s="71"/>
      <c r="CC79" s="71"/>
      <c r="CD79" s="71"/>
      <c r="CE79" s="71"/>
      <c r="CF79" s="71"/>
      <c r="CG79" s="71"/>
      <c r="CH79" s="71"/>
      <c r="CI79" s="71"/>
      <c r="CJ79" s="71"/>
      <c r="CK79" s="71"/>
      <c r="CL79" s="71"/>
      <c r="CM79" s="71"/>
    </row>
    <row r="80" spans="1:91" x14ac:dyDescent="0.15">
      <c r="A80" s="71"/>
      <c r="B80" s="71"/>
      <c r="C80" s="71"/>
      <c r="D80" s="71"/>
      <c r="E80" s="71"/>
      <c r="F80" s="71"/>
      <c r="G80" s="71"/>
      <c r="H80" s="71"/>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c r="AH80" s="71"/>
      <c r="AI80" s="71"/>
      <c r="AJ80" s="71"/>
      <c r="AK80" s="71"/>
      <c r="AL80" s="71"/>
      <c r="AM80" s="71"/>
      <c r="AN80" s="71"/>
      <c r="AO80" s="71"/>
      <c r="AP80" s="71"/>
      <c r="AQ80" s="71"/>
      <c r="AR80" s="71"/>
      <c r="AS80" s="71"/>
      <c r="AT80" s="71"/>
      <c r="AU80" s="71"/>
      <c r="AV80" s="71"/>
      <c r="AW80" s="71"/>
      <c r="AX80" s="71"/>
      <c r="AY80" s="71"/>
      <c r="AZ80" s="71"/>
      <c r="BA80" s="71"/>
      <c r="BB80" s="71"/>
      <c r="BC80" s="71"/>
      <c r="BD80" s="71"/>
      <c r="BE80" s="71"/>
      <c r="BF80" s="71"/>
      <c r="BG80" s="71"/>
      <c r="BH80" s="71"/>
      <c r="BI80" s="71"/>
      <c r="BJ80" s="71"/>
      <c r="BK80" s="71"/>
      <c r="BL80" s="71"/>
      <c r="BM80" s="71"/>
      <c r="BN80" s="71"/>
      <c r="BO80" s="71"/>
      <c r="BP80" s="71"/>
      <c r="BQ80" s="71"/>
      <c r="BR80" s="71"/>
      <c r="BS80" s="71"/>
      <c r="BT80" s="71"/>
      <c r="BU80" s="71"/>
      <c r="BV80" s="71"/>
      <c r="BW80" s="71"/>
      <c r="BX80" s="71"/>
      <c r="BY80" s="71"/>
      <c r="BZ80" s="71"/>
      <c r="CA80" s="71"/>
      <c r="CB80" s="71"/>
      <c r="CC80" s="71"/>
      <c r="CD80" s="71"/>
      <c r="CE80" s="71"/>
      <c r="CF80" s="71"/>
      <c r="CG80" s="71"/>
      <c r="CH80" s="71"/>
      <c r="CI80" s="71"/>
      <c r="CJ80" s="71"/>
      <c r="CK80" s="71"/>
      <c r="CL80" s="71"/>
      <c r="CM80" s="71"/>
    </row>
    <row r="81" spans="1:91" x14ac:dyDescent="0.15">
      <c r="A81" s="71"/>
      <c r="B81" s="71"/>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71"/>
      <c r="AS81" s="71"/>
      <c r="AT81" s="71"/>
      <c r="AU81" s="71"/>
      <c r="AV81" s="71"/>
      <c r="AW81" s="71"/>
      <c r="AX81" s="71"/>
      <c r="AY81" s="71"/>
      <c r="AZ81" s="71"/>
      <c r="BA81" s="71"/>
      <c r="BB81" s="71"/>
      <c r="BC81" s="71"/>
      <c r="BD81" s="71"/>
      <c r="BE81" s="71"/>
      <c r="BF81" s="71"/>
      <c r="BG81" s="71"/>
      <c r="BH81" s="71"/>
      <c r="BI81" s="71"/>
      <c r="BJ81" s="71"/>
      <c r="BK81" s="71"/>
      <c r="BL81" s="71"/>
      <c r="BM81" s="71"/>
      <c r="BN81" s="71"/>
      <c r="BO81" s="71"/>
      <c r="BP81" s="71"/>
      <c r="BQ81" s="71"/>
      <c r="BR81" s="71"/>
      <c r="BS81" s="71"/>
      <c r="BT81" s="71"/>
      <c r="BU81" s="71"/>
      <c r="BV81" s="71"/>
      <c r="BW81" s="71"/>
      <c r="BX81" s="71"/>
      <c r="BY81" s="71"/>
      <c r="BZ81" s="71"/>
      <c r="CA81" s="71"/>
      <c r="CB81" s="71"/>
      <c r="CC81" s="71"/>
      <c r="CD81" s="71"/>
      <c r="CE81" s="71"/>
      <c r="CF81" s="71"/>
      <c r="CG81" s="71"/>
      <c r="CH81" s="71"/>
      <c r="CI81" s="71"/>
      <c r="CJ81" s="71"/>
      <c r="CK81" s="71"/>
      <c r="CL81" s="71"/>
      <c r="CM81" s="71"/>
    </row>
    <row r="82" spans="1:91" x14ac:dyDescent="0.15">
      <c r="A82" s="71"/>
      <c r="B82" s="71"/>
      <c r="C82" s="71"/>
      <c r="D82" s="71"/>
      <c r="E82" s="71"/>
      <c r="F82" s="71"/>
      <c r="G82" s="71"/>
      <c r="H82" s="71"/>
      <c r="I82" s="71"/>
      <c r="J82" s="71"/>
      <c r="K82" s="71"/>
      <c r="L82" s="71"/>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71"/>
      <c r="AL82" s="71"/>
      <c r="AM82" s="71"/>
      <c r="AN82" s="71"/>
      <c r="AO82" s="71"/>
      <c r="AP82" s="71"/>
      <c r="AQ82" s="71"/>
      <c r="AR82" s="71"/>
      <c r="AS82" s="71"/>
      <c r="AT82" s="71"/>
      <c r="AU82" s="71"/>
      <c r="AV82" s="71"/>
      <c r="AW82" s="71"/>
      <c r="AX82" s="71"/>
      <c r="AY82" s="71"/>
      <c r="AZ82" s="71"/>
      <c r="BA82" s="71"/>
      <c r="BB82" s="71"/>
      <c r="BC82" s="71"/>
      <c r="BD82" s="71"/>
      <c r="BE82" s="71"/>
      <c r="BF82" s="71"/>
      <c r="BG82" s="71"/>
      <c r="BH82" s="71"/>
      <c r="BI82" s="71"/>
      <c r="BJ82" s="71"/>
      <c r="BK82" s="71"/>
      <c r="BL82" s="71"/>
      <c r="BM82" s="71"/>
      <c r="BN82" s="71"/>
      <c r="BO82" s="71"/>
      <c r="BP82" s="71"/>
      <c r="BQ82" s="71"/>
      <c r="BR82" s="71"/>
      <c r="BS82" s="71"/>
      <c r="BT82" s="71"/>
      <c r="BU82" s="71"/>
      <c r="BV82" s="71"/>
      <c r="BW82" s="71"/>
      <c r="BX82" s="71"/>
      <c r="BY82" s="71"/>
      <c r="BZ82" s="71"/>
      <c r="CA82" s="71"/>
      <c r="CB82" s="71"/>
      <c r="CC82" s="71"/>
      <c r="CD82" s="71"/>
      <c r="CE82" s="71"/>
      <c r="CF82" s="71"/>
      <c r="CG82" s="71"/>
      <c r="CH82" s="71"/>
      <c r="CI82" s="71"/>
      <c r="CJ82" s="71"/>
      <c r="CK82" s="71"/>
      <c r="CL82" s="71"/>
      <c r="CM82" s="71"/>
    </row>
    <row r="83" spans="1:91" x14ac:dyDescent="0.15">
      <c r="A83" s="71"/>
      <c r="B83" s="71"/>
      <c r="C83" s="71"/>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c r="BK83" s="71"/>
      <c r="BL83" s="71"/>
      <c r="BM83" s="71"/>
      <c r="BN83" s="71"/>
      <c r="BO83" s="71"/>
      <c r="BP83" s="71"/>
      <c r="BQ83" s="71"/>
      <c r="BR83" s="71"/>
      <c r="BS83" s="71"/>
      <c r="BT83" s="71"/>
      <c r="BU83" s="71"/>
      <c r="BV83" s="71"/>
      <c r="BW83" s="71"/>
      <c r="BX83" s="71"/>
      <c r="BY83" s="71"/>
      <c r="BZ83" s="71"/>
      <c r="CA83" s="71"/>
      <c r="CB83" s="71"/>
      <c r="CC83" s="71"/>
      <c r="CD83" s="71"/>
      <c r="CE83" s="71"/>
      <c r="CF83" s="71"/>
      <c r="CG83" s="71"/>
      <c r="CH83" s="71"/>
      <c r="CI83" s="71"/>
      <c r="CJ83" s="71"/>
      <c r="CK83" s="71"/>
      <c r="CL83" s="71"/>
      <c r="CM83" s="71"/>
    </row>
    <row r="84" spans="1:91" x14ac:dyDescent="0.15">
      <c r="A84" s="71"/>
      <c r="B84" s="71"/>
      <c r="C84" s="71"/>
      <c r="D84" s="71"/>
      <c r="E84" s="71"/>
      <c r="F84" s="71"/>
      <c r="G84" s="71"/>
      <c r="H84" s="71"/>
      <c r="I84" s="71"/>
      <c r="J84" s="71"/>
      <c r="K84" s="71"/>
      <c r="L84" s="71"/>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1"/>
      <c r="AS84" s="71"/>
      <c r="AT84" s="71"/>
      <c r="AU84" s="71"/>
      <c r="AV84" s="71"/>
      <c r="AW84" s="71"/>
      <c r="AX84" s="71"/>
      <c r="AY84" s="71"/>
      <c r="AZ84" s="71"/>
      <c r="BA84" s="71"/>
      <c r="BB84" s="71"/>
      <c r="BC84" s="71"/>
      <c r="BD84" s="71"/>
      <c r="BE84" s="71"/>
      <c r="BF84" s="71"/>
      <c r="BG84" s="71"/>
      <c r="BH84" s="71"/>
      <c r="BI84" s="71"/>
      <c r="BJ84" s="71"/>
      <c r="BK84" s="71"/>
      <c r="BL84" s="71"/>
      <c r="BM84" s="71"/>
      <c r="BN84" s="71"/>
      <c r="BO84" s="71"/>
      <c r="BP84" s="71"/>
      <c r="BQ84" s="71"/>
      <c r="BR84" s="71"/>
      <c r="BS84" s="71"/>
      <c r="BT84" s="71"/>
      <c r="BU84" s="71"/>
      <c r="BV84" s="71"/>
      <c r="BW84" s="71"/>
      <c r="BX84" s="71"/>
      <c r="BY84" s="71"/>
      <c r="BZ84" s="71"/>
      <c r="CA84" s="71"/>
      <c r="CB84" s="71"/>
      <c r="CC84" s="71"/>
      <c r="CD84" s="71"/>
      <c r="CE84" s="71"/>
      <c r="CF84" s="71"/>
      <c r="CG84" s="71"/>
      <c r="CH84" s="71"/>
      <c r="CI84" s="71"/>
      <c r="CJ84" s="71"/>
      <c r="CK84" s="71"/>
      <c r="CL84" s="71"/>
      <c r="CM84" s="71"/>
    </row>
    <row r="85" spans="1:91" x14ac:dyDescent="0.15">
      <c r="A85" s="71"/>
      <c r="B85" s="71"/>
      <c r="C85" s="71"/>
      <c r="D85" s="71"/>
      <c r="E85" s="71"/>
      <c r="F85" s="71"/>
      <c r="G85" s="71"/>
      <c r="H85" s="71"/>
      <c r="I85" s="71"/>
      <c r="J85" s="71"/>
      <c r="K85" s="71"/>
      <c r="L85" s="71"/>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1"/>
      <c r="AS85" s="71"/>
      <c r="AT85" s="71"/>
      <c r="AU85" s="71"/>
      <c r="AV85" s="71"/>
      <c r="AW85" s="71"/>
      <c r="AX85" s="71"/>
      <c r="AY85" s="71"/>
      <c r="AZ85" s="71"/>
      <c r="BA85" s="71"/>
      <c r="BB85" s="71"/>
      <c r="BC85" s="71"/>
      <c r="BD85" s="71"/>
      <c r="BE85" s="71"/>
      <c r="BF85" s="71"/>
      <c r="BG85" s="71"/>
      <c r="BH85" s="71"/>
      <c r="BI85" s="71"/>
      <c r="BJ85" s="71"/>
      <c r="BK85" s="71"/>
      <c r="BL85" s="71"/>
      <c r="BM85" s="71"/>
      <c r="BN85" s="71"/>
      <c r="BO85" s="71"/>
      <c r="BP85" s="71"/>
      <c r="BQ85" s="71"/>
      <c r="BR85" s="71"/>
      <c r="BS85" s="71"/>
      <c r="BT85" s="71"/>
      <c r="BU85" s="71"/>
      <c r="BV85" s="71"/>
      <c r="BW85" s="71"/>
      <c r="BX85" s="71"/>
      <c r="BY85" s="71"/>
      <c r="BZ85" s="71"/>
      <c r="CA85" s="71"/>
      <c r="CB85" s="71"/>
      <c r="CC85" s="71"/>
      <c r="CD85" s="71"/>
      <c r="CE85" s="71"/>
      <c r="CF85" s="71"/>
      <c r="CG85" s="71"/>
      <c r="CH85" s="71"/>
      <c r="CI85" s="71"/>
      <c r="CJ85" s="71"/>
      <c r="CK85" s="71"/>
      <c r="CL85" s="71"/>
      <c r="CM85" s="71"/>
    </row>
    <row r="86" spans="1:91" x14ac:dyDescent="0.15">
      <c r="A86" s="71"/>
      <c r="B86" s="71"/>
      <c r="C86" s="71"/>
      <c r="D86" s="71"/>
      <c r="E86" s="71"/>
      <c r="F86" s="71"/>
      <c r="G86" s="71"/>
      <c r="H86" s="71"/>
      <c r="I86" s="71"/>
      <c r="J86" s="71"/>
      <c r="K86" s="71"/>
      <c r="L86" s="71"/>
      <c r="M86" s="71"/>
      <c r="N86" s="71"/>
      <c r="O86" s="71"/>
      <c r="P86" s="71"/>
      <c r="Q86" s="71"/>
      <c r="R86" s="71"/>
      <c r="S86" s="71"/>
      <c r="T86" s="71"/>
      <c r="U86" s="71"/>
      <c r="V86" s="71"/>
      <c r="W86" s="71"/>
      <c r="X86" s="71"/>
      <c r="Y86" s="71"/>
      <c r="Z86" s="71"/>
      <c r="AA86" s="71"/>
      <c r="AB86" s="71"/>
      <c r="AC86" s="71"/>
      <c r="AD86" s="71"/>
      <c r="AE86" s="71"/>
      <c r="AF86" s="71"/>
      <c r="AG86" s="71"/>
      <c r="AH86" s="71"/>
      <c r="AI86" s="71"/>
      <c r="AJ86" s="71"/>
      <c r="AK86" s="71"/>
      <c r="AL86" s="71"/>
      <c r="AM86" s="71"/>
      <c r="AN86" s="71"/>
      <c r="AO86" s="71"/>
      <c r="AP86" s="71"/>
      <c r="AQ86" s="71"/>
      <c r="AR86" s="71"/>
      <c r="AS86" s="71"/>
      <c r="AT86" s="71"/>
      <c r="AU86" s="71"/>
      <c r="AV86" s="71"/>
      <c r="AW86" s="71"/>
      <c r="AX86" s="71"/>
      <c r="AY86" s="71"/>
      <c r="AZ86" s="71"/>
      <c r="BA86" s="71"/>
      <c r="BB86" s="71"/>
      <c r="BC86" s="71"/>
      <c r="BD86" s="71"/>
      <c r="BE86" s="71"/>
      <c r="BF86" s="71"/>
      <c r="BG86" s="71"/>
      <c r="BH86" s="71"/>
      <c r="BI86" s="71"/>
      <c r="BJ86" s="71"/>
      <c r="BK86" s="71"/>
      <c r="BL86" s="71"/>
      <c r="BM86" s="71"/>
      <c r="BN86" s="71"/>
      <c r="BO86" s="71"/>
      <c r="BP86" s="71"/>
      <c r="BQ86" s="71"/>
      <c r="BR86" s="71"/>
      <c r="BS86" s="71"/>
      <c r="BT86" s="71"/>
      <c r="BU86" s="71"/>
      <c r="BV86" s="71"/>
      <c r="BW86" s="71"/>
      <c r="BX86" s="71"/>
      <c r="BY86" s="71"/>
      <c r="BZ86" s="71"/>
      <c r="CA86" s="71"/>
      <c r="CB86" s="71"/>
      <c r="CC86" s="71"/>
      <c r="CD86" s="71"/>
      <c r="CE86" s="71"/>
      <c r="CF86" s="71"/>
      <c r="CG86" s="71"/>
      <c r="CH86" s="71"/>
      <c r="CI86" s="71"/>
      <c r="CJ86" s="71"/>
      <c r="CK86" s="71"/>
      <c r="CL86" s="71"/>
      <c r="CM86" s="71"/>
    </row>
    <row r="87" spans="1:91" x14ac:dyDescent="0.15">
      <c r="A87" s="71"/>
      <c r="B87" s="71"/>
      <c r="C87" s="71"/>
      <c r="D87" s="71"/>
      <c r="E87" s="71"/>
      <c r="F87" s="71"/>
      <c r="G87" s="71"/>
      <c r="H87" s="71"/>
      <c r="I87" s="71"/>
      <c r="J87" s="71"/>
      <c r="K87" s="71"/>
      <c r="L87" s="71"/>
      <c r="M87" s="71"/>
      <c r="N87" s="71"/>
      <c r="O87" s="71"/>
      <c r="P87" s="71"/>
      <c r="Q87" s="71"/>
      <c r="R87" s="71"/>
      <c r="S87" s="71"/>
      <c r="T87" s="71"/>
      <c r="U87" s="71"/>
      <c r="V87" s="71"/>
      <c r="W87" s="71"/>
      <c r="X87" s="71"/>
      <c r="Y87" s="71"/>
      <c r="Z87" s="71"/>
      <c r="AA87" s="71"/>
      <c r="AB87" s="71"/>
      <c r="AC87" s="71"/>
      <c r="AD87" s="71"/>
      <c r="AE87" s="71"/>
      <c r="AF87" s="71"/>
      <c r="AG87" s="71"/>
      <c r="AH87" s="71"/>
      <c r="AI87" s="71"/>
      <c r="AJ87" s="71"/>
      <c r="AK87" s="71"/>
      <c r="AL87" s="71"/>
      <c r="AM87" s="71"/>
      <c r="AN87" s="71"/>
      <c r="AO87" s="71"/>
      <c r="AP87" s="71"/>
      <c r="AQ87" s="71"/>
      <c r="AR87" s="71"/>
      <c r="AS87" s="71"/>
      <c r="AT87" s="71"/>
      <c r="AU87" s="71"/>
      <c r="AV87" s="71"/>
      <c r="AW87" s="71"/>
      <c r="AX87" s="71"/>
      <c r="AY87" s="71"/>
      <c r="AZ87" s="71"/>
      <c r="BA87" s="71"/>
      <c r="BB87" s="71"/>
      <c r="BC87" s="71"/>
      <c r="BD87" s="71"/>
      <c r="BE87" s="71"/>
      <c r="BF87" s="71"/>
      <c r="BG87" s="71"/>
      <c r="BH87" s="71"/>
      <c r="BI87" s="71"/>
      <c r="BJ87" s="71"/>
      <c r="BK87" s="71"/>
      <c r="BL87" s="71"/>
      <c r="BM87" s="71"/>
      <c r="BN87" s="71"/>
      <c r="BO87" s="71"/>
      <c r="BP87" s="71"/>
      <c r="BQ87" s="71"/>
      <c r="BR87" s="71"/>
      <c r="BS87" s="71"/>
      <c r="BT87" s="71"/>
      <c r="BU87" s="71"/>
      <c r="BV87" s="71"/>
      <c r="BW87" s="71"/>
      <c r="BX87" s="71"/>
      <c r="BY87" s="71"/>
      <c r="BZ87" s="71"/>
      <c r="CA87" s="71"/>
      <c r="CB87" s="71"/>
      <c r="CC87" s="71"/>
      <c r="CD87" s="71"/>
      <c r="CE87" s="71"/>
      <c r="CF87" s="71"/>
      <c r="CG87" s="71"/>
      <c r="CH87" s="71"/>
      <c r="CI87" s="71"/>
      <c r="CJ87" s="71"/>
      <c r="CK87" s="71"/>
      <c r="CL87" s="71"/>
      <c r="CM87" s="71"/>
    </row>
    <row r="88" spans="1:91" x14ac:dyDescent="0.15">
      <c r="A88" s="71"/>
      <c r="B88" s="71"/>
      <c r="C88" s="71"/>
      <c r="D88" s="71"/>
      <c r="E88" s="71"/>
      <c r="F88" s="71"/>
      <c r="G88" s="71"/>
      <c r="H88" s="71"/>
      <c r="I88" s="71"/>
      <c r="J88" s="71"/>
      <c r="K88" s="71"/>
      <c r="L88" s="71"/>
      <c r="M88" s="71"/>
      <c r="N88" s="71"/>
      <c r="O88" s="71"/>
      <c r="P88" s="71"/>
      <c r="Q88" s="71"/>
      <c r="R88" s="71"/>
      <c r="S88" s="71"/>
      <c r="T88" s="71"/>
      <c r="U88" s="71"/>
      <c r="V88" s="71"/>
      <c r="W88" s="71"/>
      <c r="X88" s="71"/>
      <c r="Y88" s="71"/>
      <c r="Z88" s="71"/>
      <c r="AA88" s="71"/>
      <c r="AB88" s="71"/>
      <c r="AC88" s="71"/>
      <c r="AD88" s="71"/>
      <c r="AE88" s="71"/>
      <c r="AF88" s="71"/>
      <c r="AG88" s="71"/>
      <c r="AH88" s="71"/>
      <c r="AI88" s="71"/>
      <c r="AJ88" s="71"/>
      <c r="AK88" s="71"/>
      <c r="AL88" s="71"/>
      <c r="AM88" s="71"/>
      <c r="AN88" s="71"/>
      <c r="AO88" s="71"/>
      <c r="AP88" s="71"/>
      <c r="AQ88" s="71"/>
      <c r="AR88" s="71"/>
      <c r="AS88" s="71"/>
      <c r="AT88" s="71"/>
      <c r="AU88" s="71"/>
      <c r="AV88" s="71"/>
      <c r="AW88" s="71"/>
      <c r="AX88" s="71"/>
      <c r="AY88" s="71"/>
      <c r="AZ88" s="71"/>
      <c r="BA88" s="71"/>
      <c r="BB88" s="71"/>
      <c r="BC88" s="71"/>
      <c r="BD88" s="71"/>
      <c r="BE88" s="71"/>
      <c r="BF88" s="71"/>
      <c r="BG88" s="71"/>
      <c r="BH88" s="71"/>
      <c r="BI88" s="71"/>
      <c r="BJ88" s="71"/>
      <c r="BK88" s="71"/>
      <c r="BL88" s="71"/>
      <c r="BM88" s="71"/>
      <c r="BN88" s="71"/>
      <c r="BO88" s="71"/>
      <c r="BP88" s="71"/>
      <c r="BQ88" s="71"/>
      <c r="BR88" s="71"/>
      <c r="BS88" s="71"/>
      <c r="BT88" s="71"/>
      <c r="BU88" s="71"/>
      <c r="BV88" s="71"/>
      <c r="BW88" s="71"/>
      <c r="BX88" s="71"/>
      <c r="BY88" s="71"/>
      <c r="BZ88" s="71"/>
      <c r="CA88" s="71"/>
      <c r="CB88" s="71"/>
      <c r="CC88" s="71"/>
      <c r="CD88" s="71"/>
      <c r="CE88" s="71"/>
      <c r="CF88" s="71"/>
      <c r="CG88" s="71"/>
      <c r="CH88" s="71"/>
      <c r="CI88" s="71"/>
      <c r="CJ88" s="71"/>
      <c r="CK88" s="71"/>
      <c r="CL88" s="71"/>
      <c r="CM88" s="71"/>
    </row>
    <row r="89" spans="1:91" x14ac:dyDescent="0.15">
      <c r="A89" s="71"/>
      <c r="B89" s="71"/>
      <c r="C89" s="71"/>
      <c r="D89" s="71"/>
      <c r="E89" s="71"/>
      <c r="F89" s="71"/>
      <c r="G89" s="71"/>
      <c r="H89" s="71"/>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71"/>
      <c r="AL89" s="71"/>
      <c r="AM89" s="71"/>
      <c r="AN89" s="71"/>
      <c r="AO89" s="71"/>
      <c r="AP89" s="71"/>
      <c r="AQ89" s="71"/>
      <c r="AR89" s="71"/>
      <c r="AS89" s="71"/>
      <c r="AT89" s="71"/>
      <c r="AU89" s="71"/>
      <c r="AV89" s="71"/>
      <c r="AW89" s="71"/>
      <c r="AX89" s="71"/>
      <c r="AY89" s="71"/>
      <c r="AZ89" s="71"/>
      <c r="BA89" s="71"/>
      <c r="BB89" s="71"/>
      <c r="BC89" s="71"/>
      <c r="BD89" s="71"/>
      <c r="BE89" s="71"/>
      <c r="BF89" s="71"/>
      <c r="BG89" s="71"/>
      <c r="BH89" s="71"/>
      <c r="BI89" s="71"/>
      <c r="BJ89" s="71"/>
      <c r="BK89" s="71"/>
      <c r="BL89" s="71"/>
      <c r="BM89" s="71"/>
      <c r="BN89" s="71"/>
      <c r="BO89" s="71"/>
      <c r="BP89" s="71"/>
      <c r="BQ89" s="71"/>
      <c r="BR89" s="71"/>
      <c r="BS89" s="71"/>
      <c r="BT89" s="71"/>
      <c r="BU89" s="71"/>
      <c r="BV89" s="71"/>
      <c r="BW89" s="71"/>
      <c r="BX89" s="71"/>
      <c r="BY89" s="71"/>
      <c r="BZ89" s="71"/>
      <c r="CA89" s="71"/>
      <c r="CB89" s="71"/>
      <c r="CC89" s="71"/>
      <c r="CD89" s="71"/>
      <c r="CE89" s="71"/>
      <c r="CF89" s="71"/>
      <c r="CG89" s="71"/>
      <c r="CH89" s="71"/>
      <c r="CI89" s="71"/>
      <c r="CJ89" s="71"/>
      <c r="CK89" s="71"/>
      <c r="CL89" s="71"/>
      <c r="CM89" s="71"/>
    </row>
    <row r="90" spans="1:91" x14ac:dyDescent="0.15">
      <c r="A90" s="71"/>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71"/>
      <c r="AL90" s="71"/>
      <c r="AM90" s="71"/>
      <c r="AN90" s="71"/>
      <c r="AO90" s="71"/>
      <c r="AP90" s="71"/>
      <c r="AQ90" s="71"/>
      <c r="AR90" s="71"/>
      <c r="AS90" s="71"/>
      <c r="AT90" s="71"/>
      <c r="AU90" s="71"/>
      <c r="AV90" s="71"/>
      <c r="AW90" s="71"/>
      <c r="AX90" s="71"/>
      <c r="AY90" s="71"/>
      <c r="AZ90" s="71"/>
      <c r="BA90" s="71"/>
      <c r="BB90" s="71"/>
      <c r="BC90" s="71"/>
      <c r="BD90" s="71"/>
      <c r="BE90" s="71"/>
      <c r="BF90" s="71"/>
      <c r="BG90" s="71"/>
      <c r="BH90" s="71"/>
      <c r="BI90" s="71"/>
      <c r="BJ90" s="71"/>
      <c r="BK90" s="71"/>
      <c r="BL90" s="71"/>
      <c r="BM90" s="71"/>
      <c r="BN90" s="71"/>
      <c r="BO90" s="71"/>
      <c r="BP90" s="71"/>
      <c r="BQ90" s="71"/>
      <c r="BR90" s="71"/>
      <c r="BS90" s="71"/>
      <c r="BT90" s="71"/>
      <c r="BU90" s="71"/>
      <c r="BV90" s="71"/>
      <c r="BW90" s="71"/>
      <c r="BX90" s="71"/>
      <c r="BY90" s="71"/>
      <c r="BZ90" s="71"/>
      <c r="CA90" s="71"/>
      <c r="CB90" s="71"/>
      <c r="CC90" s="71"/>
      <c r="CD90" s="71"/>
      <c r="CE90" s="71"/>
      <c r="CF90" s="71"/>
      <c r="CG90" s="71"/>
      <c r="CH90" s="71"/>
      <c r="CI90" s="71"/>
      <c r="CJ90" s="71"/>
      <c r="CK90" s="71"/>
      <c r="CL90" s="71"/>
      <c r="CM90" s="71"/>
    </row>
    <row r="91" spans="1:91" x14ac:dyDescent="0.15">
      <c r="A91" s="71"/>
      <c r="B91" s="71"/>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71"/>
      <c r="AT91" s="71"/>
      <c r="AU91" s="71"/>
      <c r="AV91" s="71"/>
      <c r="AW91" s="71"/>
      <c r="AX91" s="71"/>
      <c r="AY91" s="71"/>
      <c r="AZ91" s="71"/>
      <c r="BA91" s="71"/>
      <c r="BB91" s="71"/>
      <c r="BC91" s="71"/>
      <c r="BD91" s="71"/>
      <c r="BE91" s="71"/>
      <c r="BF91" s="71"/>
      <c r="BG91" s="71"/>
      <c r="BH91" s="71"/>
      <c r="BI91" s="71"/>
      <c r="BJ91" s="71"/>
      <c r="BK91" s="71"/>
      <c r="BL91" s="71"/>
      <c r="BM91" s="71"/>
      <c r="BN91" s="71"/>
      <c r="BO91" s="71"/>
      <c r="BP91" s="71"/>
      <c r="BQ91" s="71"/>
      <c r="BR91" s="71"/>
      <c r="BS91" s="71"/>
      <c r="BT91" s="71"/>
      <c r="BU91" s="71"/>
      <c r="BV91" s="71"/>
      <c r="BW91" s="71"/>
      <c r="BX91" s="71"/>
      <c r="BY91" s="71"/>
      <c r="BZ91" s="71"/>
      <c r="CA91" s="71"/>
      <c r="CB91" s="71"/>
      <c r="CC91" s="71"/>
      <c r="CD91" s="71"/>
      <c r="CE91" s="71"/>
      <c r="CF91" s="71"/>
      <c r="CG91" s="71"/>
      <c r="CH91" s="71"/>
      <c r="CI91" s="71"/>
      <c r="CJ91" s="71"/>
      <c r="CK91" s="71"/>
      <c r="CL91" s="71"/>
      <c r="CM91" s="71"/>
    </row>
    <row r="92" spans="1:91" x14ac:dyDescent="0.15">
      <c r="A92" s="71"/>
      <c r="B92" s="71"/>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71"/>
      <c r="AT92" s="71"/>
      <c r="AU92" s="71"/>
      <c r="AV92" s="71"/>
      <c r="AW92" s="71"/>
      <c r="AX92" s="71"/>
      <c r="AY92" s="71"/>
      <c r="AZ92" s="71"/>
      <c r="BA92" s="71"/>
      <c r="BB92" s="71"/>
      <c r="BC92" s="71"/>
      <c r="BD92" s="71"/>
      <c r="BE92" s="71"/>
      <c r="BF92" s="71"/>
      <c r="BG92" s="71"/>
      <c r="BH92" s="71"/>
      <c r="BI92" s="71"/>
      <c r="BJ92" s="71"/>
      <c r="BK92" s="71"/>
      <c r="BL92" s="71"/>
      <c r="BM92" s="71"/>
      <c r="BN92" s="71"/>
      <c r="BO92" s="71"/>
      <c r="BP92" s="71"/>
      <c r="BQ92" s="71"/>
      <c r="BR92" s="71"/>
      <c r="BS92" s="71"/>
      <c r="BT92" s="71"/>
      <c r="BU92" s="71"/>
      <c r="BV92" s="71"/>
      <c r="BW92" s="71"/>
      <c r="BX92" s="71"/>
      <c r="BY92" s="71"/>
      <c r="BZ92" s="71"/>
      <c r="CA92" s="71"/>
      <c r="CB92" s="71"/>
      <c r="CC92" s="71"/>
      <c r="CD92" s="71"/>
      <c r="CE92" s="71"/>
      <c r="CF92" s="71"/>
      <c r="CG92" s="71"/>
      <c r="CH92" s="71"/>
      <c r="CI92" s="71"/>
      <c r="CJ92" s="71"/>
      <c r="CK92" s="71"/>
      <c r="CL92" s="71"/>
      <c r="CM92" s="71"/>
    </row>
    <row r="93" spans="1:91" x14ac:dyDescent="0.15">
      <c r="A93" s="71"/>
      <c r="B93" s="71"/>
      <c r="C93" s="71"/>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71"/>
      <c r="AQ93" s="71"/>
      <c r="AR93" s="71"/>
      <c r="AS93" s="71"/>
      <c r="AT93" s="71"/>
      <c r="AU93" s="71"/>
      <c r="AV93" s="71"/>
      <c r="AW93" s="71"/>
      <c r="AX93" s="71"/>
      <c r="AY93" s="71"/>
      <c r="AZ93" s="71"/>
      <c r="BA93" s="71"/>
      <c r="BB93" s="71"/>
      <c r="BC93" s="71"/>
      <c r="BD93" s="71"/>
      <c r="BE93" s="71"/>
      <c r="BF93" s="71"/>
      <c r="BG93" s="71"/>
      <c r="BH93" s="71"/>
      <c r="BI93" s="71"/>
      <c r="BJ93" s="71"/>
      <c r="BK93" s="71"/>
      <c r="BL93" s="71"/>
      <c r="BM93" s="71"/>
      <c r="BN93" s="71"/>
      <c r="BO93" s="71"/>
      <c r="BP93" s="71"/>
      <c r="BQ93" s="71"/>
      <c r="BR93" s="71"/>
      <c r="BS93" s="71"/>
      <c r="BT93" s="71"/>
      <c r="BU93" s="71"/>
      <c r="BV93" s="71"/>
      <c r="BW93" s="71"/>
      <c r="BX93" s="71"/>
      <c r="BY93" s="71"/>
      <c r="BZ93" s="71"/>
      <c r="CA93" s="71"/>
      <c r="CB93" s="71"/>
      <c r="CC93" s="71"/>
      <c r="CD93" s="71"/>
      <c r="CE93" s="71"/>
      <c r="CF93" s="71"/>
      <c r="CG93" s="71"/>
      <c r="CH93" s="71"/>
      <c r="CI93" s="71"/>
      <c r="CJ93" s="71"/>
      <c r="CK93" s="71"/>
      <c r="CL93" s="71"/>
      <c r="CM93" s="71"/>
    </row>
    <row r="94" spans="1:91" x14ac:dyDescent="0.15">
      <c r="A94" s="71"/>
      <c r="B94" s="71"/>
      <c r="C94" s="71"/>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71"/>
      <c r="AQ94" s="71"/>
      <c r="AR94" s="71"/>
      <c r="AS94" s="71"/>
      <c r="AT94" s="71"/>
      <c r="AU94" s="71"/>
      <c r="AV94" s="71"/>
      <c r="AW94" s="71"/>
      <c r="AX94" s="71"/>
      <c r="AY94" s="71"/>
      <c r="AZ94" s="71"/>
      <c r="BA94" s="71"/>
      <c r="BB94" s="71"/>
      <c r="BC94" s="71"/>
      <c r="BD94" s="71"/>
      <c r="BE94" s="71"/>
      <c r="BF94" s="71"/>
      <c r="BG94" s="71"/>
      <c r="BH94" s="71"/>
      <c r="BI94" s="71"/>
      <c r="BJ94" s="71"/>
      <c r="BK94" s="71"/>
      <c r="BL94" s="71"/>
      <c r="BM94" s="71"/>
      <c r="BN94" s="71"/>
      <c r="BO94" s="71"/>
      <c r="BP94" s="71"/>
      <c r="BQ94" s="71"/>
      <c r="BR94" s="71"/>
      <c r="BS94" s="71"/>
      <c r="BT94" s="71"/>
      <c r="BU94" s="71"/>
      <c r="BV94" s="71"/>
      <c r="BW94" s="71"/>
      <c r="BX94" s="71"/>
      <c r="BY94" s="71"/>
      <c r="BZ94" s="71"/>
      <c r="CA94" s="71"/>
      <c r="CB94" s="71"/>
      <c r="CC94" s="71"/>
      <c r="CD94" s="71"/>
      <c r="CE94" s="71"/>
      <c r="CF94" s="71"/>
      <c r="CG94" s="71"/>
      <c r="CH94" s="71"/>
      <c r="CI94" s="71"/>
      <c r="CJ94" s="71"/>
      <c r="CK94" s="71"/>
      <c r="CL94" s="71"/>
      <c r="CM94" s="71"/>
    </row>
    <row r="95" spans="1:91" x14ac:dyDescent="0.15">
      <c r="A95" s="71"/>
      <c r="B95" s="71"/>
      <c r="C95" s="71"/>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71"/>
      <c r="AQ95" s="71"/>
      <c r="AR95" s="71"/>
      <c r="AS95" s="71"/>
      <c r="AT95" s="71"/>
      <c r="AU95" s="71"/>
      <c r="AV95" s="71"/>
      <c r="AW95" s="71"/>
      <c r="AX95" s="71"/>
      <c r="AY95" s="71"/>
      <c r="AZ95" s="71"/>
      <c r="BA95" s="71"/>
      <c r="BB95" s="71"/>
      <c r="BC95" s="71"/>
      <c r="BD95" s="71"/>
      <c r="BE95" s="71"/>
      <c r="BF95" s="71"/>
      <c r="BG95" s="71"/>
      <c r="BH95" s="71"/>
      <c r="BI95" s="71"/>
      <c r="BJ95" s="71"/>
      <c r="BK95" s="71"/>
      <c r="BL95" s="71"/>
      <c r="BM95" s="71"/>
      <c r="BN95" s="71"/>
      <c r="BO95" s="71"/>
      <c r="BP95" s="71"/>
      <c r="BQ95" s="71"/>
      <c r="BR95" s="71"/>
      <c r="BS95" s="71"/>
      <c r="BT95" s="71"/>
      <c r="BU95" s="71"/>
      <c r="BV95" s="71"/>
      <c r="BW95" s="71"/>
      <c r="BX95" s="71"/>
      <c r="BY95" s="71"/>
      <c r="BZ95" s="71"/>
      <c r="CA95" s="71"/>
      <c r="CB95" s="71"/>
      <c r="CC95" s="71"/>
      <c r="CD95" s="71"/>
      <c r="CE95" s="71"/>
      <c r="CF95" s="71"/>
      <c r="CG95" s="71"/>
      <c r="CH95" s="71"/>
      <c r="CI95" s="71"/>
      <c r="CJ95" s="71"/>
      <c r="CK95" s="71"/>
      <c r="CL95" s="71"/>
      <c r="CM95" s="71"/>
    </row>
    <row r="96" spans="1:91" x14ac:dyDescent="0.15">
      <c r="A96" s="71"/>
      <c r="B96" s="71"/>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c r="AS96" s="71"/>
      <c r="AT96" s="71"/>
      <c r="AU96" s="71"/>
      <c r="AV96" s="71"/>
      <c r="AW96" s="71"/>
      <c r="AX96" s="71"/>
      <c r="AY96" s="71"/>
      <c r="AZ96" s="71"/>
      <c r="BA96" s="71"/>
      <c r="BB96" s="71"/>
      <c r="BC96" s="71"/>
      <c r="BD96" s="71"/>
      <c r="BE96" s="71"/>
      <c r="BF96" s="71"/>
      <c r="BG96" s="71"/>
      <c r="BH96" s="71"/>
      <c r="BI96" s="71"/>
      <c r="BJ96" s="71"/>
      <c r="BK96" s="71"/>
      <c r="BL96" s="71"/>
      <c r="BM96" s="71"/>
      <c r="BN96" s="71"/>
      <c r="BO96" s="71"/>
      <c r="BP96" s="71"/>
      <c r="BQ96" s="71"/>
      <c r="BR96" s="71"/>
      <c r="BS96" s="71"/>
      <c r="BT96" s="71"/>
      <c r="BU96" s="71"/>
      <c r="BV96" s="71"/>
      <c r="BW96" s="71"/>
      <c r="BX96" s="71"/>
      <c r="BY96" s="71"/>
      <c r="BZ96" s="71"/>
      <c r="CA96" s="71"/>
      <c r="CB96" s="71"/>
      <c r="CC96" s="71"/>
      <c r="CD96" s="71"/>
      <c r="CE96" s="71"/>
      <c r="CF96" s="71"/>
      <c r="CG96" s="71"/>
      <c r="CH96" s="71"/>
      <c r="CI96" s="71"/>
      <c r="CJ96" s="71"/>
      <c r="CK96" s="71"/>
      <c r="CL96" s="71"/>
      <c r="CM96" s="71"/>
    </row>
    <row r="97" spans="1:91" x14ac:dyDescent="0.15">
      <c r="A97" s="71"/>
      <c r="B97" s="71"/>
      <c r="C97" s="71"/>
      <c r="D97" s="71"/>
      <c r="E97" s="71"/>
      <c r="F97" s="71"/>
      <c r="G97" s="71"/>
      <c r="H97" s="71"/>
      <c r="I97" s="71"/>
      <c r="J97" s="71"/>
      <c r="K97" s="71"/>
      <c r="L97" s="71"/>
      <c r="M97" s="71"/>
      <c r="N97" s="71"/>
      <c r="O97" s="71"/>
      <c r="P97" s="71"/>
      <c r="Q97" s="71"/>
      <c r="R97" s="71"/>
      <c r="S97" s="71"/>
      <c r="T97" s="71"/>
      <c r="U97" s="71"/>
      <c r="V97" s="71"/>
      <c r="W97" s="71"/>
      <c r="X97" s="71"/>
      <c r="Y97" s="71"/>
      <c r="Z97" s="71"/>
      <c r="AA97" s="71"/>
      <c r="AB97" s="71"/>
      <c r="AC97" s="71"/>
      <c r="AD97" s="71"/>
      <c r="AE97" s="71"/>
      <c r="AF97" s="71"/>
      <c r="AG97" s="71"/>
      <c r="AH97" s="71"/>
      <c r="AI97" s="71"/>
      <c r="AJ97" s="71"/>
      <c r="AK97" s="71"/>
      <c r="AL97" s="71"/>
      <c r="AM97" s="71"/>
      <c r="AN97" s="71"/>
      <c r="AO97" s="71"/>
      <c r="AP97" s="71"/>
      <c r="AQ97" s="71"/>
      <c r="AR97" s="71"/>
      <c r="AS97" s="71"/>
      <c r="AT97" s="71"/>
      <c r="AU97" s="71"/>
      <c r="AV97" s="71"/>
      <c r="AW97" s="71"/>
      <c r="AX97" s="71"/>
      <c r="AY97" s="71"/>
      <c r="AZ97" s="71"/>
      <c r="BA97" s="71"/>
      <c r="BB97" s="71"/>
      <c r="BC97" s="71"/>
      <c r="BD97" s="71"/>
      <c r="BE97" s="71"/>
      <c r="BF97" s="71"/>
      <c r="BG97" s="71"/>
      <c r="BH97" s="71"/>
      <c r="BI97" s="71"/>
      <c r="BJ97" s="71"/>
      <c r="BK97" s="71"/>
      <c r="BL97" s="71"/>
      <c r="BM97" s="71"/>
      <c r="BN97" s="71"/>
      <c r="BO97" s="71"/>
      <c r="BP97" s="71"/>
      <c r="BQ97" s="71"/>
      <c r="BR97" s="71"/>
      <c r="BS97" s="71"/>
      <c r="BT97" s="71"/>
      <c r="BU97" s="71"/>
      <c r="BV97" s="71"/>
      <c r="BW97" s="71"/>
      <c r="BX97" s="71"/>
      <c r="BY97" s="71"/>
      <c r="BZ97" s="71"/>
      <c r="CA97" s="71"/>
      <c r="CB97" s="71"/>
      <c r="CC97" s="71"/>
      <c r="CD97" s="71"/>
      <c r="CE97" s="71"/>
      <c r="CF97" s="71"/>
      <c r="CG97" s="71"/>
      <c r="CH97" s="71"/>
      <c r="CI97" s="71"/>
      <c r="CJ97" s="71"/>
      <c r="CK97" s="71"/>
      <c r="CL97" s="71"/>
      <c r="CM97" s="71"/>
    </row>
    <row r="98" spans="1:91" x14ac:dyDescent="0.15">
      <c r="A98" s="71"/>
      <c r="B98" s="71"/>
      <c r="C98" s="71"/>
      <c r="D98" s="71"/>
      <c r="E98" s="71"/>
      <c r="F98" s="71"/>
      <c r="G98" s="71"/>
      <c r="H98" s="71"/>
      <c r="I98" s="71"/>
      <c r="J98" s="71"/>
      <c r="K98" s="71"/>
      <c r="L98" s="71"/>
      <c r="M98" s="71"/>
      <c r="N98" s="71"/>
      <c r="O98" s="71"/>
      <c r="P98" s="71"/>
      <c r="Q98" s="71"/>
      <c r="R98" s="71"/>
      <c r="S98" s="71"/>
      <c r="T98" s="71"/>
      <c r="U98" s="71"/>
      <c r="V98" s="71"/>
      <c r="W98" s="71"/>
      <c r="X98" s="71"/>
      <c r="Y98" s="71"/>
      <c r="Z98" s="71"/>
      <c r="AA98" s="71"/>
      <c r="AB98" s="71"/>
      <c r="AC98" s="71"/>
      <c r="AD98" s="71"/>
      <c r="AE98" s="71"/>
      <c r="AF98" s="71"/>
      <c r="AG98" s="71"/>
      <c r="AH98" s="71"/>
      <c r="AI98" s="71"/>
      <c r="AJ98" s="71"/>
      <c r="AK98" s="71"/>
      <c r="AL98" s="71"/>
      <c r="AM98" s="71"/>
      <c r="AN98" s="71"/>
      <c r="AO98" s="71"/>
      <c r="AP98" s="71"/>
      <c r="AQ98" s="71"/>
      <c r="AR98" s="71"/>
      <c r="AS98" s="71"/>
      <c r="AT98" s="71"/>
      <c r="AU98" s="71"/>
      <c r="AV98" s="71"/>
      <c r="AW98" s="71"/>
      <c r="AX98" s="71"/>
      <c r="AY98" s="71"/>
      <c r="AZ98" s="71"/>
      <c r="BA98" s="71"/>
      <c r="BB98" s="71"/>
      <c r="BC98" s="71"/>
      <c r="BD98" s="71"/>
      <c r="BE98" s="71"/>
      <c r="BF98" s="71"/>
      <c r="BG98" s="71"/>
      <c r="BH98" s="71"/>
      <c r="BI98" s="71"/>
      <c r="BJ98" s="71"/>
      <c r="BK98" s="71"/>
      <c r="BL98" s="71"/>
      <c r="BM98" s="71"/>
      <c r="BN98" s="71"/>
      <c r="BO98" s="71"/>
      <c r="BP98" s="71"/>
      <c r="BQ98" s="71"/>
      <c r="BR98" s="71"/>
      <c r="BS98" s="71"/>
      <c r="BT98" s="71"/>
      <c r="BU98" s="71"/>
      <c r="BV98" s="71"/>
      <c r="BW98" s="71"/>
      <c r="BX98" s="71"/>
      <c r="BY98" s="71"/>
      <c r="BZ98" s="71"/>
      <c r="CA98" s="71"/>
      <c r="CB98" s="71"/>
      <c r="CC98" s="71"/>
      <c r="CD98" s="71"/>
      <c r="CE98" s="71"/>
      <c r="CF98" s="71"/>
      <c r="CG98" s="71"/>
      <c r="CH98" s="71"/>
      <c r="CI98" s="71"/>
      <c r="CJ98" s="71"/>
      <c r="CK98" s="71"/>
      <c r="CL98" s="71"/>
      <c r="CM98" s="71"/>
    </row>
    <row r="99" spans="1:91" x14ac:dyDescent="0.15">
      <c r="A99" s="71"/>
      <c r="B99" s="71"/>
      <c r="C99" s="71"/>
      <c r="D99" s="71"/>
      <c r="E99" s="71"/>
      <c r="F99" s="71"/>
      <c r="G99" s="71"/>
      <c r="H99" s="71"/>
      <c r="I99" s="71"/>
      <c r="J99" s="71"/>
      <c r="K99" s="71"/>
      <c r="L99" s="71"/>
      <c r="M99" s="71"/>
      <c r="N99" s="71"/>
      <c r="O99" s="71"/>
      <c r="P99" s="71"/>
      <c r="Q99" s="71"/>
      <c r="R99" s="71"/>
      <c r="S99" s="71"/>
      <c r="T99" s="71"/>
      <c r="U99" s="71"/>
      <c r="V99" s="71"/>
      <c r="W99" s="71"/>
      <c r="X99" s="71"/>
      <c r="Y99" s="71"/>
      <c r="Z99" s="71"/>
      <c r="AA99" s="71"/>
      <c r="AB99" s="71"/>
      <c r="AC99" s="71"/>
      <c r="AD99" s="71"/>
      <c r="AE99" s="71"/>
      <c r="AF99" s="71"/>
      <c r="AG99" s="71"/>
      <c r="AH99" s="71"/>
      <c r="AI99" s="71"/>
      <c r="AJ99" s="71"/>
      <c r="AK99" s="71"/>
      <c r="AL99" s="71"/>
      <c r="AM99" s="71"/>
      <c r="AN99" s="71"/>
      <c r="AO99" s="71"/>
      <c r="AP99" s="71"/>
      <c r="AQ99" s="71"/>
      <c r="AR99" s="71"/>
      <c r="AS99" s="71"/>
      <c r="AT99" s="71"/>
      <c r="AU99" s="71"/>
      <c r="AV99" s="71"/>
      <c r="AW99" s="71"/>
      <c r="AX99" s="71"/>
      <c r="AY99" s="71"/>
      <c r="AZ99" s="71"/>
      <c r="BA99" s="71"/>
      <c r="BB99" s="71"/>
      <c r="BC99" s="71"/>
      <c r="BD99" s="71"/>
      <c r="BE99" s="71"/>
      <c r="BF99" s="71"/>
      <c r="BG99" s="71"/>
      <c r="BH99" s="71"/>
      <c r="BI99" s="71"/>
      <c r="BJ99" s="71"/>
      <c r="BK99" s="71"/>
      <c r="BL99" s="71"/>
      <c r="BM99" s="71"/>
      <c r="BN99" s="71"/>
      <c r="BO99" s="71"/>
      <c r="BP99" s="71"/>
      <c r="BQ99" s="71"/>
      <c r="BR99" s="71"/>
      <c r="BS99" s="71"/>
      <c r="BT99" s="71"/>
      <c r="BU99" s="71"/>
      <c r="BV99" s="71"/>
      <c r="BW99" s="71"/>
      <c r="BX99" s="71"/>
      <c r="BY99" s="71"/>
      <c r="BZ99" s="71"/>
      <c r="CA99" s="71"/>
      <c r="CB99" s="71"/>
      <c r="CC99" s="71"/>
      <c r="CD99" s="71"/>
      <c r="CE99" s="71"/>
      <c r="CF99" s="71"/>
      <c r="CG99" s="71"/>
      <c r="CH99" s="71"/>
      <c r="CI99" s="71"/>
      <c r="CJ99" s="71"/>
      <c r="CK99" s="71"/>
      <c r="CL99" s="71"/>
      <c r="CM99" s="71"/>
    </row>
    <row r="100" spans="1:91" x14ac:dyDescent="0.15">
      <c r="A100" s="71"/>
      <c r="B100" s="71"/>
      <c r="C100" s="71"/>
      <c r="D100" s="71"/>
      <c r="E100" s="71"/>
      <c r="F100" s="71"/>
      <c r="G100" s="71"/>
      <c r="H100" s="71"/>
      <c r="I100" s="71"/>
      <c r="J100" s="71"/>
      <c r="K100" s="71"/>
      <c r="L100" s="71"/>
      <c r="M100" s="71"/>
      <c r="N100" s="71"/>
      <c r="O100" s="71"/>
      <c r="P100" s="71"/>
      <c r="Q100" s="71"/>
      <c r="R100" s="71"/>
      <c r="S100" s="71"/>
      <c r="T100" s="71"/>
      <c r="U100" s="71"/>
      <c r="V100" s="71"/>
      <c r="W100" s="71"/>
      <c r="X100" s="71"/>
      <c r="Y100" s="71"/>
      <c r="Z100" s="71"/>
      <c r="AA100" s="71"/>
      <c r="AB100" s="71"/>
      <c r="AC100" s="71"/>
      <c r="AD100" s="71"/>
      <c r="AE100" s="71"/>
      <c r="AF100" s="71"/>
      <c r="AG100" s="71"/>
      <c r="AH100" s="71"/>
      <c r="AI100" s="71"/>
      <c r="AJ100" s="71"/>
      <c r="AK100" s="71"/>
      <c r="AL100" s="71"/>
      <c r="AM100" s="71"/>
      <c r="AN100" s="71"/>
      <c r="AO100" s="71"/>
      <c r="AP100" s="71"/>
      <c r="AQ100" s="71"/>
      <c r="AR100" s="71"/>
      <c r="AS100" s="71"/>
      <c r="AT100" s="71"/>
      <c r="AU100" s="71"/>
      <c r="AV100" s="71"/>
      <c r="AW100" s="71"/>
      <c r="AX100" s="71"/>
      <c r="AY100" s="71"/>
      <c r="AZ100" s="71"/>
      <c r="BA100" s="71"/>
      <c r="BB100" s="71"/>
      <c r="BC100" s="71"/>
      <c r="BD100" s="71"/>
      <c r="BE100" s="71"/>
      <c r="BF100" s="71"/>
      <c r="BG100" s="71"/>
      <c r="BH100" s="71"/>
      <c r="BI100" s="71"/>
      <c r="BJ100" s="71"/>
      <c r="BK100" s="71"/>
      <c r="BL100" s="71"/>
      <c r="BM100" s="71"/>
      <c r="BN100" s="71"/>
      <c r="BO100" s="71"/>
      <c r="BP100" s="71"/>
      <c r="BQ100" s="71"/>
      <c r="BR100" s="71"/>
      <c r="BS100" s="71"/>
      <c r="BT100" s="71"/>
      <c r="BU100" s="71"/>
      <c r="BV100" s="71"/>
      <c r="BW100" s="71"/>
      <c r="BX100" s="71"/>
      <c r="BY100" s="71"/>
      <c r="BZ100" s="71"/>
      <c r="CA100" s="71"/>
      <c r="CB100" s="71"/>
      <c r="CC100" s="71"/>
      <c r="CD100" s="71"/>
      <c r="CE100" s="71"/>
      <c r="CF100" s="71"/>
      <c r="CG100" s="71"/>
      <c r="CH100" s="71"/>
      <c r="CI100" s="71"/>
      <c r="CJ100" s="71"/>
      <c r="CK100" s="71"/>
      <c r="CL100" s="71"/>
      <c r="CM100" s="71"/>
    </row>
    <row r="101" spans="1:91" x14ac:dyDescent="0.15">
      <c r="A101" s="71"/>
      <c r="B101" s="71"/>
      <c r="C101" s="71"/>
      <c r="D101" s="71"/>
      <c r="E101" s="71"/>
      <c r="F101" s="71"/>
      <c r="G101" s="71"/>
      <c r="H101" s="71"/>
      <c r="I101" s="71"/>
      <c r="J101" s="71"/>
      <c r="K101" s="71"/>
      <c r="L101" s="71"/>
      <c r="M101" s="71"/>
      <c r="N101" s="71"/>
      <c r="O101" s="71"/>
      <c r="P101" s="71"/>
      <c r="Q101" s="71"/>
      <c r="R101" s="71"/>
      <c r="S101" s="71"/>
      <c r="T101" s="71"/>
      <c r="U101" s="71"/>
      <c r="V101" s="71"/>
      <c r="W101" s="71"/>
      <c r="X101" s="71"/>
      <c r="Y101" s="71"/>
      <c r="Z101" s="71"/>
      <c r="AA101" s="71"/>
      <c r="AB101" s="71"/>
      <c r="AC101" s="71"/>
      <c r="AD101" s="71"/>
      <c r="AE101" s="71"/>
      <c r="AF101" s="71"/>
      <c r="AG101" s="71"/>
      <c r="AH101" s="71"/>
      <c r="AI101" s="71"/>
      <c r="AJ101" s="71"/>
      <c r="AK101" s="71"/>
      <c r="AL101" s="71"/>
      <c r="AM101" s="71"/>
      <c r="AN101" s="71"/>
      <c r="AO101" s="71"/>
      <c r="AP101" s="71"/>
      <c r="AQ101" s="71"/>
      <c r="AR101" s="71"/>
      <c r="AS101" s="71"/>
      <c r="AT101" s="71"/>
      <c r="AU101" s="71"/>
      <c r="AV101" s="71"/>
      <c r="AW101" s="71"/>
      <c r="AX101" s="71"/>
      <c r="AY101" s="71"/>
      <c r="AZ101" s="71"/>
      <c r="BA101" s="71"/>
      <c r="BB101" s="71"/>
      <c r="BC101" s="71"/>
      <c r="BD101" s="71"/>
      <c r="BE101" s="71"/>
      <c r="BF101" s="71"/>
      <c r="BG101" s="71"/>
      <c r="BH101" s="71"/>
      <c r="BI101" s="71"/>
      <c r="BJ101" s="71"/>
      <c r="BK101" s="71"/>
      <c r="BL101" s="71"/>
      <c r="BM101" s="71"/>
      <c r="BN101" s="71"/>
      <c r="BO101" s="71"/>
      <c r="BP101" s="71"/>
      <c r="BQ101" s="71"/>
      <c r="BR101" s="71"/>
      <c r="BS101" s="71"/>
      <c r="BT101" s="71"/>
      <c r="BU101" s="71"/>
      <c r="BV101" s="71"/>
      <c r="BW101" s="71"/>
      <c r="BX101" s="71"/>
      <c r="BY101" s="71"/>
      <c r="BZ101" s="71"/>
      <c r="CA101" s="71"/>
      <c r="CB101" s="71"/>
      <c r="CC101" s="71"/>
      <c r="CD101" s="71"/>
      <c r="CE101" s="71"/>
      <c r="CF101" s="71"/>
      <c r="CG101" s="71"/>
      <c r="CH101" s="71"/>
      <c r="CI101" s="71"/>
      <c r="CJ101" s="71"/>
      <c r="CK101" s="71"/>
      <c r="CL101" s="71"/>
      <c r="CM101" s="71"/>
    </row>
    <row r="102" spans="1:91" x14ac:dyDescent="0.15">
      <c r="A102" s="71"/>
      <c r="B102" s="71"/>
      <c r="C102" s="71"/>
      <c r="D102" s="71"/>
      <c r="E102" s="71"/>
      <c r="F102" s="71"/>
      <c r="G102" s="71"/>
      <c r="H102" s="71"/>
      <c r="I102" s="71"/>
      <c r="J102" s="71"/>
      <c r="K102" s="71"/>
      <c r="L102" s="71"/>
      <c r="M102" s="71"/>
      <c r="N102" s="71"/>
      <c r="O102" s="71"/>
      <c r="P102" s="71"/>
      <c r="Q102" s="71"/>
      <c r="R102" s="71"/>
      <c r="S102" s="71"/>
      <c r="T102" s="71"/>
      <c r="U102" s="71"/>
      <c r="V102" s="71"/>
      <c r="W102" s="71"/>
      <c r="X102" s="71"/>
      <c r="Y102" s="71"/>
      <c r="Z102" s="71"/>
      <c r="AA102" s="71"/>
      <c r="AB102" s="71"/>
      <c r="AC102" s="71"/>
      <c r="AD102" s="71"/>
      <c r="AE102" s="71"/>
      <c r="AF102" s="71"/>
      <c r="AG102" s="71"/>
      <c r="AH102" s="71"/>
      <c r="AI102" s="71"/>
      <c r="AJ102" s="71"/>
      <c r="AK102" s="71"/>
      <c r="AL102" s="71"/>
      <c r="AM102" s="71"/>
      <c r="AN102" s="71"/>
      <c r="AO102" s="71"/>
      <c r="AP102" s="71"/>
      <c r="AQ102" s="71"/>
      <c r="AR102" s="71"/>
      <c r="AS102" s="71"/>
      <c r="AT102" s="71"/>
      <c r="AU102" s="71"/>
      <c r="AV102" s="71"/>
      <c r="AW102" s="71"/>
      <c r="AX102" s="71"/>
      <c r="AY102" s="71"/>
      <c r="AZ102" s="71"/>
      <c r="BA102" s="71"/>
      <c r="BB102" s="71"/>
      <c r="BC102" s="71"/>
      <c r="BD102" s="71"/>
      <c r="BE102" s="71"/>
      <c r="BF102" s="71"/>
      <c r="BG102" s="71"/>
      <c r="BH102" s="71"/>
      <c r="BI102" s="71"/>
      <c r="BJ102" s="71"/>
      <c r="BK102" s="71"/>
      <c r="BL102" s="71"/>
      <c r="BM102" s="71"/>
      <c r="BN102" s="71"/>
      <c r="BO102" s="71"/>
      <c r="BP102" s="71"/>
      <c r="BQ102" s="71"/>
      <c r="BR102" s="71"/>
      <c r="BS102" s="71"/>
      <c r="BT102" s="71"/>
      <c r="BU102" s="71"/>
      <c r="BV102" s="71"/>
      <c r="BW102" s="71"/>
      <c r="BX102" s="71"/>
      <c r="BY102" s="71"/>
      <c r="BZ102" s="71"/>
      <c r="CA102" s="71"/>
      <c r="CB102" s="71"/>
      <c r="CC102" s="71"/>
      <c r="CD102" s="71"/>
      <c r="CE102" s="71"/>
      <c r="CF102" s="71"/>
      <c r="CG102" s="71"/>
      <c r="CH102" s="71"/>
      <c r="CI102" s="71"/>
      <c r="CJ102" s="71"/>
      <c r="CK102" s="71"/>
      <c r="CL102" s="71"/>
      <c r="CM102" s="71"/>
    </row>
    <row r="103" spans="1:91" x14ac:dyDescent="0.15">
      <c r="A103" s="71"/>
      <c r="B103" s="71"/>
      <c r="C103" s="71"/>
      <c r="D103" s="71"/>
      <c r="E103" s="71"/>
      <c r="F103" s="71"/>
      <c r="G103" s="71"/>
      <c r="H103" s="71"/>
      <c r="I103" s="71"/>
      <c r="J103" s="71"/>
      <c r="K103" s="71"/>
      <c r="L103" s="71"/>
      <c r="M103" s="71"/>
      <c r="N103" s="71"/>
      <c r="O103" s="71"/>
      <c r="P103" s="71"/>
      <c r="Q103" s="71"/>
      <c r="R103" s="71"/>
      <c r="S103" s="71"/>
      <c r="T103" s="71"/>
      <c r="U103" s="71"/>
      <c r="V103" s="71"/>
      <c r="W103" s="71"/>
      <c r="X103" s="71"/>
      <c r="Y103" s="71"/>
      <c r="Z103" s="71"/>
      <c r="AA103" s="71"/>
      <c r="AB103" s="71"/>
      <c r="AC103" s="71"/>
      <c r="AD103" s="71"/>
      <c r="AE103" s="71"/>
      <c r="AF103" s="71"/>
      <c r="AG103" s="71"/>
      <c r="AH103" s="71"/>
      <c r="AI103" s="71"/>
      <c r="AJ103" s="71"/>
      <c r="AK103" s="71"/>
      <c r="AL103" s="71"/>
      <c r="AM103" s="71"/>
      <c r="AN103" s="71"/>
      <c r="AO103" s="71"/>
      <c r="AP103" s="71"/>
      <c r="AQ103" s="71"/>
      <c r="AR103" s="71"/>
      <c r="AS103" s="71"/>
      <c r="AT103" s="71"/>
      <c r="AU103" s="71"/>
      <c r="AV103" s="71"/>
      <c r="AW103" s="71"/>
      <c r="AX103" s="71"/>
      <c r="AY103" s="71"/>
      <c r="AZ103" s="71"/>
      <c r="BA103" s="71"/>
      <c r="BB103" s="71"/>
      <c r="BC103" s="71"/>
      <c r="BD103" s="71"/>
      <c r="BE103" s="71"/>
      <c r="BF103" s="71"/>
      <c r="BG103" s="71"/>
      <c r="BH103" s="71"/>
      <c r="BI103" s="71"/>
      <c r="BJ103" s="71"/>
      <c r="BK103" s="71"/>
      <c r="BL103" s="71"/>
      <c r="BM103" s="71"/>
      <c r="BN103" s="71"/>
      <c r="BO103" s="71"/>
      <c r="BP103" s="71"/>
      <c r="BQ103" s="71"/>
      <c r="BR103" s="71"/>
      <c r="BS103" s="71"/>
      <c r="BT103" s="71"/>
      <c r="BU103" s="71"/>
      <c r="BV103" s="71"/>
      <c r="BW103" s="71"/>
      <c r="BX103" s="71"/>
      <c r="BY103" s="71"/>
      <c r="BZ103" s="71"/>
      <c r="CA103" s="71"/>
      <c r="CB103" s="71"/>
      <c r="CC103" s="71"/>
      <c r="CD103" s="71"/>
      <c r="CE103" s="71"/>
      <c r="CF103" s="71"/>
      <c r="CG103" s="71"/>
      <c r="CH103" s="71"/>
      <c r="CI103" s="71"/>
      <c r="CJ103" s="71"/>
      <c r="CK103" s="71"/>
      <c r="CL103" s="71"/>
      <c r="CM103" s="71"/>
    </row>
    <row r="104" spans="1:91" x14ac:dyDescent="0.15">
      <c r="A104" s="71"/>
      <c r="B104" s="71"/>
      <c r="C104" s="71"/>
      <c r="D104" s="71"/>
      <c r="E104" s="71"/>
      <c r="F104" s="71"/>
      <c r="G104" s="71"/>
      <c r="H104" s="71"/>
      <c r="I104" s="71"/>
      <c r="J104" s="71"/>
      <c r="K104" s="71"/>
      <c r="L104" s="71"/>
      <c r="M104" s="71"/>
      <c r="N104" s="71"/>
      <c r="O104" s="71"/>
      <c r="P104" s="71"/>
      <c r="Q104" s="71"/>
      <c r="R104" s="71"/>
      <c r="S104" s="71"/>
      <c r="T104" s="71"/>
      <c r="U104" s="71"/>
      <c r="V104" s="71"/>
      <c r="W104" s="71"/>
      <c r="X104" s="71"/>
      <c r="Y104" s="71"/>
      <c r="Z104" s="71"/>
      <c r="AA104" s="71"/>
      <c r="AB104" s="71"/>
      <c r="AC104" s="71"/>
      <c r="AD104" s="71"/>
      <c r="AE104" s="71"/>
      <c r="AF104" s="71"/>
      <c r="AG104" s="71"/>
      <c r="AH104" s="71"/>
      <c r="AI104" s="71"/>
      <c r="AJ104" s="71"/>
      <c r="AK104" s="71"/>
      <c r="AL104" s="71"/>
      <c r="AM104" s="71"/>
      <c r="AN104" s="71"/>
      <c r="AO104" s="71"/>
      <c r="AP104" s="71"/>
      <c r="AQ104" s="71"/>
      <c r="AR104" s="71"/>
      <c r="AS104" s="71"/>
      <c r="AT104" s="71"/>
      <c r="AU104" s="71"/>
      <c r="AV104" s="71"/>
      <c r="AW104" s="71"/>
      <c r="AX104" s="71"/>
      <c r="AY104" s="71"/>
      <c r="AZ104" s="71"/>
      <c r="BA104" s="71"/>
      <c r="BB104" s="71"/>
      <c r="BC104" s="71"/>
      <c r="BD104" s="71"/>
      <c r="BE104" s="71"/>
      <c r="BF104" s="71"/>
      <c r="BG104" s="71"/>
      <c r="BH104" s="71"/>
      <c r="BI104" s="71"/>
      <c r="BJ104" s="71"/>
      <c r="BK104" s="71"/>
      <c r="BL104" s="71"/>
      <c r="BM104" s="71"/>
      <c r="BN104" s="71"/>
      <c r="BO104" s="71"/>
      <c r="BP104" s="71"/>
      <c r="BQ104" s="71"/>
      <c r="BR104" s="71"/>
      <c r="BS104" s="71"/>
      <c r="BT104" s="71"/>
      <c r="BU104" s="71"/>
      <c r="BV104" s="71"/>
      <c r="BW104" s="71"/>
      <c r="BX104" s="71"/>
      <c r="BY104" s="71"/>
      <c r="BZ104" s="71"/>
      <c r="CA104" s="71"/>
      <c r="CB104" s="71"/>
      <c r="CC104" s="71"/>
      <c r="CD104" s="71"/>
      <c r="CE104" s="71"/>
      <c r="CF104" s="71"/>
      <c r="CG104" s="71"/>
      <c r="CH104" s="71"/>
      <c r="CI104" s="71"/>
      <c r="CJ104" s="71"/>
      <c r="CK104" s="71"/>
      <c r="CL104" s="71"/>
      <c r="CM104" s="71"/>
    </row>
    <row r="105" spans="1:91" x14ac:dyDescent="0.15">
      <c r="A105" s="71"/>
      <c r="B105" s="71"/>
      <c r="C105" s="71"/>
      <c r="D105" s="71"/>
      <c r="E105" s="71"/>
      <c r="F105" s="71"/>
      <c r="G105" s="71"/>
      <c r="H105" s="71"/>
      <c r="I105" s="71"/>
      <c r="J105" s="71"/>
      <c r="K105" s="71"/>
      <c r="L105" s="71"/>
      <c r="M105" s="71"/>
      <c r="N105" s="71"/>
      <c r="O105" s="71"/>
      <c r="P105" s="71"/>
      <c r="Q105" s="71"/>
      <c r="R105" s="71"/>
      <c r="S105" s="71"/>
      <c r="T105" s="71"/>
      <c r="U105" s="71"/>
      <c r="V105" s="71"/>
      <c r="W105" s="71"/>
      <c r="X105" s="71"/>
      <c r="Y105" s="71"/>
      <c r="Z105" s="71"/>
      <c r="AA105" s="71"/>
      <c r="AB105" s="71"/>
      <c r="AC105" s="71"/>
      <c r="AD105" s="71"/>
      <c r="AE105" s="71"/>
      <c r="AF105" s="71"/>
      <c r="AG105" s="71"/>
      <c r="AH105" s="71"/>
      <c r="AI105" s="71"/>
      <c r="AJ105" s="71"/>
      <c r="AK105" s="71"/>
      <c r="AL105" s="71"/>
      <c r="AM105" s="71"/>
      <c r="AN105" s="71"/>
      <c r="AO105" s="71"/>
      <c r="AP105" s="71"/>
      <c r="AQ105" s="71"/>
      <c r="AR105" s="71"/>
      <c r="AS105" s="71"/>
      <c r="AT105" s="71"/>
      <c r="AU105" s="71"/>
      <c r="AV105" s="71"/>
      <c r="AW105" s="71"/>
      <c r="AX105" s="71"/>
      <c r="AY105" s="71"/>
      <c r="AZ105" s="71"/>
      <c r="BA105" s="71"/>
      <c r="BB105" s="71"/>
      <c r="BC105" s="71"/>
      <c r="BD105" s="71"/>
      <c r="BE105" s="71"/>
      <c r="BF105" s="71"/>
      <c r="BG105" s="71"/>
      <c r="BH105" s="71"/>
      <c r="BI105" s="71"/>
      <c r="BJ105" s="71"/>
      <c r="BK105" s="71"/>
      <c r="BL105" s="71"/>
      <c r="BM105" s="71"/>
      <c r="BN105" s="71"/>
      <c r="BO105" s="71"/>
      <c r="BP105" s="71"/>
      <c r="BQ105" s="71"/>
      <c r="BR105" s="71"/>
      <c r="BS105" s="71"/>
      <c r="BT105" s="71"/>
      <c r="BU105" s="71"/>
      <c r="BV105" s="71"/>
      <c r="BW105" s="71"/>
      <c r="BX105" s="71"/>
      <c r="BY105" s="71"/>
      <c r="BZ105" s="71"/>
      <c r="CA105" s="71"/>
      <c r="CB105" s="71"/>
      <c r="CC105" s="71"/>
      <c r="CD105" s="71"/>
      <c r="CE105" s="71"/>
      <c r="CF105" s="71"/>
      <c r="CG105" s="71"/>
      <c r="CH105" s="71"/>
      <c r="CI105" s="71"/>
      <c r="CJ105" s="71"/>
      <c r="CK105" s="71"/>
      <c r="CL105" s="71"/>
      <c r="CM105" s="71"/>
    </row>
    <row r="106" spans="1:91" x14ac:dyDescent="0.15">
      <c r="A106" s="71"/>
      <c r="B106" s="71"/>
      <c r="C106" s="71"/>
      <c r="D106" s="71"/>
      <c r="E106" s="71"/>
      <c r="F106" s="71"/>
      <c r="G106" s="71"/>
      <c r="H106" s="71"/>
      <c r="I106" s="71"/>
      <c r="J106" s="71"/>
      <c r="K106" s="71"/>
      <c r="L106" s="71"/>
      <c r="M106" s="71"/>
      <c r="N106" s="71"/>
      <c r="O106" s="71"/>
      <c r="P106" s="71"/>
      <c r="Q106" s="71"/>
      <c r="R106" s="71"/>
      <c r="S106" s="71"/>
      <c r="T106" s="71"/>
      <c r="U106" s="71"/>
      <c r="V106" s="71"/>
      <c r="W106" s="71"/>
      <c r="X106" s="71"/>
      <c r="Y106" s="71"/>
      <c r="Z106" s="71"/>
      <c r="AA106" s="71"/>
      <c r="AB106" s="71"/>
      <c r="AC106" s="71"/>
      <c r="AD106" s="71"/>
      <c r="AE106" s="71"/>
      <c r="AF106" s="71"/>
      <c r="AG106" s="71"/>
      <c r="AH106" s="71"/>
      <c r="AI106" s="71"/>
      <c r="AJ106" s="71"/>
      <c r="AK106" s="71"/>
      <c r="AL106" s="71"/>
      <c r="AM106" s="71"/>
      <c r="AN106" s="71"/>
      <c r="AO106" s="71"/>
      <c r="AP106" s="71"/>
      <c r="AQ106" s="71"/>
      <c r="AR106" s="71"/>
      <c r="AS106" s="71"/>
      <c r="AT106" s="71"/>
      <c r="AU106" s="71"/>
      <c r="AV106" s="71"/>
      <c r="AW106" s="71"/>
      <c r="AX106" s="71"/>
      <c r="AY106" s="71"/>
      <c r="AZ106" s="71"/>
      <c r="BA106" s="71"/>
      <c r="BB106" s="71"/>
      <c r="BC106" s="71"/>
      <c r="BD106" s="71"/>
      <c r="BE106" s="71"/>
      <c r="BF106" s="71"/>
      <c r="BG106" s="71"/>
      <c r="BH106" s="71"/>
      <c r="BI106" s="71"/>
      <c r="BJ106" s="71"/>
      <c r="BK106" s="71"/>
      <c r="BL106" s="71"/>
      <c r="BM106" s="71"/>
      <c r="BN106" s="71"/>
      <c r="BO106" s="71"/>
      <c r="BP106" s="71"/>
      <c r="BQ106" s="71"/>
      <c r="BR106" s="71"/>
      <c r="BS106" s="71"/>
      <c r="BT106" s="71"/>
      <c r="BU106" s="71"/>
      <c r="BV106" s="71"/>
      <c r="BW106" s="71"/>
      <c r="BX106" s="71"/>
      <c r="BY106" s="71"/>
      <c r="BZ106" s="71"/>
      <c r="CA106" s="71"/>
      <c r="CB106" s="71"/>
      <c r="CC106" s="71"/>
      <c r="CD106" s="71"/>
      <c r="CE106" s="71"/>
      <c r="CF106" s="71"/>
      <c r="CG106" s="71"/>
      <c r="CH106" s="71"/>
      <c r="CI106" s="71"/>
      <c r="CJ106" s="71"/>
      <c r="CK106" s="71"/>
      <c r="CL106" s="71"/>
      <c r="CM106" s="71"/>
    </row>
    <row r="107" spans="1:91" x14ac:dyDescent="0.15">
      <c r="A107" s="71"/>
      <c r="B107" s="71"/>
      <c r="C107" s="71"/>
      <c r="D107" s="71"/>
      <c r="E107" s="71"/>
      <c r="F107" s="71"/>
      <c r="G107" s="71"/>
      <c r="H107" s="71"/>
      <c r="I107" s="71"/>
      <c r="J107" s="71"/>
      <c r="K107" s="71"/>
      <c r="L107" s="71"/>
      <c r="M107" s="71"/>
      <c r="N107" s="71"/>
      <c r="O107" s="71"/>
      <c r="P107" s="71"/>
      <c r="Q107" s="71"/>
      <c r="R107" s="71"/>
      <c r="S107" s="71"/>
      <c r="T107" s="71"/>
      <c r="U107" s="71"/>
      <c r="V107" s="71"/>
      <c r="W107" s="71"/>
      <c r="X107" s="71"/>
      <c r="Y107" s="71"/>
      <c r="Z107" s="71"/>
      <c r="AA107" s="71"/>
      <c r="AB107" s="71"/>
      <c r="AC107" s="71"/>
      <c r="AD107" s="71"/>
      <c r="AE107" s="71"/>
      <c r="AF107" s="71"/>
      <c r="AG107" s="71"/>
      <c r="AH107" s="71"/>
      <c r="AI107" s="71"/>
      <c r="AJ107" s="71"/>
      <c r="AK107" s="71"/>
      <c r="AL107" s="71"/>
      <c r="AM107" s="71"/>
      <c r="AN107" s="71"/>
      <c r="AO107" s="71"/>
      <c r="AP107" s="71"/>
      <c r="AQ107" s="71"/>
      <c r="AR107" s="71"/>
      <c r="AS107" s="71"/>
      <c r="AT107" s="71"/>
      <c r="AU107" s="71"/>
      <c r="AV107" s="71"/>
      <c r="AW107" s="71"/>
      <c r="AX107" s="71"/>
      <c r="AY107" s="71"/>
      <c r="AZ107" s="71"/>
      <c r="BA107" s="71"/>
      <c r="BB107" s="71"/>
      <c r="BC107" s="71"/>
      <c r="BD107" s="71"/>
      <c r="BE107" s="71"/>
      <c r="BF107" s="71"/>
      <c r="BG107" s="71"/>
      <c r="BH107" s="71"/>
      <c r="BI107" s="71"/>
      <c r="BJ107" s="71"/>
      <c r="BK107" s="71"/>
      <c r="BL107" s="71"/>
      <c r="BM107" s="71"/>
      <c r="BN107" s="71"/>
      <c r="BO107" s="71"/>
      <c r="BP107" s="71"/>
      <c r="BQ107" s="71"/>
      <c r="BR107" s="71"/>
      <c r="BS107" s="71"/>
      <c r="BT107" s="71"/>
      <c r="BU107" s="71"/>
      <c r="BV107" s="71"/>
      <c r="BW107" s="71"/>
      <c r="BX107" s="71"/>
      <c r="BY107" s="71"/>
      <c r="BZ107" s="71"/>
      <c r="CA107" s="71"/>
      <c r="CB107" s="71"/>
      <c r="CC107" s="71"/>
      <c r="CD107" s="71"/>
      <c r="CE107" s="71"/>
      <c r="CF107" s="71"/>
      <c r="CG107" s="71"/>
      <c r="CH107" s="71"/>
      <c r="CI107" s="71"/>
      <c r="CJ107" s="71"/>
      <c r="CK107" s="71"/>
      <c r="CL107" s="71"/>
      <c r="CM107" s="71"/>
    </row>
    <row r="108" spans="1:91" x14ac:dyDescent="0.15">
      <c r="A108" s="71"/>
      <c r="B108" s="71"/>
      <c r="C108" s="71"/>
      <c r="D108" s="71"/>
      <c r="E108" s="71"/>
      <c r="F108" s="71"/>
      <c r="G108" s="71"/>
      <c r="H108" s="71"/>
      <c r="I108" s="71"/>
      <c r="J108" s="71"/>
      <c r="K108" s="71"/>
      <c r="L108" s="71"/>
      <c r="M108" s="71"/>
      <c r="N108" s="71"/>
      <c r="O108" s="71"/>
      <c r="P108" s="71"/>
      <c r="Q108" s="71"/>
      <c r="R108" s="71"/>
      <c r="S108" s="71"/>
      <c r="T108" s="71"/>
      <c r="U108" s="71"/>
      <c r="V108" s="71"/>
      <c r="W108" s="71"/>
      <c r="X108" s="71"/>
      <c r="Y108" s="71"/>
      <c r="Z108" s="71"/>
      <c r="AA108" s="71"/>
      <c r="AB108" s="71"/>
      <c r="AC108" s="71"/>
      <c r="AD108" s="71"/>
      <c r="AE108" s="71"/>
      <c r="AF108" s="71"/>
      <c r="AG108" s="71"/>
      <c r="AH108" s="71"/>
      <c r="AI108" s="71"/>
      <c r="AJ108" s="71"/>
      <c r="AK108" s="71"/>
      <c r="AL108" s="71"/>
      <c r="AM108" s="71"/>
      <c r="AN108" s="71"/>
      <c r="AO108" s="71"/>
      <c r="AP108" s="71"/>
      <c r="AQ108" s="71"/>
      <c r="AR108" s="71"/>
      <c r="AS108" s="71"/>
      <c r="AT108" s="71"/>
      <c r="AU108" s="71"/>
      <c r="AV108" s="71"/>
      <c r="AW108" s="71"/>
      <c r="AX108" s="71"/>
      <c r="AY108" s="71"/>
      <c r="AZ108" s="71"/>
      <c r="BA108" s="71"/>
      <c r="BB108" s="71"/>
      <c r="BC108" s="71"/>
      <c r="BD108" s="71"/>
      <c r="BE108" s="71"/>
      <c r="BF108" s="71"/>
      <c r="BG108" s="71"/>
      <c r="BH108" s="71"/>
      <c r="BI108" s="71"/>
      <c r="BJ108" s="71"/>
      <c r="BK108" s="71"/>
      <c r="BL108" s="71"/>
      <c r="BM108" s="71"/>
      <c r="BN108" s="71"/>
      <c r="BO108" s="71"/>
      <c r="BP108" s="71"/>
      <c r="BQ108" s="71"/>
      <c r="BR108" s="71"/>
      <c r="BS108" s="71"/>
      <c r="BT108" s="71"/>
      <c r="BU108" s="71"/>
      <c r="BV108" s="71"/>
      <c r="BW108" s="71"/>
      <c r="BX108" s="71"/>
      <c r="BY108" s="71"/>
      <c r="BZ108" s="71"/>
      <c r="CA108" s="71"/>
      <c r="CB108" s="71"/>
      <c r="CC108" s="71"/>
      <c r="CD108" s="71"/>
      <c r="CE108" s="71"/>
      <c r="CF108" s="71"/>
      <c r="CG108" s="71"/>
      <c r="CH108" s="71"/>
      <c r="CI108" s="71"/>
      <c r="CJ108" s="71"/>
      <c r="CK108" s="71"/>
      <c r="CL108" s="71"/>
      <c r="CM108" s="71"/>
    </row>
    <row r="109" spans="1:91" x14ac:dyDescent="0.15">
      <c r="A109" s="71"/>
      <c r="B109" s="71"/>
      <c r="C109" s="71"/>
      <c r="D109" s="71"/>
      <c r="E109" s="71"/>
      <c r="F109" s="71"/>
      <c r="G109" s="71"/>
      <c r="H109" s="71"/>
      <c r="I109" s="71"/>
      <c r="J109" s="71"/>
      <c r="K109" s="71"/>
      <c r="L109" s="71"/>
      <c r="M109" s="71"/>
      <c r="N109" s="71"/>
      <c r="O109" s="71"/>
      <c r="P109" s="71"/>
      <c r="Q109" s="71"/>
      <c r="R109" s="71"/>
      <c r="S109" s="71"/>
      <c r="T109" s="71"/>
      <c r="U109" s="71"/>
      <c r="V109" s="71"/>
      <c r="W109" s="71"/>
      <c r="X109" s="71"/>
      <c r="Y109" s="71"/>
      <c r="Z109" s="71"/>
      <c r="AA109" s="71"/>
      <c r="AB109" s="71"/>
      <c r="AC109" s="71"/>
      <c r="AD109" s="71"/>
      <c r="AE109" s="71"/>
      <c r="AF109" s="71"/>
      <c r="AG109" s="71"/>
      <c r="AH109" s="71"/>
      <c r="AI109" s="71"/>
      <c r="AJ109" s="71"/>
      <c r="AK109" s="71"/>
      <c r="AL109" s="71"/>
      <c r="AM109" s="71"/>
      <c r="AN109" s="71"/>
      <c r="AO109" s="71"/>
      <c r="AP109" s="71"/>
      <c r="AQ109" s="71"/>
      <c r="AR109" s="71"/>
      <c r="AS109" s="71"/>
      <c r="AT109" s="71"/>
      <c r="AU109" s="71"/>
      <c r="AV109" s="71"/>
      <c r="AW109" s="71"/>
      <c r="AX109" s="71"/>
      <c r="AY109" s="71"/>
      <c r="AZ109" s="71"/>
      <c r="BA109" s="71"/>
      <c r="BB109" s="71"/>
      <c r="BC109" s="71"/>
      <c r="BD109" s="71"/>
      <c r="BE109" s="71"/>
      <c r="BF109" s="71"/>
      <c r="BG109" s="71"/>
      <c r="BH109" s="71"/>
      <c r="BI109" s="71"/>
      <c r="BJ109" s="71"/>
      <c r="BK109" s="71"/>
      <c r="BL109" s="71"/>
      <c r="BM109" s="71"/>
      <c r="BN109" s="71"/>
      <c r="BO109" s="71"/>
      <c r="BP109" s="71"/>
      <c r="BQ109" s="71"/>
      <c r="BR109" s="71"/>
      <c r="BS109" s="71"/>
      <c r="BT109" s="71"/>
      <c r="BU109" s="71"/>
      <c r="BV109" s="71"/>
      <c r="BW109" s="71"/>
      <c r="BX109" s="71"/>
      <c r="BY109" s="71"/>
      <c r="BZ109" s="71"/>
      <c r="CA109" s="71"/>
      <c r="CB109" s="71"/>
      <c r="CC109" s="71"/>
      <c r="CD109" s="71"/>
      <c r="CE109" s="71"/>
      <c r="CF109" s="71"/>
      <c r="CG109" s="71"/>
      <c r="CH109" s="71"/>
      <c r="CI109" s="71"/>
      <c r="CJ109" s="71"/>
      <c r="CK109" s="71"/>
      <c r="CL109" s="71"/>
      <c r="CM109" s="71"/>
    </row>
    <row r="110" spans="1:91" x14ac:dyDescent="0.15">
      <c r="A110" s="71"/>
      <c r="B110" s="71"/>
      <c r="C110" s="71"/>
      <c r="D110" s="71"/>
      <c r="E110" s="71"/>
      <c r="F110" s="71"/>
      <c r="G110" s="71"/>
      <c r="H110" s="71"/>
      <c r="I110" s="71"/>
      <c r="J110" s="71"/>
      <c r="K110" s="71"/>
      <c r="L110" s="71"/>
      <c r="M110" s="71"/>
      <c r="N110" s="71"/>
      <c r="O110" s="71"/>
      <c r="P110" s="71"/>
      <c r="Q110" s="71"/>
      <c r="R110" s="71"/>
      <c r="S110" s="71"/>
      <c r="T110" s="71"/>
      <c r="U110" s="71"/>
      <c r="V110" s="71"/>
      <c r="W110" s="71"/>
      <c r="X110" s="71"/>
      <c r="Y110" s="71"/>
      <c r="Z110" s="71"/>
      <c r="AA110" s="71"/>
      <c r="AB110" s="71"/>
      <c r="AC110" s="71"/>
      <c r="AD110" s="71"/>
      <c r="AE110" s="71"/>
      <c r="AF110" s="71"/>
      <c r="AG110" s="71"/>
      <c r="AH110" s="71"/>
      <c r="AI110" s="71"/>
      <c r="AJ110" s="71"/>
      <c r="AK110" s="71"/>
      <c r="AL110" s="71"/>
      <c r="AM110" s="71"/>
      <c r="AN110" s="71"/>
      <c r="AO110" s="71"/>
      <c r="AP110" s="71"/>
      <c r="AQ110" s="71"/>
      <c r="AR110" s="71"/>
      <c r="AS110" s="71"/>
      <c r="AT110" s="71"/>
      <c r="AU110" s="71"/>
      <c r="AV110" s="71"/>
      <c r="AW110" s="71"/>
      <c r="AX110" s="71"/>
      <c r="AY110" s="71"/>
      <c r="AZ110" s="71"/>
      <c r="BA110" s="71"/>
      <c r="BB110" s="71"/>
      <c r="BC110" s="71"/>
      <c r="BD110" s="71"/>
      <c r="BE110" s="71"/>
      <c r="BF110" s="71"/>
      <c r="BG110" s="71"/>
      <c r="BH110" s="71"/>
      <c r="BI110" s="71"/>
      <c r="BJ110" s="71"/>
      <c r="BK110" s="71"/>
      <c r="BL110" s="71"/>
      <c r="BM110" s="71"/>
      <c r="BN110" s="71"/>
      <c r="BO110" s="71"/>
      <c r="BP110" s="71"/>
      <c r="BQ110" s="71"/>
      <c r="BR110" s="71"/>
      <c r="BS110" s="71"/>
      <c r="BT110" s="71"/>
      <c r="BU110" s="71"/>
      <c r="BV110" s="71"/>
      <c r="BW110" s="71"/>
      <c r="BX110" s="71"/>
      <c r="BY110" s="71"/>
      <c r="BZ110" s="71"/>
      <c r="CA110" s="71"/>
      <c r="CB110" s="71"/>
      <c r="CC110" s="71"/>
      <c r="CD110" s="71"/>
      <c r="CE110" s="71"/>
      <c r="CF110" s="71"/>
      <c r="CG110" s="71"/>
      <c r="CH110" s="71"/>
      <c r="CI110" s="71"/>
      <c r="CJ110" s="71"/>
      <c r="CK110" s="71"/>
      <c r="CL110" s="71"/>
      <c r="CM110" s="71"/>
    </row>
    <row r="111" spans="1:91" x14ac:dyDescent="0.15">
      <c r="A111" s="71"/>
      <c r="B111" s="71"/>
      <c r="C111" s="71"/>
      <c r="D111" s="71"/>
      <c r="E111" s="71"/>
      <c r="F111" s="71"/>
      <c r="G111" s="71"/>
      <c r="H111" s="71"/>
      <c r="I111" s="71"/>
      <c r="J111" s="71"/>
      <c r="K111" s="71"/>
      <c r="L111" s="71"/>
      <c r="M111" s="71"/>
      <c r="N111" s="71"/>
      <c r="O111" s="71"/>
      <c r="P111" s="71"/>
      <c r="Q111" s="71"/>
      <c r="R111" s="71"/>
      <c r="S111" s="71"/>
      <c r="T111" s="71"/>
      <c r="U111" s="71"/>
      <c r="V111" s="71"/>
      <c r="W111" s="71"/>
      <c r="X111" s="71"/>
      <c r="Y111" s="71"/>
      <c r="Z111" s="71"/>
      <c r="AA111" s="71"/>
      <c r="AB111" s="71"/>
      <c r="AC111" s="71"/>
      <c r="AD111" s="71"/>
      <c r="AE111" s="71"/>
      <c r="AF111" s="71"/>
      <c r="AG111" s="71"/>
      <c r="AH111" s="71"/>
      <c r="AI111" s="71"/>
      <c r="AJ111" s="71"/>
      <c r="AK111" s="71"/>
      <c r="AL111" s="71"/>
      <c r="AM111" s="71"/>
      <c r="AN111" s="71"/>
      <c r="AO111" s="71"/>
      <c r="AP111" s="71"/>
      <c r="AQ111" s="71"/>
      <c r="AR111" s="71"/>
      <c r="AS111" s="71"/>
      <c r="AT111" s="71"/>
      <c r="AU111" s="71"/>
      <c r="AV111" s="71"/>
      <c r="AW111" s="71"/>
      <c r="AX111" s="71"/>
      <c r="AY111" s="71"/>
      <c r="AZ111" s="71"/>
      <c r="BA111" s="71"/>
      <c r="BB111" s="71"/>
      <c r="BC111" s="71"/>
      <c r="BD111" s="71"/>
      <c r="BE111" s="71"/>
      <c r="BF111" s="71"/>
      <c r="BG111" s="71"/>
      <c r="BH111" s="71"/>
      <c r="BI111" s="71"/>
      <c r="BJ111" s="71"/>
      <c r="BK111" s="71"/>
      <c r="BL111" s="71"/>
      <c r="BM111" s="71"/>
      <c r="BN111" s="71"/>
      <c r="BO111" s="71"/>
      <c r="BP111" s="71"/>
      <c r="BQ111" s="71"/>
      <c r="BR111" s="71"/>
      <c r="BS111" s="71"/>
      <c r="BT111" s="71"/>
      <c r="BU111" s="71"/>
      <c r="BV111" s="71"/>
      <c r="BW111" s="71"/>
      <c r="BX111" s="71"/>
      <c r="BY111" s="71"/>
      <c r="BZ111" s="71"/>
      <c r="CA111" s="71"/>
      <c r="CB111" s="71"/>
      <c r="CC111" s="71"/>
      <c r="CD111" s="71"/>
      <c r="CE111" s="71"/>
      <c r="CF111" s="71"/>
      <c r="CG111" s="71"/>
      <c r="CH111" s="71"/>
      <c r="CI111" s="71"/>
      <c r="CJ111" s="71"/>
      <c r="CK111" s="71"/>
      <c r="CL111" s="71"/>
      <c r="CM111" s="71"/>
    </row>
    <row r="112" spans="1:91" x14ac:dyDescent="0.15">
      <c r="A112" s="71"/>
      <c r="B112" s="71"/>
      <c r="C112" s="71"/>
      <c r="D112" s="71"/>
      <c r="E112" s="71"/>
      <c r="F112" s="71"/>
      <c r="G112" s="71"/>
      <c r="H112" s="71"/>
      <c r="I112" s="71"/>
      <c r="J112" s="71"/>
      <c r="K112" s="71"/>
      <c r="L112" s="71"/>
      <c r="M112" s="71"/>
      <c r="N112" s="71"/>
      <c r="O112" s="71"/>
      <c r="P112" s="71"/>
      <c r="Q112" s="71"/>
      <c r="R112" s="71"/>
      <c r="S112" s="71"/>
      <c r="T112" s="71"/>
      <c r="U112" s="71"/>
      <c r="V112" s="71"/>
      <c r="W112" s="71"/>
      <c r="X112" s="71"/>
      <c r="Y112" s="71"/>
      <c r="Z112" s="71"/>
      <c r="AA112" s="71"/>
      <c r="AB112" s="71"/>
      <c r="AC112" s="71"/>
      <c r="AD112" s="71"/>
      <c r="AE112" s="71"/>
      <c r="AF112" s="71"/>
      <c r="AG112" s="71"/>
      <c r="AH112" s="71"/>
      <c r="AI112" s="71"/>
      <c r="AJ112" s="71"/>
      <c r="AK112" s="71"/>
      <c r="AL112" s="71"/>
      <c r="AM112" s="71"/>
      <c r="AN112" s="71"/>
      <c r="AO112" s="71"/>
      <c r="AP112" s="71"/>
      <c r="AQ112" s="71"/>
      <c r="AR112" s="71"/>
      <c r="AS112" s="71"/>
      <c r="AT112" s="71"/>
      <c r="AU112" s="71"/>
      <c r="AV112" s="71"/>
      <c r="AW112" s="71"/>
      <c r="AX112" s="71"/>
      <c r="AY112" s="71"/>
      <c r="AZ112" s="71"/>
      <c r="BA112" s="71"/>
      <c r="BB112" s="71"/>
      <c r="BC112" s="71"/>
      <c r="BD112" s="71"/>
      <c r="BE112" s="71"/>
      <c r="BF112" s="71"/>
      <c r="BG112" s="71"/>
      <c r="BH112" s="71"/>
      <c r="BI112" s="71"/>
      <c r="BJ112" s="71"/>
      <c r="BK112" s="71"/>
      <c r="BL112" s="71"/>
      <c r="BM112" s="71"/>
      <c r="BN112" s="71"/>
      <c r="BO112" s="71"/>
      <c r="BP112" s="71"/>
      <c r="BQ112" s="71"/>
      <c r="BR112" s="71"/>
      <c r="BS112" s="71"/>
      <c r="BT112" s="71"/>
      <c r="BU112" s="71"/>
      <c r="BV112" s="71"/>
      <c r="BW112" s="71"/>
      <c r="BX112" s="71"/>
      <c r="BY112" s="71"/>
      <c r="BZ112" s="71"/>
      <c r="CA112" s="71"/>
      <c r="CB112" s="71"/>
      <c r="CC112" s="71"/>
      <c r="CD112" s="71"/>
      <c r="CE112" s="71"/>
      <c r="CF112" s="71"/>
      <c r="CG112" s="71"/>
      <c r="CH112" s="71"/>
      <c r="CI112" s="71"/>
      <c r="CJ112" s="71"/>
      <c r="CK112" s="71"/>
      <c r="CL112" s="71"/>
      <c r="CM112" s="71"/>
    </row>
    <row r="113" spans="1:91" x14ac:dyDescent="0.15">
      <c r="A113" s="71"/>
      <c r="B113" s="71"/>
      <c r="C113" s="71"/>
      <c r="D113" s="71"/>
      <c r="E113" s="71"/>
      <c r="F113" s="71"/>
      <c r="G113" s="71"/>
      <c r="H113" s="71"/>
      <c r="I113" s="71"/>
      <c r="J113" s="71"/>
      <c r="K113" s="71"/>
      <c r="L113" s="71"/>
      <c r="M113" s="71"/>
      <c r="N113" s="71"/>
      <c r="O113" s="71"/>
      <c r="P113" s="71"/>
      <c r="Q113" s="71"/>
      <c r="R113" s="71"/>
      <c r="S113" s="71"/>
      <c r="T113" s="71"/>
      <c r="U113" s="71"/>
      <c r="V113" s="71"/>
      <c r="W113" s="71"/>
      <c r="X113" s="71"/>
      <c r="Y113" s="71"/>
      <c r="Z113" s="71"/>
      <c r="AA113" s="71"/>
      <c r="AB113" s="71"/>
      <c r="AC113" s="71"/>
      <c r="AD113" s="71"/>
      <c r="AE113" s="71"/>
      <c r="AF113" s="71"/>
      <c r="AG113" s="71"/>
      <c r="AH113" s="71"/>
      <c r="AI113" s="71"/>
      <c r="AJ113" s="71"/>
      <c r="AK113" s="71"/>
      <c r="AL113" s="71"/>
      <c r="AM113" s="71"/>
      <c r="AN113" s="71"/>
      <c r="AO113" s="71"/>
      <c r="AP113" s="71"/>
      <c r="AQ113" s="71"/>
      <c r="AR113" s="71"/>
      <c r="AS113" s="71"/>
      <c r="AT113" s="71"/>
      <c r="AU113" s="71"/>
      <c r="AV113" s="71"/>
      <c r="AW113" s="71"/>
      <c r="AX113" s="71"/>
      <c r="AY113" s="71"/>
      <c r="AZ113" s="71"/>
      <c r="BA113" s="71"/>
      <c r="BB113" s="71"/>
      <c r="BC113" s="71"/>
      <c r="BD113" s="71"/>
      <c r="BE113" s="71"/>
      <c r="BF113" s="71"/>
      <c r="BG113" s="71"/>
      <c r="BH113" s="71"/>
      <c r="BI113" s="71"/>
      <c r="BJ113" s="71"/>
      <c r="BK113" s="71"/>
      <c r="BL113" s="71"/>
      <c r="BM113" s="71"/>
      <c r="BN113" s="71"/>
      <c r="BO113" s="71"/>
      <c r="BP113" s="71"/>
      <c r="BQ113" s="71"/>
      <c r="BR113" s="71"/>
      <c r="BS113" s="71"/>
      <c r="BT113" s="71"/>
      <c r="BU113" s="71"/>
      <c r="BV113" s="71"/>
      <c r="BW113" s="71"/>
      <c r="BX113" s="71"/>
      <c r="BY113" s="71"/>
      <c r="BZ113" s="71"/>
      <c r="CA113" s="71"/>
      <c r="CB113" s="71"/>
      <c r="CC113" s="71"/>
      <c r="CD113" s="71"/>
      <c r="CE113" s="71"/>
      <c r="CF113" s="71"/>
      <c r="CG113" s="71"/>
      <c r="CH113" s="71"/>
      <c r="CI113" s="71"/>
      <c r="CJ113" s="71"/>
      <c r="CK113" s="71"/>
      <c r="CL113" s="71"/>
      <c r="CM113" s="71"/>
    </row>
    <row r="114" spans="1:91" x14ac:dyDescent="0.15">
      <c r="A114" s="71"/>
      <c r="B114" s="71"/>
      <c r="C114" s="71"/>
      <c r="D114" s="71"/>
      <c r="E114" s="71"/>
      <c r="F114" s="71"/>
      <c r="G114" s="71"/>
      <c r="H114" s="71"/>
      <c r="I114" s="71"/>
      <c r="J114" s="71"/>
      <c r="K114" s="71"/>
      <c r="L114" s="71"/>
      <c r="M114" s="71"/>
      <c r="N114" s="71"/>
      <c r="O114" s="71"/>
      <c r="P114" s="71"/>
      <c r="Q114" s="71"/>
      <c r="R114" s="71"/>
      <c r="S114" s="71"/>
      <c r="T114" s="71"/>
      <c r="U114" s="71"/>
      <c r="V114" s="71"/>
      <c r="W114" s="71"/>
      <c r="X114" s="71"/>
      <c r="Y114" s="71"/>
      <c r="Z114" s="71"/>
      <c r="AA114" s="71"/>
      <c r="AB114" s="71"/>
      <c r="AC114" s="71"/>
      <c r="AD114" s="71"/>
      <c r="AE114" s="71"/>
      <c r="AF114" s="71"/>
      <c r="AG114" s="71"/>
      <c r="AH114" s="71"/>
      <c r="AI114" s="71"/>
      <c r="AJ114" s="71"/>
      <c r="AK114" s="71"/>
      <c r="AL114" s="71"/>
      <c r="AM114" s="71"/>
      <c r="AN114" s="71"/>
      <c r="AO114" s="71"/>
      <c r="AP114" s="71"/>
      <c r="AQ114" s="71"/>
      <c r="AR114" s="71"/>
      <c r="AS114" s="71"/>
      <c r="AT114" s="71"/>
      <c r="AU114" s="71"/>
      <c r="AV114" s="71"/>
      <c r="AW114" s="71"/>
      <c r="AX114" s="71"/>
      <c r="AY114" s="71"/>
      <c r="AZ114" s="71"/>
      <c r="BA114" s="71"/>
      <c r="BB114" s="71"/>
      <c r="BC114" s="71"/>
      <c r="BD114" s="71"/>
      <c r="BE114" s="71"/>
      <c r="BF114" s="71"/>
      <c r="BG114" s="71"/>
      <c r="BH114" s="71"/>
      <c r="BI114" s="71"/>
      <c r="BJ114" s="71"/>
      <c r="BK114" s="71"/>
      <c r="BL114" s="71"/>
      <c r="BM114" s="71"/>
      <c r="BN114" s="71"/>
      <c r="BO114" s="71"/>
      <c r="BP114" s="71"/>
      <c r="BQ114" s="71"/>
      <c r="BR114" s="71"/>
      <c r="BS114" s="71"/>
      <c r="BT114" s="71"/>
      <c r="BU114" s="71"/>
      <c r="BV114" s="71"/>
      <c r="BW114" s="71"/>
      <c r="BX114" s="71"/>
      <c r="BY114" s="71"/>
      <c r="BZ114" s="71"/>
      <c r="CA114" s="71"/>
      <c r="CB114" s="71"/>
      <c r="CC114" s="71"/>
      <c r="CD114" s="71"/>
      <c r="CE114" s="71"/>
      <c r="CF114" s="71"/>
      <c r="CG114" s="71"/>
      <c r="CH114" s="71"/>
      <c r="CI114" s="71"/>
      <c r="CJ114" s="71"/>
      <c r="CK114" s="71"/>
      <c r="CL114" s="71"/>
      <c r="CM114" s="71"/>
    </row>
    <row r="115" spans="1:91" x14ac:dyDescent="0.15">
      <c r="A115" s="71"/>
      <c r="B115" s="71"/>
      <c r="C115" s="71"/>
      <c r="D115" s="71"/>
      <c r="E115" s="71"/>
      <c r="F115" s="71"/>
      <c r="G115" s="71"/>
      <c r="H115" s="71"/>
      <c r="I115" s="71"/>
      <c r="J115" s="71"/>
      <c r="K115" s="71"/>
      <c r="L115" s="71"/>
      <c r="M115" s="71"/>
      <c r="N115" s="71"/>
      <c r="O115" s="71"/>
      <c r="P115" s="71"/>
      <c r="Q115" s="71"/>
      <c r="R115" s="71"/>
      <c r="S115" s="71"/>
      <c r="T115" s="71"/>
      <c r="U115" s="71"/>
      <c r="V115" s="71"/>
      <c r="W115" s="71"/>
      <c r="X115" s="71"/>
      <c r="Y115" s="71"/>
      <c r="Z115" s="71"/>
      <c r="AA115" s="71"/>
      <c r="AB115" s="71"/>
      <c r="AC115" s="71"/>
      <c r="AD115" s="71"/>
      <c r="AE115" s="71"/>
      <c r="AF115" s="71"/>
      <c r="AG115" s="71"/>
      <c r="AH115" s="71"/>
      <c r="AI115" s="71"/>
      <c r="AJ115" s="71"/>
      <c r="AK115" s="71"/>
      <c r="AL115" s="71"/>
      <c r="AM115" s="71"/>
      <c r="AN115" s="71"/>
      <c r="AO115" s="71"/>
      <c r="AP115" s="71"/>
      <c r="AQ115" s="71"/>
      <c r="AR115" s="71"/>
      <c r="AS115" s="71"/>
      <c r="AT115" s="71"/>
      <c r="AU115" s="71"/>
      <c r="AV115" s="71"/>
      <c r="AW115" s="71"/>
      <c r="AX115" s="71"/>
      <c r="AY115" s="71"/>
      <c r="AZ115" s="71"/>
      <c r="BA115" s="71"/>
      <c r="BB115" s="71"/>
      <c r="BC115" s="71"/>
      <c r="BD115" s="71"/>
      <c r="BE115" s="71"/>
      <c r="BF115" s="71"/>
      <c r="BG115" s="71"/>
      <c r="BH115" s="71"/>
      <c r="BI115" s="71"/>
      <c r="BJ115" s="71"/>
      <c r="BK115" s="71"/>
      <c r="BL115" s="71"/>
      <c r="BM115" s="71"/>
      <c r="BN115" s="71"/>
      <c r="BO115" s="71"/>
      <c r="BP115" s="71"/>
      <c r="BQ115" s="71"/>
      <c r="BR115" s="71"/>
      <c r="BS115" s="71"/>
      <c r="BT115" s="71"/>
      <c r="BU115" s="71"/>
      <c r="BV115" s="71"/>
      <c r="BW115" s="71"/>
      <c r="BX115" s="71"/>
      <c r="BY115" s="71"/>
      <c r="BZ115" s="71"/>
      <c r="CA115" s="71"/>
      <c r="CB115" s="71"/>
      <c r="CC115" s="71"/>
      <c r="CD115" s="71"/>
      <c r="CE115" s="71"/>
      <c r="CF115" s="71"/>
      <c r="CG115" s="71"/>
      <c r="CH115" s="71"/>
      <c r="CI115" s="71"/>
      <c r="CJ115" s="71"/>
      <c r="CK115" s="71"/>
      <c r="CL115" s="71"/>
      <c r="CM115" s="71"/>
    </row>
    <row r="116" spans="1:91" x14ac:dyDescent="0.15">
      <c r="A116" s="71"/>
      <c r="B116" s="71"/>
      <c r="C116" s="71"/>
      <c r="D116" s="71"/>
      <c r="E116" s="71"/>
      <c r="F116" s="71"/>
      <c r="G116" s="71"/>
      <c r="H116" s="71"/>
      <c r="I116" s="71"/>
      <c r="J116" s="71"/>
      <c r="K116" s="71"/>
      <c r="L116" s="71"/>
      <c r="M116" s="71"/>
      <c r="N116" s="71"/>
      <c r="O116" s="71"/>
      <c r="P116" s="71"/>
      <c r="Q116" s="71"/>
      <c r="R116" s="71"/>
      <c r="S116" s="71"/>
      <c r="T116" s="71"/>
      <c r="U116" s="71"/>
      <c r="V116" s="71"/>
      <c r="W116" s="71"/>
      <c r="X116" s="71"/>
      <c r="Y116" s="71"/>
      <c r="Z116" s="71"/>
      <c r="AA116" s="71"/>
      <c r="AB116" s="71"/>
      <c r="AC116" s="71"/>
      <c r="AD116" s="71"/>
      <c r="AE116" s="71"/>
      <c r="AF116" s="71"/>
      <c r="AG116" s="71"/>
      <c r="AH116" s="71"/>
      <c r="AI116" s="71"/>
      <c r="AJ116" s="71"/>
      <c r="AK116" s="71"/>
      <c r="AL116" s="71"/>
      <c r="AM116" s="71"/>
      <c r="AN116" s="71"/>
      <c r="AO116" s="71"/>
      <c r="AP116" s="71"/>
      <c r="AQ116" s="71"/>
      <c r="AR116" s="71"/>
      <c r="AS116" s="71"/>
      <c r="AT116" s="71"/>
      <c r="AU116" s="71"/>
      <c r="AV116" s="71"/>
      <c r="AW116" s="71"/>
      <c r="AX116" s="71"/>
      <c r="AY116" s="71"/>
      <c r="AZ116" s="71"/>
      <c r="BA116" s="71"/>
      <c r="BB116" s="71"/>
      <c r="BC116" s="71"/>
      <c r="BD116" s="71"/>
      <c r="BE116" s="71"/>
      <c r="BF116" s="71"/>
      <c r="BG116" s="71"/>
      <c r="BH116" s="71"/>
      <c r="BI116" s="71"/>
      <c r="BJ116" s="71"/>
      <c r="BK116" s="71"/>
      <c r="BL116" s="71"/>
      <c r="BM116" s="71"/>
      <c r="BN116" s="71"/>
      <c r="BO116" s="71"/>
      <c r="BP116" s="71"/>
      <c r="BQ116" s="71"/>
      <c r="BR116" s="71"/>
      <c r="BS116" s="71"/>
      <c r="BT116" s="71"/>
      <c r="BU116" s="71"/>
      <c r="BV116" s="71"/>
      <c r="BW116" s="71"/>
      <c r="BX116" s="71"/>
      <c r="BY116" s="71"/>
      <c r="BZ116" s="71"/>
      <c r="CA116" s="71"/>
      <c r="CB116" s="71"/>
      <c r="CC116" s="71"/>
      <c r="CD116" s="71"/>
      <c r="CE116" s="71"/>
      <c r="CF116" s="71"/>
      <c r="CG116" s="71"/>
      <c r="CH116" s="71"/>
      <c r="CI116" s="71"/>
      <c r="CJ116" s="71"/>
      <c r="CK116" s="71"/>
      <c r="CL116" s="71"/>
      <c r="CM116" s="71"/>
    </row>
    <row r="117" spans="1:91" x14ac:dyDescent="0.15">
      <c r="A117" s="71"/>
      <c r="B117" s="71"/>
      <c r="C117" s="71"/>
      <c r="D117" s="71"/>
      <c r="E117" s="71"/>
      <c r="F117" s="71"/>
      <c r="G117" s="71"/>
      <c r="H117" s="71"/>
      <c r="I117" s="71"/>
      <c r="J117" s="71"/>
      <c r="K117" s="71"/>
      <c r="L117" s="71"/>
      <c r="M117" s="71"/>
      <c r="N117" s="71"/>
      <c r="O117" s="71"/>
      <c r="P117" s="71"/>
      <c r="Q117" s="71"/>
      <c r="R117" s="71"/>
      <c r="S117" s="71"/>
      <c r="T117" s="71"/>
      <c r="U117" s="71"/>
      <c r="V117" s="71"/>
      <c r="W117" s="71"/>
      <c r="X117" s="71"/>
      <c r="Y117" s="71"/>
      <c r="Z117" s="71"/>
      <c r="AA117" s="71"/>
      <c r="AB117" s="71"/>
      <c r="AC117" s="71"/>
      <c r="AD117" s="71"/>
      <c r="AE117" s="71"/>
      <c r="AF117" s="71"/>
      <c r="AG117" s="71"/>
      <c r="AH117" s="71"/>
      <c r="AI117" s="71"/>
      <c r="AJ117" s="71"/>
      <c r="AK117" s="71"/>
      <c r="AL117" s="71"/>
      <c r="AM117" s="71"/>
      <c r="AN117" s="71"/>
      <c r="AO117" s="71"/>
      <c r="AP117" s="71"/>
      <c r="AQ117" s="71"/>
      <c r="AR117" s="71"/>
      <c r="AS117" s="71"/>
      <c r="AT117" s="71"/>
      <c r="AU117" s="71"/>
      <c r="AV117" s="71"/>
      <c r="AW117" s="71"/>
      <c r="AX117" s="71"/>
      <c r="AY117" s="71"/>
      <c r="AZ117" s="71"/>
      <c r="BA117" s="71"/>
      <c r="BB117" s="71"/>
      <c r="BC117" s="71"/>
      <c r="BD117" s="71"/>
      <c r="BE117" s="71"/>
      <c r="BF117" s="71"/>
      <c r="BG117" s="71"/>
      <c r="BH117" s="71"/>
      <c r="BI117" s="71"/>
      <c r="BJ117" s="71"/>
      <c r="BK117" s="71"/>
      <c r="BL117" s="71"/>
      <c r="BM117" s="71"/>
      <c r="BN117" s="71"/>
      <c r="BO117" s="71"/>
      <c r="BP117" s="71"/>
      <c r="BQ117" s="71"/>
      <c r="BR117" s="71"/>
      <c r="BS117" s="71"/>
      <c r="BT117" s="71"/>
      <c r="BU117" s="71"/>
      <c r="BV117" s="71"/>
      <c r="BW117" s="71"/>
      <c r="BX117" s="71"/>
      <c r="BY117" s="71"/>
      <c r="BZ117" s="71"/>
      <c r="CA117" s="71"/>
      <c r="CB117" s="71"/>
      <c r="CC117" s="71"/>
      <c r="CD117" s="71"/>
      <c r="CE117" s="71"/>
      <c r="CF117" s="71"/>
      <c r="CG117" s="71"/>
      <c r="CH117" s="71"/>
      <c r="CI117" s="71"/>
      <c r="CJ117" s="71"/>
      <c r="CK117" s="71"/>
      <c r="CL117" s="71"/>
      <c r="CM117" s="71"/>
    </row>
    <row r="118" spans="1:91" x14ac:dyDescent="0.15">
      <c r="A118" s="71"/>
      <c r="B118" s="71"/>
      <c r="C118" s="71"/>
      <c r="D118" s="71"/>
      <c r="E118" s="71"/>
      <c r="F118" s="71"/>
      <c r="G118" s="71"/>
      <c r="H118" s="71"/>
      <c r="I118" s="71"/>
      <c r="J118" s="71"/>
      <c r="K118" s="71"/>
      <c r="L118" s="71"/>
      <c r="M118" s="71"/>
      <c r="N118" s="71"/>
      <c r="O118" s="71"/>
      <c r="P118" s="71"/>
      <c r="Q118" s="71"/>
      <c r="R118" s="71"/>
      <c r="S118" s="71"/>
      <c r="T118" s="71"/>
      <c r="U118" s="71"/>
      <c r="V118" s="71"/>
      <c r="W118" s="71"/>
      <c r="X118" s="71"/>
      <c r="Y118" s="71"/>
      <c r="Z118" s="71"/>
      <c r="AA118" s="71"/>
      <c r="AB118" s="71"/>
      <c r="AC118" s="71"/>
      <c r="AD118" s="71"/>
      <c r="AE118" s="71"/>
      <c r="AF118" s="71"/>
      <c r="AG118" s="71"/>
      <c r="AH118" s="71"/>
      <c r="AI118" s="71"/>
      <c r="AJ118" s="71"/>
      <c r="AK118" s="71"/>
      <c r="AL118" s="71"/>
      <c r="AM118" s="71"/>
      <c r="AN118" s="71"/>
      <c r="AO118" s="71"/>
      <c r="AP118" s="71"/>
      <c r="AQ118" s="71"/>
      <c r="AR118" s="71"/>
      <c r="AS118" s="71"/>
      <c r="AT118" s="71"/>
      <c r="AU118" s="71"/>
      <c r="AV118" s="71"/>
      <c r="AW118" s="71"/>
      <c r="AX118" s="71"/>
      <c r="AY118" s="71"/>
      <c r="AZ118" s="71"/>
      <c r="BA118" s="71"/>
      <c r="BB118" s="71"/>
      <c r="BC118" s="71"/>
      <c r="BD118" s="71"/>
      <c r="BE118" s="71"/>
      <c r="BF118" s="71"/>
      <c r="BG118" s="71"/>
      <c r="BH118" s="71"/>
      <c r="BI118" s="71"/>
      <c r="BJ118" s="71"/>
      <c r="BK118" s="71"/>
      <c r="BL118" s="71"/>
      <c r="BM118" s="71"/>
      <c r="BN118" s="71"/>
      <c r="BO118" s="71"/>
      <c r="BP118" s="71"/>
      <c r="BQ118" s="71"/>
      <c r="BR118" s="71"/>
      <c r="BS118" s="71"/>
      <c r="BT118" s="71"/>
      <c r="BU118" s="71"/>
      <c r="BV118" s="71"/>
      <c r="BW118" s="71"/>
      <c r="BX118" s="71"/>
      <c r="BY118" s="71"/>
      <c r="BZ118" s="71"/>
      <c r="CA118" s="71"/>
      <c r="CB118" s="71"/>
      <c r="CC118" s="71"/>
      <c r="CD118" s="71"/>
      <c r="CE118" s="71"/>
      <c r="CF118" s="71"/>
      <c r="CG118" s="71"/>
      <c r="CH118" s="71"/>
      <c r="CI118" s="71"/>
      <c r="CJ118" s="71"/>
      <c r="CK118" s="71"/>
      <c r="CL118" s="71"/>
      <c r="CM118" s="71"/>
    </row>
    <row r="119" spans="1:91" x14ac:dyDescent="0.15">
      <c r="A119" s="71"/>
      <c r="B119" s="71"/>
      <c r="C119" s="71"/>
      <c r="D119" s="71"/>
      <c r="E119" s="71"/>
      <c r="F119" s="71"/>
      <c r="G119" s="71"/>
      <c r="H119" s="71"/>
      <c r="I119" s="71"/>
      <c r="J119" s="71"/>
      <c r="K119" s="71"/>
      <c r="L119" s="71"/>
      <c r="M119" s="71"/>
      <c r="N119" s="71"/>
      <c r="O119" s="71"/>
      <c r="P119" s="71"/>
      <c r="Q119" s="71"/>
      <c r="R119" s="71"/>
      <c r="S119" s="71"/>
      <c r="T119" s="71"/>
      <c r="U119" s="71"/>
      <c r="V119" s="71"/>
      <c r="W119" s="71"/>
      <c r="X119" s="71"/>
      <c r="Y119" s="71"/>
      <c r="Z119" s="71"/>
      <c r="AA119" s="71"/>
      <c r="AB119" s="71"/>
      <c r="AC119" s="71"/>
      <c r="AD119" s="71"/>
      <c r="AE119" s="71"/>
      <c r="AF119" s="71"/>
      <c r="AG119" s="71"/>
      <c r="AH119" s="71"/>
      <c r="AI119" s="71"/>
      <c r="AJ119" s="71"/>
      <c r="AK119" s="71"/>
      <c r="AL119" s="71"/>
      <c r="AM119" s="71"/>
      <c r="AN119" s="71"/>
      <c r="AO119" s="71"/>
      <c r="AP119" s="71"/>
      <c r="AQ119" s="71"/>
      <c r="AR119" s="71"/>
      <c r="AS119" s="71"/>
      <c r="AT119" s="71"/>
      <c r="AU119" s="71"/>
      <c r="AV119" s="71"/>
      <c r="AW119" s="71"/>
      <c r="AX119" s="71"/>
      <c r="AY119" s="71"/>
      <c r="AZ119" s="71"/>
      <c r="BA119" s="71"/>
      <c r="BB119" s="71"/>
      <c r="BC119" s="71"/>
      <c r="BD119" s="71"/>
      <c r="BE119" s="71"/>
      <c r="BF119" s="71"/>
      <c r="BG119" s="71"/>
      <c r="BH119" s="71"/>
      <c r="BI119" s="71"/>
      <c r="BJ119" s="71"/>
      <c r="BK119" s="71"/>
      <c r="BL119" s="71"/>
      <c r="BM119" s="71"/>
      <c r="BN119" s="71"/>
      <c r="BO119" s="71"/>
      <c r="BP119" s="71"/>
      <c r="BQ119" s="71"/>
      <c r="BR119" s="71"/>
      <c r="BS119" s="71"/>
      <c r="BT119" s="71"/>
      <c r="BU119" s="71"/>
      <c r="BV119" s="71"/>
      <c r="BW119" s="71"/>
      <c r="BX119" s="71"/>
      <c r="BY119" s="71"/>
      <c r="BZ119" s="71"/>
      <c r="CA119" s="71"/>
      <c r="CB119" s="71"/>
      <c r="CC119" s="71"/>
      <c r="CD119" s="71"/>
      <c r="CE119" s="71"/>
      <c r="CF119" s="71"/>
      <c r="CG119" s="71"/>
      <c r="CH119" s="71"/>
      <c r="CI119" s="71"/>
      <c r="CJ119" s="71"/>
      <c r="CK119" s="71"/>
      <c r="CL119" s="71"/>
      <c r="CM119" s="71"/>
    </row>
    <row r="120" spans="1:91" x14ac:dyDescent="0.15">
      <c r="A120" s="71"/>
      <c r="B120" s="71"/>
      <c r="C120" s="71"/>
      <c r="D120" s="71"/>
      <c r="E120" s="71"/>
      <c r="F120" s="71"/>
      <c r="G120" s="71"/>
      <c r="H120" s="71"/>
      <c r="I120" s="71"/>
      <c r="J120" s="71"/>
      <c r="K120" s="71"/>
      <c r="L120" s="71"/>
      <c r="M120" s="71"/>
      <c r="N120" s="71"/>
      <c r="O120" s="71"/>
      <c r="P120" s="71"/>
      <c r="Q120" s="71"/>
      <c r="R120" s="71"/>
      <c r="S120" s="71"/>
      <c r="T120" s="71"/>
      <c r="U120" s="71"/>
      <c r="V120" s="71"/>
      <c r="W120" s="71"/>
      <c r="X120" s="71"/>
      <c r="Y120" s="71"/>
      <c r="Z120" s="71"/>
      <c r="AA120" s="71"/>
      <c r="AB120" s="71"/>
      <c r="AC120" s="71"/>
      <c r="AD120" s="71"/>
      <c r="AE120" s="71"/>
      <c r="AF120" s="71"/>
      <c r="AG120" s="71"/>
      <c r="AH120" s="71"/>
      <c r="AI120" s="71"/>
      <c r="AJ120" s="71"/>
      <c r="AK120" s="71"/>
      <c r="AL120" s="71"/>
      <c r="AM120" s="71"/>
      <c r="AN120" s="71"/>
      <c r="AO120" s="71"/>
      <c r="AP120" s="71"/>
      <c r="AQ120" s="71"/>
      <c r="AR120" s="71"/>
      <c r="AS120" s="71"/>
      <c r="AT120" s="71"/>
      <c r="AU120" s="71"/>
      <c r="AV120" s="71"/>
      <c r="AW120" s="71"/>
      <c r="AX120" s="71"/>
      <c r="AY120" s="71"/>
      <c r="AZ120" s="71"/>
      <c r="BA120" s="71"/>
      <c r="BB120" s="71"/>
      <c r="BC120" s="71"/>
      <c r="BD120" s="71"/>
      <c r="BE120" s="71"/>
      <c r="BF120" s="71"/>
      <c r="BG120" s="71"/>
      <c r="BH120" s="71"/>
      <c r="BI120" s="71"/>
      <c r="BJ120" s="71"/>
      <c r="BK120" s="71"/>
      <c r="BL120" s="71"/>
      <c r="BM120" s="71"/>
      <c r="BN120" s="71"/>
      <c r="BO120" s="71"/>
      <c r="BP120" s="71"/>
      <c r="BQ120" s="71"/>
      <c r="BR120" s="71"/>
      <c r="BS120" s="71"/>
      <c r="BT120" s="71"/>
      <c r="BU120" s="71"/>
      <c r="BV120" s="71"/>
      <c r="BW120" s="71"/>
      <c r="BX120" s="71"/>
      <c r="BY120" s="71"/>
      <c r="BZ120" s="71"/>
      <c r="CA120" s="71"/>
      <c r="CB120" s="71"/>
      <c r="CC120" s="71"/>
      <c r="CD120" s="71"/>
      <c r="CE120" s="71"/>
      <c r="CF120" s="71"/>
      <c r="CG120" s="71"/>
      <c r="CH120" s="71"/>
      <c r="CI120" s="71"/>
      <c r="CJ120" s="71"/>
      <c r="CK120" s="71"/>
      <c r="CL120" s="71"/>
      <c r="CM120" s="71"/>
    </row>
    <row r="121" spans="1:91" x14ac:dyDescent="0.15">
      <c r="A121" s="71"/>
      <c r="B121" s="71"/>
      <c r="C121" s="71"/>
      <c r="D121" s="71"/>
      <c r="E121" s="71"/>
      <c r="F121" s="71"/>
      <c r="G121" s="71"/>
      <c r="H121" s="71"/>
      <c r="I121" s="71"/>
      <c r="J121" s="71"/>
      <c r="K121" s="71"/>
      <c r="L121" s="71"/>
      <c r="M121" s="71"/>
      <c r="N121" s="71"/>
      <c r="O121" s="71"/>
      <c r="P121" s="71"/>
      <c r="Q121" s="71"/>
      <c r="R121" s="71"/>
      <c r="S121" s="71"/>
      <c r="T121" s="71"/>
      <c r="U121" s="71"/>
      <c r="V121" s="71"/>
      <c r="W121" s="71"/>
      <c r="X121" s="71"/>
      <c r="Y121" s="71"/>
      <c r="Z121" s="71"/>
      <c r="AA121" s="71"/>
      <c r="AB121" s="71"/>
      <c r="AC121" s="71"/>
      <c r="AD121" s="71"/>
      <c r="AE121" s="71"/>
      <c r="AF121" s="71"/>
      <c r="AG121" s="71"/>
      <c r="AH121" s="71"/>
      <c r="AI121" s="71"/>
      <c r="AJ121" s="71"/>
      <c r="AK121" s="71"/>
      <c r="AL121" s="71"/>
      <c r="AM121" s="71"/>
      <c r="AN121" s="71"/>
      <c r="AO121" s="71"/>
      <c r="AP121" s="71"/>
      <c r="AQ121" s="71"/>
      <c r="AR121" s="71"/>
      <c r="AS121" s="71"/>
      <c r="AT121" s="71"/>
      <c r="AU121" s="71"/>
      <c r="AV121" s="71"/>
      <c r="AW121" s="71"/>
      <c r="AX121" s="71"/>
      <c r="AY121" s="71"/>
      <c r="AZ121" s="71"/>
      <c r="BA121" s="71"/>
      <c r="BB121" s="71"/>
      <c r="BC121" s="71"/>
      <c r="BD121" s="71"/>
      <c r="BE121" s="71"/>
      <c r="BF121" s="71"/>
      <c r="BG121" s="71"/>
      <c r="BH121" s="71"/>
      <c r="BI121" s="71"/>
      <c r="BJ121" s="71"/>
      <c r="BK121" s="71"/>
      <c r="BL121" s="71"/>
      <c r="BM121" s="71"/>
      <c r="BN121" s="71"/>
      <c r="BO121" s="71"/>
      <c r="BP121" s="71"/>
      <c r="BQ121" s="71"/>
      <c r="BR121" s="71"/>
      <c r="BS121" s="71"/>
      <c r="BT121" s="71"/>
      <c r="BU121" s="71"/>
      <c r="BV121" s="71"/>
      <c r="BW121" s="71"/>
      <c r="BX121" s="71"/>
      <c r="BY121" s="71"/>
      <c r="BZ121" s="71"/>
      <c r="CA121" s="71"/>
      <c r="CB121" s="71"/>
      <c r="CC121" s="71"/>
      <c r="CD121" s="71"/>
      <c r="CE121" s="71"/>
      <c r="CF121" s="71"/>
      <c r="CG121" s="71"/>
      <c r="CH121" s="71"/>
      <c r="CI121" s="71"/>
      <c r="CJ121" s="71"/>
      <c r="CK121" s="71"/>
      <c r="CL121" s="71"/>
      <c r="CM121" s="71"/>
    </row>
    <row r="122" spans="1:91" x14ac:dyDescent="0.15">
      <c r="A122" s="71"/>
      <c r="B122" s="71"/>
      <c r="C122" s="71"/>
      <c r="D122" s="71"/>
      <c r="E122" s="71"/>
      <c r="F122" s="71"/>
      <c r="G122" s="71"/>
      <c r="H122" s="71"/>
      <c r="I122" s="71"/>
      <c r="J122" s="71"/>
      <c r="K122" s="71"/>
      <c r="L122" s="71"/>
      <c r="M122" s="71"/>
      <c r="N122" s="71"/>
      <c r="O122" s="71"/>
      <c r="P122" s="71"/>
      <c r="Q122" s="71"/>
      <c r="R122" s="71"/>
      <c r="S122" s="71"/>
      <c r="T122" s="71"/>
      <c r="U122" s="71"/>
      <c r="V122" s="71"/>
      <c r="W122" s="71"/>
      <c r="X122" s="71"/>
      <c r="Y122" s="71"/>
      <c r="Z122" s="71"/>
      <c r="AA122" s="71"/>
      <c r="AB122" s="71"/>
      <c r="AC122" s="71"/>
      <c r="AD122" s="71"/>
      <c r="AE122" s="71"/>
      <c r="AF122" s="71"/>
      <c r="AG122" s="71"/>
      <c r="AH122" s="71"/>
      <c r="AI122" s="71"/>
      <c r="AJ122" s="71"/>
      <c r="AK122" s="71"/>
      <c r="AL122" s="71"/>
      <c r="AM122" s="71"/>
      <c r="AN122" s="71"/>
      <c r="AO122" s="71"/>
      <c r="AP122" s="71"/>
      <c r="AQ122" s="71"/>
      <c r="AR122" s="71"/>
      <c r="AS122" s="71"/>
      <c r="AT122" s="71"/>
      <c r="AU122" s="71"/>
      <c r="AV122" s="71"/>
      <c r="AW122" s="71"/>
      <c r="AX122" s="71"/>
      <c r="AY122" s="71"/>
      <c r="AZ122" s="71"/>
      <c r="BA122" s="71"/>
      <c r="BB122" s="71"/>
      <c r="BC122" s="71"/>
      <c r="BD122" s="71"/>
      <c r="BE122" s="71"/>
      <c r="BF122" s="71"/>
      <c r="BG122" s="71"/>
      <c r="BH122" s="71"/>
      <c r="BI122" s="71"/>
      <c r="BJ122" s="71"/>
      <c r="BK122" s="71"/>
      <c r="BL122" s="71"/>
      <c r="BM122" s="71"/>
      <c r="BN122" s="71"/>
      <c r="BO122" s="71"/>
      <c r="BP122" s="71"/>
      <c r="BQ122" s="71"/>
      <c r="BR122" s="71"/>
      <c r="BS122" s="71"/>
      <c r="BT122" s="71"/>
      <c r="BU122" s="71"/>
      <c r="BV122" s="71"/>
      <c r="BW122" s="71"/>
      <c r="BX122" s="71"/>
      <c r="BY122" s="71"/>
      <c r="BZ122" s="71"/>
      <c r="CA122" s="71"/>
      <c r="CB122" s="71"/>
      <c r="CC122" s="71"/>
      <c r="CD122" s="71"/>
      <c r="CE122" s="71"/>
      <c r="CF122" s="71"/>
      <c r="CG122" s="71"/>
      <c r="CH122" s="71"/>
      <c r="CI122" s="71"/>
      <c r="CJ122" s="71"/>
      <c r="CK122" s="71"/>
      <c r="CL122" s="71"/>
      <c r="CM122" s="71"/>
    </row>
    <row r="123" spans="1:91" x14ac:dyDescent="0.15">
      <c r="A123" s="71"/>
      <c r="B123" s="71"/>
      <c r="C123" s="71"/>
      <c r="D123" s="71"/>
      <c r="E123" s="71"/>
      <c r="F123" s="71"/>
      <c r="G123" s="71"/>
      <c r="H123" s="71"/>
      <c r="I123" s="71"/>
      <c r="J123" s="71"/>
      <c r="K123" s="71"/>
      <c r="L123" s="71"/>
      <c r="M123" s="71"/>
      <c r="N123" s="71"/>
      <c r="O123" s="71"/>
      <c r="P123" s="71"/>
      <c r="Q123" s="71"/>
      <c r="R123" s="71"/>
      <c r="S123" s="71"/>
      <c r="T123" s="71"/>
      <c r="U123" s="71"/>
      <c r="V123" s="71"/>
      <c r="W123" s="71"/>
      <c r="X123" s="71"/>
      <c r="Y123" s="71"/>
      <c r="Z123" s="71"/>
      <c r="AA123" s="71"/>
      <c r="AB123" s="71"/>
      <c r="AC123" s="71"/>
      <c r="AD123" s="71"/>
      <c r="AE123" s="71"/>
      <c r="AF123" s="71"/>
      <c r="AG123" s="71"/>
      <c r="AH123" s="71"/>
      <c r="AI123" s="71"/>
      <c r="AJ123" s="71"/>
      <c r="AK123" s="71"/>
      <c r="AL123" s="71"/>
      <c r="AM123" s="71"/>
      <c r="AN123" s="71"/>
      <c r="AO123" s="71"/>
      <c r="AP123" s="71"/>
      <c r="AQ123" s="71"/>
      <c r="AR123" s="71"/>
      <c r="AS123" s="71"/>
      <c r="AT123" s="71"/>
      <c r="AU123" s="71"/>
      <c r="AV123" s="71"/>
      <c r="AW123" s="71"/>
      <c r="AX123" s="71"/>
      <c r="AY123" s="71"/>
      <c r="AZ123" s="71"/>
      <c r="BA123" s="71"/>
      <c r="BB123" s="71"/>
      <c r="BC123" s="71"/>
      <c r="BD123" s="71"/>
      <c r="BE123" s="71"/>
      <c r="BF123" s="71"/>
      <c r="BG123" s="71"/>
      <c r="BH123" s="71"/>
      <c r="BI123" s="71"/>
      <c r="BJ123" s="71"/>
      <c r="BK123" s="71"/>
      <c r="BL123" s="71"/>
      <c r="BM123" s="71"/>
      <c r="BN123" s="71"/>
      <c r="BO123" s="71"/>
      <c r="BP123" s="71"/>
      <c r="BQ123" s="71"/>
      <c r="BR123" s="71"/>
      <c r="BS123" s="71"/>
      <c r="BT123" s="71"/>
      <c r="BU123" s="71"/>
      <c r="BV123" s="71"/>
      <c r="BW123" s="71"/>
      <c r="BX123" s="71"/>
      <c r="BY123" s="71"/>
      <c r="BZ123" s="71"/>
      <c r="CA123" s="71"/>
      <c r="CB123" s="71"/>
      <c r="CC123" s="71"/>
      <c r="CD123" s="71"/>
      <c r="CE123" s="71"/>
      <c r="CF123" s="71"/>
      <c r="CG123" s="71"/>
      <c r="CH123" s="71"/>
      <c r="CI123" s="71"/>
      <c r="CJ123" s="71"/>
      <c r="CK123" s="71"/>
      <c r="CL123" s="71"/>
      <c r="CM123" s="71"/>
    </row>
    <row r="124" spans="1:91" x14ac:dyDescent="0.15">
      <c r="A124" s="71"/>
      <c r="B124" s="71"/>
      <c r="C124" s="71"/>
      <c r="D124" s="71"/>
      <c r="E124" s="71"/>
      <c r="F124" s="71"/>
      <c r="G124" s="71"/>
      <c r="H124" s="71"/>
      <c r="I124" s="71"/>
      <c r="J124" s="71"/>
      <c r="K124" s="71"/>
      <c r="L124" s="71"/>
      <c r="M124" s="71"/>
      <c r="N124" s="71"/>
      <c r="O124" s="71"/>
      <c r="P124" s="71"/>
      <c r="Q124" s="71"/>
      <c r="R124" s="71"/>
      <c r="S124" s="71"/>
      <c r="T124" s="71"/>
      <c r="U124" s="71"/>
      <c r="V124" s="71"/>
      <c r="W124" s="71"/>
      <c r="X124" s="71"/>
      <c r="Y124" s="71"/>
      <c r="Z124" s="71"/>
      <c r="AA124" s="71"/>
      <c r="AB124" s="71"/>
      <c r="AC124" s="71"/>
      <c r="AD124" s="71"/>
      <c r="AE124" s="71"/>
      <c r="AF124" s="71"/>
      <c r="AG124" s="71"/>
      <c r="AH124" s="71"/>
      <c r="AI124" s="71"/>
      <c r="AJ124" s="71"/>
      <c r="AK124" s="71"/>
      <c r="AL124" s="71"/>
      <c r="AM124" s="71"/>
      <c r="AN124" s="71"/>
      <c r="AO124" s="71"/>
      <c r="AP124" s="71"/>
      <c r="AQ124" s="71"/>
      <c r="AR124" s="71"/>
      <c r="AS124" s="71"/>
      <c r="AT124" s="71"/>
      <c r="AU124" s="71"/>
      <c r="AV124" s="71"/>
      <c r="AW124" s="71"/>
      <c r="AX124" s="71"/>
      <c r="AY124" s="71"/>
      <c r="AZ124" s="71"/>
      <c r="BA124" s="71"/>
      <c r="BB124" s="71"/>
      <c r="BC124" s="71"/>
      <c r="BD124" s="71"/>
      <c r="BE124" s="71"/>
      <c r="BF124" s="71"/>
      <c r="BG124" s="71"/>
      <c r="BH124" s="71"/>
      <c r="BI124" s="71"/>
      <c r="BJ124" s="71"/>
      <c r="BK124" s="71"/>
      <c r="BL124" s="71"/>
      <c r="BM124" s="71"/>
      <c r="BN124" s="71"/>
      <c r="BO124" s="71"/>
      <c r="BP124" s="71"/>
      <c r="BQ124" s="71"/>
      <c r="BR124" s="71"/>
      <c r="BS124" s="71"/>
      <c r="BT124" s="71"/>
      <c r="BU124" s="71"/>
      <c r="BV124" s="71"/>
      <c r="BW124" s="71"/>
      <c r="BX124" s="71"/>
      <c r="BY124" s="71"/>
      <c r="BZ124" s="71"/>
      <c r="CA124" s="71"/>
      <c r="CB124" s="71"/>
      <c r="CC124" s="71"/>
      <c r="CD124" s="71"/>
      <c r="CE124" s="71"/>
      <c r="CF124" s="71"/>
      <c r="CG124" s="71"/>
      <c r="CH124" s="71"/>
      <c r="CI124" s="71"/>
      <c r="CJ124" s="71"/>
      <c r="CK124" s="71"/>
      <c r="CL124" s="71"/>
      <c r="CM124" s="71"/>
    </row>
    <row r="125" spans="1:91" x14ac:dyDescent="0.15">
      <c r="A125" s="71"/>
      <c r="B125" s="71"/>
      <c r="C125" s="71"/>
      <c r="D125" s="71"/>
      <c r="E125" s="71"/>
      <c r="F125" s="71"/>
      <c r="G125" s="71"/>
      <c r="H125" s="71"/>
      <c r="I125" s="71"/>
      <c r="J125" s="71"/>
      <c r="K125" s="71"/>
      <c r="L125" s="71"/>
      <c r="M125" s="71"/>
      <c r="N125" s="71"/>
      <c r="O125" s="71"/>
      <c r="P125" s="71"/>
      <c r="Q125" s="71"/>
      <c r="R125" s="71"/>
      <c r="S125" s="71"/>
      <c r="T125" s="71"/>
      <c r="U125" s="71"/>
      <c r="V125" s="71"/>
      <c r="W125" s="71"/>
      <c r="X125" s="71"/>
      <c r="Y125" s="71"/>
      <c r="Z125" s="71"/>
      <c r="AA125" s="71"/>
      <c r="AB125" s="71"/>
      <c r="AC125" s="71"/>
      <c r="AD125" s="71"/>
      <c r="AE125" s="71"/>
      <c r="AF125" s="71"/>
      <c r="AG125" s="71"/>
      <c r="AH125" s="71"/>
      <c r="AI125" s="71"/>
      <c r="AJ125" s="71"/>
      <c r="AK125" s="71"/>
      <c r="AL125" s="71"/>
      <c r="AM125" s="71"/>
      <c r="AN125" s="71"/>
      <c r="AO125" s="71"/>
      <c r="AP125" s="71"/>
      <c r="AQ125" s="71"/>
      <c r="AR125" s="71"/>
      <c r="AS125" s="71"/>
      <c r="AT125" s="71"/>
      <c r="AU125" s="71"/>
      <c r="AV125" s="71"/>
      <c r="AW125" s="71"/>
      <c r="AX125" s="71"/>
      <c r="AY125" s="71"/>
      <c r="AZ125" s="71"/>
      <c r="BA125" s="71"/>
      <c r="BB125" s="71"/>
      <c r="BC125" s="71"/>
      <c r="BD125" s="71"/>
      <c r="BE125" s="71"/>
      <c r="BF125" s="71"/>
      <c r="BG125" s="71"/>
      <c r="BH125" s="71"/>
      <c r="BI125" s="71"/>
      <c r="BJ125" s="71"/>
      <c r="BK125" s="71"/>
      <c r="BL125" s="71"/>
      <c r="BM125" s="71"/>
      <c r="BN125" s="71"/>
      <c r="BO125" s="71"/>
      <c r="BP125" s="71"/>
      <c r="BQ125" s="71"/>
      <c r="BR125" s="71"/>
      <c r="BS125" s="71"/>
      <c r="BT125" s="71"/>
      <c r="BU125" s="71"/>
      <c r="BV125" s="71"/>
      <c r="BW125" s="71"/>
      <c r="BX125" s="71"/>
      <c r="BY125" s="71"/>
      <c r="BZ125" s="71"/>
      <c r="CA125" s="71"/>
      <c r="CB125" s="71"/>
      <c r="CC125" s="71"/>
      <c r="CD125" s="71"/>
      <c r="CE125" s="71"/>
      <c r="CF125" s="71"/>
      <c r="CG125" s="71"/>
      <c r="CH125" s="71"/>
      <c r="CI125" s="71"/>
      <c r="CJ125" s="71"/>
      <c r="CK125" s="71"/>
      <c r="CL125" s="71"/>
      <c r="CM125" s="71"/>
    </row>
    <row r="126" spans="1:91" x14ac:dyDescent="0.15">
      <c r="A126" s="71"/>
      <c r="B126" s="71"/>
      <c r="C126" s="71"/>
      <c r="D126" s="71"/>
      <c r="E126" s="71"/>
      <c r="F126" s="71"/>
      <c r="G126" s="71"/>
      <c r="H126" s="71"/>
      <c r="I126" s="71"/>
      <c r="J126" s="71"/>
      <c r="K126" s="71"/>
      <c r="L126" s="71"/>
      <c r="M126" s="71"/>
      <c r="N126" s="71"/>
      <c r="O126" s="71"/>
      <c r="P126" s="71"/>
      <c r="Q126" s="71"/>
      <c r="R126" s="71"/>
      <c r="S126" s="71"/>
      <c r="T126" s="71"/>
      <c r="U126" s="71"/>
      <c r="V126" s="71"/>
      <c r="W126" s="71"/>
      <c r="X126" s="71"/>
      <c r="Y126" s="71"/>
      <c r="Z126" s="71"/>
      <c r="AA126" s="71"/>
      <c r="AB126" s="71"/>
      <c r="AC126" s="71"/>
      <c r="AD126" s="71"/>
      <c r="AE126" s="71"/>
      <c r="AF126" s="71"/>
      <c r="AG126" s="71"/>
      <c r="AH126" s="71"/>
      <c r="AI126" s="71"/>
      <c r="AJ126" s="71"/>
      <c r="AK126" s="71"/>
      <c r="AL126" s="71"/>
      <c r="AM126" s="71"/>
      <c r="AN126" s="71"/>
      <c r="AO126" s="71"/>
      <c r="AP126" s="71"/>
      <c r="AQ126" s="71"/>
      <c r="AR126" s="71"/>
      <c r="AS126" s="71"/>
      <c r="AT126" s="71"/>
      <c r="AU126" s="71"/>
      <c r="AV126" s="71"/>
      <c r="AW126" s="71"/>
      <c r="AX126" s="71"/>
      <c r="AY126" s="71"/>
      <c r="AZ126" s="71"/>
      <c r="BA126" s="71"/>
      <c r="BB126" s="71"/>
      <c r="BC126" s="71"/>
      <c r="BD126" s="71"/>
      <c r="BE126" s="71"/>
      <c r="BF126" s="71"/>
      <c r="BG126" s="71"/>
      <c r="BH126" s="71"/>
      <c r="BI126" s="71"/>
      <c r="BJ126" s="71"/>
      <c r="BK126" s="71"/>
      <c r="BL126" s="71"/>
      <c r="BM126" s="71"/>
      <c r="BN126" s="71"/>
      <c r="BO126" s="71"/>
      <c r="BP126" s="71"/>
      <c r="BQ126" s="71"/>
      <c r="BR126" s="71"/>
      <c r="BS126" s="71"/>
      <c r="BT126" s="71"/>
      <c r="BU126" s="71"/>
      <c r="BV126" s="71"/>
      <c r="BW126" s="71"/>
      <c r="BX126" s="71"/>
      <c r="BY126" s="71"/>
      <c r="BZ126" s="71"/>
      <c r="CA126" s="71"/>
      <c r="CB126" s="71"/>
      <c r="CC126" s="71"/>
      <c r="CD126" s="71"/>
      <c r="CE126" s="71"/>
      <c r="CF126" s="71"/>
      <c r="CG126" s="71"/>
      <c r="CH126" s="71"/>
      <c r="CI126" s="71"/>
      <c r="CJ126" s="71"/>
      <c r="CK126" s="71"/>
      <c r="CL126" s="71"/>
      <c r="CM126" s="71"/>
    </row>
    <row r="127" spans="1:91" x14ac:dyDescent="0.15">
      <c r="A127" s="71"/>
      <c r="B127" s="71"/>
      <c r="C127" s="71"/>
      <c r="D127" s="71"/>
      <c r="E127" s="71"/>
      <c r="F127" s="71"/>
      <c r="G127" s="71"/>
      <c r="H127" s="71"/>
      <c r="I127" s="71"/>
      <c r="J127" s="71"/>
      <c r="K127" s="71"/>
      <c r="L127" s="71"/>
      <c r="M127" s="71"/>
      <c r="N127" s="71"/>
      <c r="O127" s="71"/>
      <c r="P127" s="71"/>
      <c r="Q127" s="71"/>
      <c r="R127" s="71"/>
      <c r="S127" s="71"/>
      <c r="T127" s="71"/>
      <c r="U127" s="71"/>
      <c r="V127" s="71"/>
      <c r="W127" s="71"/>
      <c r="X127" s="71"/>
      <c r="Y127" s="71"/>
      <c r="Z127" s="71"/>
      <c r="AA127" s="71"/>
      <c r="AB127" s="71"/>
      <c r="AC127" s="71"/>
      <c r="AD127" s="71"/>
      <c r="AE127" s="71"/>
      <c r="AF127" s="71"/>
      <c r="AG127" s="71"/>
      <c r="AH127" s="71"/>
      <c r="AI127" s="71"/>
      <c r="AJ127" s="71"/>
      <c r="AK127" s="71"/>
      <c r="AL127" s="71"/>
      <c r="AM127" s="71"/>
      <c r="AN127" s="71"/>
      <c r="AO127" s="71"/>
      <c r="AP127" s="71"/>
      <c r="AQ127" s="71"/>
      <c r="AR127" s="71"/>
      <c r="AS127" s="71"/>
      <c r="AT127" s="71"/>
      <c r="AU127" s="71"/>
      <c r="AV127" s="71"/>
      <c r="AW127" s="71"/>
      <c r="AX127" s="71"/>
      <c r="AY127" s="71"/>
      <c r="AZ127" s="71"/>
      <c r="BA127" s="71"/>
      <c r="BB127" s="71"/>
      <c r="BC127" s="71"/>
      <c r="BD127" s="71"/>
      <c r="BE127" s="71"/>
      <c r="BF127" s="71"/>
      <c r="BG127" s="71"/>
      <c r="BH127" s="71"/>
      <c r="BI127" s="71"/>
      <c r="BJ127" s="71"/>
      <c r="BK127" s="71"/>
      <c r="BL127" s="71"/>
      <c r="BM127" s="71"/>
      <c r="BN127" s="71"/>
      <c r="BO127" s="71"/>
      <c r="BP127" s="71"/>
      <c r="BQ127" s="71"/>
      <c r="BR127" s="71"/>
      <c r="BS127" s="71"/>
      <c r="BT127" s="71"/>
      <c r="BU127" s="71"/>
      <c r="BV127" s="71"/>
      <c r="BW127" s="71"/>
      <c r="BX127" s="71"/>
      <c r="BY127" s="71"/>
      <c r="BZ127" s="71"/>
      <c r="CA127" s="71"/>
      <c r="CB127" s="71"/>
      <c r="CC127" s="71"/>
      <c r="CD127" s="71"/>
      <c r="CE127" s="71"/>
      <c r="CF127" s="71"/>
      <c r="CG127" s="71"/>
      <c r="CH127" s="71"/>
      <c r="CI127" s="71"/>
      <c r="CJ127" s="71"/>
      <c r="CK127" s="71"/>
      <c r="CL127" s="71"/>
      <c r="CM127" s="71"/>
    </row>
    <row r="128" spans="1:91" x14ac:dyDescent="0.15">
      <c r="A128" s="71"/>
      <c r="B128" s="71"/>
      <c r="C128" s="71"/>
      <c r="D128" s="71"/>
      <c r="E128" s="71"/>
      <c r="F128" s="71"/>
      <c r="G128" s="71"/>
      <c r="H128" s="71"/>
      <c r="I128" s="71"/>
      <c r="J128" s="71"/>
      <c r="K128" s="71"/>
      <c r="L128" s="71"/>
      <c r="M128" s="71"/>
      <c r="N128" s="71"/>
      <c r="O128" s="71"/>
      <c r="P128" s="71"/>
      <c r="Q128" s="71"/>
      <c r="R128" s="71"/>
      <c r="S128" s="71"/>
      <c r="T128" s="71"/>
      <c r="U128" s="71"/>
      <c r="V128" s="71"/>
      <c r="W128" s="71"/>
      <c r="X128" s="71"/>
      <c r="Y128" s="71"/>
      <c r="Z128" s="71"/>
      <c r="AA128" s="71"/>
      <c r="AB128" s="71"/>
      <c r="AC128" s="71"/>
      <c r="AD128" s="71"/>
      <c r="AE128" s="71"/>
      <c r="AF128" s="71"/>
      <c r="AG128" s="71"/>
      <c r="AH128" s="71"/>
      <c r="AI128" s="71"/>
      <c r="AJ128" s="71"/>
      <c r="AK128" s="71"/>
      <c r="AL128" s="71"/>
      <c r="AM128" s="71"/>
      <c r="AN128" s="71"/>
      <c r="AO128" s="71"/>
      <c r="AP128" s="71"/>
      <c r="AQ128" s="71"/>
      <c r="AR128" s="71"/>
      <c r="AS128" s="71"/>
      <c r="AT128" s="71"/>
      <c r="AU128" s="71"/>
      <c r="AV128" s="71"/>
      <c r="AW128" s="71"/>
      <c r="AX128" s="71"/>
      <c r="AY128" s="71"/>
      <c r="AZ128" s="71"/>
      <c r="BA128" s="71"/>
      <c r="BB128" s="71"/>
      <c r="BC128" s="71"/>
      <c r="BD128" s="71"/>
      <c r="BE128" s="71"/>
      <c r="BF128" s="71"/>
      <c r="BG128" s="71"/>
      <c r="BH128" s="71"/>
      <c r="BI128" s="71"/>
      <c r="BJ128" s="71"/>
      <c r="BK128" s="71"/>
      <c r="BL128" s="71"/>
      <c r="BM128" s="71"/>
      <c r="BN128" s="71"/>
      <c r="BO128" s="71"/>
      <c r="BP128" s="71"/>
      <c r="BQ128" s="71"/>
      <c r="BR128" s="71"/>
      <c r="BS128" s="71"/>
      <c r="BT128" s="71"/>
      <c r="BU128" s="71"/>
      <c r="BV128" s="71"/>
      <c r="BW128" s="71"/>
      <c r="BX128" s="71"/>
      <c r="BY128" s="71"/>
      <c r="BZ128" s="71"/>
      <c r="CA128" s="71"/>
      <c r="CB128" s="71"/>
      <c r="CC128" s="71"/>
      <c r="CD128" s="71"/>
      <c r="CE128" s="71"/>
      <c r="CF128" s="71"/>
      <c r="CG128" s="71"/>
      <c r="CH128" s="71"/>
      <c r="CI128" s="71"/>
      <c r="CJ128" s="71"/>
      <c r="CK128" s="71"/>
      <c r="CL128" s="71"/>
      <c r="CM128" s="71"/>
    </row>
    <row r="129" spans="1:91" x14ac:dyDescent="0.15">
      <c r="A129" s="71"/>
      <c r="B129" s="71"/>
      <c r="C129" s="71"/>
      <c r="D129" s="71"/>
      <c r="E129" s="71"/>
      <c r="F129" s="71"/>
      <c r="G129" s="71"/>
      <c r="H129" s="71"/>
      <c r="I129" s="71"/>
      <c r="J129" s="71"/>
      <c r="K129" s="71"/>
      <c r="L129" s="71"/>
      <c r="M129" s="71"/>
      <c r="N129" s="71"/>
      <c r="O129" s="71"/>
      <c r="P129" s="71"/>
      <c r="Q129" s="71"/>
      <c r="R129" s="71"/>
      <c r="S129" s="71"/>
      <c r="T129" s="71"/>
      <c r="U129" s="71"/>
      <c r="V129" s="71"/>
      <c r="W129" s="71"/>
      <c r="X129" s="71"/>
      <c r="Y129" s="71"/>
      <c r="Z129" s="71"/>
      <c r="AA129" s="71"/>
      <c r="AB129" s="71"/>
      <c r="AC129" s="71"/>
      <c r="AD129" s="71"/>
      <c r="AE129" s="71"/>
      <c r="AF129" s="71"/>
      <c r="AG129" s="71"/>
      <c r="AH129" s="71"/>
      <c r="AI129" s="71"/>
      <c r="AJ129" s="71"/>
      <c r="AK129" s="71"/>
      <c r="AL129" s="71"/>
      <c r="AM129" s="71"/>
      <c r="AN129" s="71"/>
      <c r="AO129" s="71"/>
      <c r="AP129" s="71"/>
      <c r="AQ129" s="71"/>
      <c r="AR129" s="71"/>
      <c r="AS129" s="71"/>
      <c r="AT129" s="71"/>
      <c r="AU129" s="71"/>
      <c r="AV129" s="71"/>
      <c r="AW129" s="71"/>
      <c r="AX129" s="71"/>
      <c r="AY129" s="71"/>
      <c r="AZ129" s="71"/>
      <c r="BA129" s="71"/>
      <c r="BB129" s="71"/>
      <c r="BC129" s="71"/>
      <c r="BD129" s="71"/>
      <c r="BE129" s="71"/>
      <c r="BF129" s="71"/>
      <c r="BG129" s="71"/>
      <c r="BH129" s="71"/>
      <c r="BI129" s="71"/>
      <c r="BJ129" s="71"/>
      <c r="BK129" s="71"/>
      <c r="BL129" s="71"/>
      <c r="BM129" s="71"/>
      <c r="BN129" s="71"/>
      <c r="BO129" s="71"/>
      <c r="BP129" s="71"/>
      <c r="BQ129" s="71"/>
      <c r="BR129" s="71"/>
      <c r="BS129" s="71"/>
      <c r="BT129" s="71"/>
      <c r="BU129" s="71"/>
      <c r="BV129" s="71"/>
      <c r="BW129" s="71"/>
      <c r="BX129" s="71"/>
      <c r="BY129" s="71"/>
      <c r="BZ129" s="71"/>
      <c r="CA129" s="71"/>
      <c r="CB129" s="71"/>
      <c r="CC129" s="71"/>
      <c r="CD129" s="71"/>
      <c r="CE129" s="71"/>
      <c r="CF129" s="71"/>
      <c r="CG129" s="71"/>
      <c r="CH129" s="71"/>
      <c r="CI129" s="71"/>
      <c r="CJ129" s="71"/>
      <c r="CK129" s="71"/>
      <c r="CL129" s="71"/>
      <c r="CM129" s="71"/>
    </row>
    <row r="130" spans="1:91" x14ac:dyDescent="0.15">
      <c r="A130" s="71"/>
      <c r="B130" s="71"/>
      <c r="C130" s="71"/>
      <c r="D130" s="71"/>
      <c r="E130" s="71"/>
      <c r="F130" s="71"/>
      <c r="G130" s="71"/>
      <c r="H130" s="71"/>
      <c r="I130" s="71"/>
      <c r="J130" s="71"/>
      <c r="K130" s="71"/>
      <c r="L130" s="71"/>
      <c r="M130" s="71"/>
      <c r="N130" s="71"/>
      <c r="O130" s="71"/>
      <c r="P130" s="71"/>
      <c r="Q130" s="71"/>
      <c r="R130" s="71"/>
      <c r="S130" s="71"/>
      <c r="T130" s="71"/>
      <c r="U130" s="71"/>
      <c r="V130" s="71"/>
      <c r="W130" s="71"/>
      <c r="X130" s="71"/>
      <c r="Y130" s="71"/>
      <c r="Z130" s="71"/>
      <c r="AA130" s="71"/>
      <c r="AB130" s="71"/>
      <c r="AC130" s="71"/>
      <c r="AD130" s="71"/>
      <c r="AE130" s="71"/>
      <c r="AF130" s="71"/>
      <c r="AG130" s="71"/>
      <c r="AH130" s="71"/>
      <c r="AI130" s="71"/>
      <c r="AJ130" s="71"/>
      <c r="AK130" s="71"/>
      <c r="AL130" s="71"/>
      <c r="AM130" s="71"/>
      <c r="AN130" s="71"/>
      <c r="AO130" s="71"/>
      <c r="AP130" s="71"/>
      <c r="AQ130" s="71"/>
      <c r="AR130" s="71"/>
      <c r="AS130" s="71"/>
      <c r="AT130" s="71"/>
      <c r="AU130" s="71"/>
      <c r="AV130" s="71"/>
      <c r="AW130" s="71"/>
      <c r="AX130" s="71"/>
      <c r="AY130" s="71"/>
      <c r="AZ130" s="71"/>
      <c r="BA130" s="71"/>
      <c r="BB130" s="71"/>
      <c r="BC130" s="71"/>
      <c r="BD130" s="71"/>
      <c r="BE130" s="71"/>
      <c r="BF130" s="71"/>
      <c r="BG130" s="71"/>
      <c r="BH130" s="71"/>
      <c r="BI130" s="71"/>
      <c r="BJ130" s="71"/>
      <c r="BK130" s="71"/>
      <c r="BL130" s="71"/>
      <c r="BM130" s="71"/>
      <c r="BN130" s="71"/>
      <c r="BO130" s="71"/>
      <c r="BP130" s="71"/>
      <c r="BQ130" s="71"/>
      <c r="BR130" s="71"/>
      <c r="BS130" s="71"/>
      <c r="BT130" s="71"/>
      <c r="BU130" s="71"/>
      <c r="BV130" s="71"/>
      <c r="BW130" s="71"/>
      <c r="BX130" s="71"/>
      <c r="BY130" s="71"/>
      <c r="BZ130" s="71"/>
      <c r="CA130" s="71"/>
      <c r="CB130" s="71"/>
      <c r="CC130" s="71"/>
      <c r="CD130" s="71"/>
      <c r="CE130" s="71"/>
      <c r="CF130" s="71"/>
      <c r="CG130" s="71"/>
      <c r="CH130" s="71"/>
      <c r="CI130" s="71"/>
      <c r="CJ130" s="71"/>
      <c r="CK130" s="71"/>
      <c r="CL130" s="71"/>
      <c r="CM130" s="71"/>
    </row>
    <row r="131" spans="1:91" x14ac:dyDescent="0.15">
      <c r="A131" s="71"/>
      <c r="B131" s="71"/>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71"/>
      <c r="AC131" s="71"/>
      <c r="AD131" s="71"/>
      <c r="AE131" s="71"/>
      <c r="AF131" s="71"/>
      <c r="AG131" s="71"/>
      <c r="AH131" s="71"/>
      <c r="AI131" s="71"/>
      <c r="AJ131" s="71"/>
      <c r="AK131" s="71"/>
      <c r="AL131" s="71"/>
      <c r="AM131" s="71"/>
      <c r="AN131" s="71"/>
      <c r="AO131" s="71"/>
      <c r="AP131" s="71"/>
      <c r="AQ131" s="71"/>
      <c r="AR131" s="71"/>
      <c r="AS131" s="71"/>
      <c r="AT131" s="71"/>
      <c r="AU131" s="71"/>
      <c r="AV131" s="71"/>
      <c r="AW131" s="71"/>
      <c r="AX131" s="71"/>
      <c r="AY131" s="71"/>
      <c r="AZ131" s="71"/>
      <c r="BA131" s="71"/>
      <c r="BB131" s="71"/>
      <c r="BC131" s="71"/>
      <c r="BD131" s="71"/>
      <c r="BE131" s="71"/>
      <c r="BF131" s="71"/>
      <c r="BG131" s="71"/>
      <c r="BH131" s="71"/>
      <c r="BI131" s="71"/>
      <c r="BJ131" s="71"/>
      <c r="BK131" s="71"/>
      <c r="BL131" s="71"/>
      <c r="BM131" s="71"/>
      <c r="BN131" s="71"/>
      <c r="BO131" s="71"/>
      <c r="BP131" s="71"/>
      <c r="BQ131" s="71"/>
      <c r="BR131" s="71"/>
      <c r="BS131" s="71"/>
      <c r="BT131" s="71"/>
      <c r="BU131" s="71"/>
      <c r="BV131" s="71"/>
      <c r="BW131" s="71"/>
      <c r="BX131" s="71"/>
      <c r="BY131" s="71"/>
      <c r="BZ131" s="71"/>
      <c r="CA131" s="71"/>
      <c r="CB131" s="71"/>
      <c r="CC131" s="71"/>
      <c r="CD131" s="71"/>
      <c r="CE131" s="71"/>
      <c r="CF131" s="71"/>
      <c r="CG131" s="71"/>
      <c r="CH131" s="71"/>
      <c r="CI131" s="71"/>
      <c r="CJ131" s="71"/>
      <c r="CK131" s="71"/>
      <c r="CL131" s="71"/>
      <c r="CM131" s="71"/>
    </row>
    <row r="132" spans="1:91" x14ac:dyDescent="0.15">
      <c r="A132" s="71"/>
      <c r="B132" s="71"/>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71"/>
      <c r="AC132" s="71"/>
      <c r="AD132" s="71"/>
      <c r="AE132" s="71"/>
      <c r="AF132" s="71"/>
      <c r="AG132" s="71"/>
      <c r="AH132" s="71"/>
      <c r="AI132" s="71"/>
      <c r="AJ132" s="71"/>
      <c r="AK132" s="71"/>
      <c r="AL132" s="71"/>
      <c r="AM132" s="71"/>
      <c r="AN132" s="71"/>
      <c r="AO132" s="71"/>
      <c r="AP132" s="71"/>
      <c r="AQ132" s="71"/>
      <c r="AR132" s="71"/>
      <c r="AS132" s="71"/>
      <c r="AT132" s="71"/>
      <c r="AU132" s="71"/>
      <c r="AV132" s="71"/>
      <c r="AW132" s="71"/>
      <c r="AX132" s="71"/>
      <c r="AY132" s="71"/>
      <c r="AZ132" s="71"/>
      <c r="BA132" s="71"/>
      <c r="BB132" s="71"/>
      <c r="BC132" s="71"/>
      <c r="BD132" s="71"/>
      <c r="BE132" s="71"/>
      <c r="BF132" s="71"/>
      <c r="BG132" s="71"/>
      <c r="BH132" s="71"/>
      <c r="BI132" s="71"/>
      <c r="BJ132" s="71"/>
      <c r="BK132" s="71"/>
      <c r="BL132" s="71"/>
      <c r="BM132" s="71"/>
      <c r="BN132" s="71"/>
      <c r="BO132" s="71"/>
      <c r="BP132" s="71"/>
      <c r="BQ132" s="71"/>
      <c r="BR132" s="71"/>
      <c r="BS132" s="71"/>
      <c r="BT132" s="71"/>
      <c r="BU132" s="71"/>
      <c r="BV132" s="71"/>
      <c r="BW132" s="71"/>
      <c r="BX132" s="71"/>
      <c r="BY132" s="71"/>
      <c r="BZ132" s="71"/>
      <c r="CA132" s="71"/>
      <c r="CB132" s="71"/>
      <c r="CC132" s="71"/>
      <c r="CD132" s="71"/>
      <c r="CE132" s="71"/>
      <c r="CF132" s="71"/>
      <c r="CG132" s="71"/>
      <c r="CH132" s="71"/>
      <c r="CI132" s="71"/>
      <c r="CJ132" s="71"/>
      <c r="CK132" s="71"/>
      <c r="CL132" s="71"/>
      <c r="CM132" s="71"/>
    </row>
    <row r="133" spans="1:91" x14ac:dyDescent="0.15">
      <c r="A133" s="71"/>
      <c r="B133" s="71"/>
      <c r="C133" s="71"/>
      <c r="D133" s="71"/>
      <c r="E133" s="71"/>
      <c r="F133" s="71"/>
      <c r="G133" s="71"/>
      <c r="H133" s="71"/>
      <c r="I133" s="71"/>
      <c r="J133" s="71"/>
      <c r="K133" s="71"/>
      <c r="L133" s="71"/>
      <c r="M133" s="71"/>
      <c r="N133" s="71"/>
      <c r="O133" s="71"/>
      <c r="P133" s="71"/>
      <c r="Q133" s="71"/>
      <c r="R133" s="71"/>
      <c r="S133" s="71"/>
      <c r="T133" s="71"/>
      <c r="U133" s="71"/>
      <c r="V133" s="71"/>
      <c r="W133" s="71"/>
      <c r="X133" s="71"/>
      <c r="Y133" s="71"/>
      <c r="Z133" s="71"/>
      <c r="AA133" s="71"/>
      <c r="AB133" s="71"/>
      <c r="AC133" s="71"/>
      <c r="AD133" s="71"/>
      <c r="AE133" s="71"/>
      <c r="AF133" s="71"/>
      <c r="AG133" s="71"/>
      <c r="AH133" s="71"/>
      <c r="AI133" s="71"/>
      <c r="AJ133" s="71"/>
      <c r="AK133" s="71"/>
      <c r="AL133" s="71"/>
      <c r="AM133" s="71"/>
      <c r="AN133" s="71"/>
      <c r="AO133" s="71"/>
      <c r="AP133" s="71"/>
      <c r="AQ133" s="71"/>
      <c r="AR133" s="71"/>
      <c r="AS133" s="71"/>
      <c r="AT133" s="71"/>
      <c r="AU133" s="71"/>
      <c r="AV133" s="71"/>
      <c r="AW133" s="71"/>
      <c r="AX133" s="71"/>
      <c r="AY133" s="71"/>
      <c r="AZ133" s="71"/>
      <c r="BA133" s="71"/>
      <c r="BB133" s="71"/>
      <c r="BC133" s="71"/>
      <c r="BD133" s="71"/>
      <c r="BE133" s="71"/>
      <c r="BF133" s="71"/>
      <c r="BG133" s="71"/>
      <c r="BH133" s="71"/>
      <c r="BI133" s="71"/>
      <c r="BJ133" s="71"/>
      <c r="BK133" s="71"/>
      <c r="BL133" s="71"/>
      <c r="BM133" s="71"/>
      <c r="BN133" s="71"/>
      <c r="BO133" s="71"/>
      <c r="BP133" s="71"/>
      <c r="BQ133" s="71"/>
      <c r="BR133" s="71"/>
      <c r="BS133" s="71"/>
      <c r="BT133" s="71"/>
      <c r="BU133" s="71"/>
      <c r="BV133" s="71"/>
      <c r="BW133" s="71"/>
      <c r="BX133" s="71"/>
      <c r="BY133" s="71"/>
      <c r="BZ133" s="71"/>
      <c r="CA133" s="71"/>
      <c r="CB133" s="71"/>
      <c r="CC133" s="71"/>
      <c r="CD133" s="71"/>
      <c r="CE133" s="71"/>
      <c r="CF133" s="71"/>
      <c r="CG133" s="71"/>
      <c r="CH133" s="71"/>
      <c r="CI133" s="71"/>
      <c r="CJ133" s="71"/>
      <c r="CK133" s="71"/>
      <c r="CL133" s="71"/>
      <c r="CM133" s="71"/>
    </row>
    <row r="134" spans="1:91" x14ac:dyDescent="0.15">
      <c r="A134" s="71"/>
      <c r="B134" s="71"/>
      <c r="C134" s="71"/>
      <c r="D134" s="71"/>
      <c r="E134" s="71"/>
      <c r="F134" s="71"/>
      <c r="G134" s="71"/>
      <c r="H134" s="71"/>
      <c r="I134" s="71"/>
      <c r="J134" s="71"/>
      <c r="K134" s="71"/>
      <c r="L134" s="71"/>
      <c r="M134" s="71"/>
      <c r="N134" s="71"/>
      <c r="O134" s="71"/>
      <c r="P134" s="71"/>
      <c r="Q134" s="71"/>
      <c r="R134" s="71"/>
      <c r="S134" s="71"/>
      <c r="T134" s="71"/>
      <c r="U134" s="71"/>
      <c r="V134" s="71"/>
      <c r="W134" s="71"/>
      <c r="X134" s="71"/>
      <c r="Y134" s="71"/>
      <c r="Z134" s="71"/>
      <c r="AA134" s="71"/>
      <c r="AB134" s="71"/>
      <c r="AC134" s="71"/>
      <c r="AD134" s="71"/>
      <c r="AE134" s="71"/>
      <c r="AF134" s="71"/>
      <c r="AG134" s="71"/>
      <c r="AH134" s="71"/>
      <c r="AI134" s="71"/>
      <c r="AJ134" s="71"/>
      <c r="AK134" s="71"/>
      <c r="AL134" s="71"/>
      <c r="AM134" s="71"/>
      <c r="AN134" s="71"/>
      <c r="AO134" s="71"/>
      <c r="AP134" s="71"/>
      <c r="AQ134" s="71"/>
      <c r="AR134" s="71"/>
      <c r="AS134" s="71"/>
      <c r="AT134" s="71"/>
      <c r="AU134" s="71"/>
      <c r="AV134" s="71"/>
      <c r="AW134" s="71"/>
      <c r="AX134" s="71"/>
      <c r="AY134" s="71"/>
      <c r="AZ134" s="71"/>
      <c r="BA134" s="71"/>
      <c r="BB134" s="71"/>
      <c r="BC134" s="71"/>
      <c r="BD134" s="71"/>
      <c r="BE134" s="71"/>
      <c r="BF134" s="71"/>
      <c r="BG134" s="71"/>
      <c r="BH134" s="71"/>
      <c r="BI134" s="71"/>
      <c r="BJ134" s="71"/>
      <c r="BK134" s="71"/>
      <c r="BL134" s="71"/>
      <c r="BM134" s="71"/>
      <c r="BN134" s="71"/>
      <c r="BO134" s="71"/>
      <c r="BP134" s="71"/>
      <c r="BQ134" s="71"/>
      <c r="BR134" s="71"/>
      <c r="BS134" s="71"/>
      <c r="BT134" s="71"/>
      <c r="BU134" s="71"/>
      <c r="BV134" s="71"/>
      <c r="BW134" s="71"/>
      <c r="BX134" s="71"/>
      <c r="BY134" s="71"/>
      <c r="BZ134" s="71"/>
      <c r="CA134" s="71"/>
      <c r="CB134" s="71"/>
      <c r="CC134" s="71"/>
      <c r="CD134" s="71"/>
      <c r="CE134" s="71"/>
      <c r="CF134" s="71"/>
      <c r="CG134" s="71"/>
      <c r="CH134" s="71"/>
      <c r="CI134" s="71"/>
      <c r="CJ134" s="71"/>
      <c r="CK134" s="71"/>
      <c r="CL134" s="71"/>
      <c r="CM134" s="71"/>
    </row>
    <row r="135" spans="1:91" x14ac:dyDescent="0.15">
      <c r="A135" s="71"/>
      <c r="B135" s="71"/>
      <c r="C135" s="71"/>
      <c r="D135" s="71"/>
      <c r="E135" s="71"/>
      <c r="F135" s="71"/>
      <c r="G135" s="71"/>
      <c r="H135" s="71"/>
      <c r="I135" s="71"/>
      <c r="J135" s="71"/>
      <c r="K135" s="71"/>
      <c r="L135" s="71"/>
      <c r="M135" s="71"/>
      <c r="N135" s="71"/>
      <c r="O135" s="71"/>
      <c r="P135" s="71"/>
      <c r="Q135" s="71"/>
      <c r="R135" s="71"/>
      <c r="S135" s="71"/>
      <c r="T135" s="71"/>
      <c r="U135" s="71"/>
      <c r="V135" s="71"/>
      <c r="W135" s="71"/>
      <c r="X135" s="71"/>
      <c r="Y135" s="71"/>
      <c r="Z135" s="71"/>
      <c r="AA135" s="71"/>
      <c r="AB135" s="71"/>
      <c r="AC135" s="71"/>
      <c r="AD135" s="71"/>
      <c r="AE135" s="71"/>
      <c r="AF135" s="71"/>
      <c r="AG135" s="71"/>
      <c r="AH135" s="71"/>
      <c r="AI135" s="71"/>
      <c r="AJ135" s="71"/>
      <c r="AK135" s="71"/>
      <c r="AL135" s="71"/>
      <c r="AM135" s="71"/>
      <c r="AN135" s="71"/>
      <c r="AO135" s="71"/>
      <c r="AP135" s="71"/>
      <c r="AQ135" s="71"/>
      <c r="AR135" s="71"/>
      <c r="AS135" s="71"/>
      <c r="AT135" s="71"/>
      <c r="AU135" s="71"/>
      <c r="AV135" s="71"/>
      <c r="AW135" s="71"/>
      <c r="AX135" s="71"/>
      <c r="AY135" s="71"/>
      <c r="AZ135" s="71"/>
      <c r="BA135" s="71"/>
      <c r="BB135" s="71"/>
      <c r="BC135" s="71"/>
      <c r="BD135" s="71"/>
      <c r="BE135" s="71"/>
      <c r="BF135" s="71"/>
      <c r="BG135" s="71"/>
      <c r="BH135" s="71"/>
      <c r="BI135" s="71"/>
      <c r="BJ135" s="71"/>
      <c r="BK135" s="71"/>
      <c r="BL135" s="71"/>
      <c r="BM135" s="71"/>
      <c r="BN135" s="71"/>
      <c r="BO135" s="71"/>
      <c r="BP135" s="71"/>
      <c r="BQ135" s="71"/>
      <c r="BR135" s="71"/>
      <c r="BS135" s="71"/>
      <c r="BT135" s="71"/>
      <c r="BU135" s="71"/>
      <c r="BV135" s="71"/>
      <c r="BW135" s="71"/>
      <c r="BX135" s="71"/>
      <c r="BY135" s="71"/>
      <c r="BZ135" s="71"/>
      <c r="CA135" s="71"/>
      <c r="CB135" s="71"/>
      <c r="CC135" s="71"/>
      <c r="CD135" s="71"/>
      <c r="CE135" s="71"/>
      <c r="CF135" s="71"/>
      <c r="CG135" s="71"/>
      <c r="CH135" s="71"/>
      <c r="CI135" s="71"/>
      <c r="CJ135" s="71"/>
      <c r="CK135" s="71"/>
      <c r="CL135" s="71"/>
      <c r="CM135" s="71"/>
    </row>
    <row r="136" spans="1:91" x14ac:dyDescent="0.15">
      <c r="A136" s="71"/>
      <c r="B136" s="71"/>
      <c r="C136" s="71"/>
      <c r="D136" s="71"/>
      <c r="E136" s="71"/>
      <c r="F136" s="71"/>
      <c r="G136" s="71"/>
      <c r="H136" s="71"/>
      <c r="I136" s="71"/>
      <c r="J136" s="71"/>
      <c r="K136" s="71"/>
      <c r="L136" s="71"/>
      <c r="M136" s="71"/>
      <c r="N136" s="71"/>
      <c r="O136" s="71"/>
      <c r="P136" s="71"/>
      <c r="Q136" s="71"/>
      <c r="R136" s="71"/>
      <c r="S136" s="71"/>
      <c r="T136" s="71"/>
      <c r="U136" s="71"/>
      <c r="V136" s="71"/>
      <c r="W136" s="71"/>
      <c r="X136" s="71"/>
      <c r="Y136" s="71"/>
      <c r="Z136" s="71"/>
      <c r="AA136" s="71"/>
      <c r="AB136" s="71"/>
      <c r="AC136" s="71"/>
      <c r="AD136" s="71"/>
      <c r="AE136" s="71"/>
      <c r="AF136" s="71"/>
      <c r="AG136" s="71"/>
      <c r="AH136" s="71"/>
      <c r="AI136" s="71"/>
      <c r="AJ136" s="71"/>
      <c r="AK136" s="71"/>
      <c r="AL136" s="71"/>
      <c r="AM136" s="71"/>
      <c r="AN136" s="71"/>
      <c r="AO136" s="71"/>
      <c r="AP136" s="71"/>
      <c r="AQ136" s="71"/>
      <c r="AR136" s="71"/>
      <c r="AS136" s="71"/>
      <c r="AT136" s="71"/>
      <c r="AU136" s="71"/>
      <c r="AV136" s="71"/>
      <c r="AW136" s="71"/>
      <c r="AX136" s="71"/>
      <c r="AY136" s="71"/>
      <c r="AZ136" s="71"/>
      <c r="BA136" s="71"/>
      <c r="BB136" s="71"/>
      <c r="BC136" s="71"/>
      <c r="BD136" s="71"/>
      <c r="BE136" s="71"/>
      <c r="BF136" s="71"/>
      <c r="BG136" s="71"/>
      <c r="BH136" s="71"/>
      <c r="BI136" s="71"/>
      <c r="BJ136" s="71"/>
      <c r="BK136" s="71"/>
      <c r="BL136" s="71"/>
      <c r="BM136" s="71"/>
      <c r="BN136" s="71"/>
      <c r="BO136" s="71"/>
      <c r="BP136" s="71"/>
      <c r="BQ136" s="71"/>
      <c r="BR136" s="71"/>
      <c r="BS136" s="71"/>
      <c r="BT136" s="71"/>
      <c r="BU136" s="71"/>
      <c r="BV136" s="71"/>
      <c r="BW136" s="71"/>
      <c r="BX136" s="71"/>
      <c r="BY136" s="71"/>
      <c r="BZ136" s="71"/>
      <c r="CA136" s="71"/>
      <c r="CB136" s="71"/>
      <c r="CC136" s="71"/>
      <c r="CD136" s="71"/>
      <c r="CE136" s="71"/>
      <c r="CF136" s="71"/>
      <c r="CG136" s="71"/>
      <c r="CH136" s="71"/>
      <c r="CI136" s="71"/>
      <c r="CJ136" s="71"/>
      <c r="CK136" s="71"/>
      <c r="CL136" s="71"/>
      <c r="CM136" s="71"/>
    </row>
    <row r="137" spans="1:91" x14ac:dyDescent="0.15">
      <c r="A137" s="71"/>
      <c r="B137" s="71"/>
      <c r="C137" s="71"/>
      <c r="D137" s="71"/>
      <c r="E137" s="71"/>
      <c r="F137" s="71"/>
      <c r="G137" s="71"/>
      <c r="H137" s="71"/>
      <c r="I137" s="71"/>
      <c r="J137" s="71"/>
      <c r="K137" s="71"/>
      <c r="L137" s="71"/>
      <c r="M137" s="71"/>
      <c r="N137" s="71"/>
      <c r="O137" s="71"/>
      <c r="P137" s="71"/>
      <c r="Q137" s="71"/>
      <c r="R137" s="71"/>
      <c r="S137" s="71"/>
      <c r="T137" s="71"/>
      <c r="U137" s="71"/>
      <c r="V137" s="71"/>
      <c r="W137" s="71"/>
      <c r="X137" s="71"/>
      <c r="Y137" s="71"/>
      <c r="Z137" s="71"/>
      <c r="AA137" s="71"/>
      <c r="AB137" s="71"/>
      <c r="AC137" s="71"/>
      <c r="AD137" s="71"/>
      <c r="AE137" s="71"/>
      <c r="AF137" s="71"/>
      <c r="AG137" s="71"/>
      <c r="AH137" s="71"/>
      <c r="AI137" s="71"/>
      <c r="AJ137" s="71"/>
      <c r="AK137" s="71"/>
      <c r="AL137" s="71"/>
      <c r="AM137" s="71"/>
      <c r="AN137" s="71"/>
      <c r="AO137" s="71"/>
      <c r="AP137" s="71"/>
      <c r="AQ137" s="71"/>
      <c r="AR137" s="71"/>
      <c r="AS137" s="71"/>
      <c r="AT137" s="71"/>
      <c r="AU137" s="71"/>
      <c r="AV137" s="71"/>
      <c r="AW137" s="71"/>
      <c r="AX137" s="71"/>
      <c r="AY137" s="71"/>
      <c r="AZ137" s="71"/>
      <c r="BA137" s="71"/>
      <c r="BB137" s="71"/>
      <c r="BC137" s="71"/>
      <c r="BD137" s="71"/>
      <c r="BE137" s="71"/>
      <c r="BF137" s="71"/>
      <c r="BG137" s="71"/>
      <c r="BH137" s="71"/>
      <c r="BI137" s="71"/>
      <c r="BJ137" s="71"/>
      <c r="BK137" s="71"/>
      <c r="BL137" s="71"/>
      <c r="BM137" s="71"/>
      <c r="BN137" s="71"/>
      <c r="BO137" s="71"/>
      <c r="BP137" s="71"/>
      <c r="BQ137" s="71"/>
      <c r="BR137" s="71"/>
      <c r="BS137" s="71"/>
      <c r="BT137" s="71"/>
      <c r="BU137" s="71"/>
      <c r="BV137" s="71"/>
      <c r="BW137" s="71"/>
      <c r="BX137" s="71"/>
      <c r="BY137" s="71"/>
      <c r="BZ137" s="71"/>
      <c r="CA137" s="71"/>
      <c r="CB137" s="71"/>
      <c r="CC137" s="71"/>
      <c r="CD137" s="71"/>
      <c r="CE137" s="71"/>
      <c r="CF137" s="71"/>
      <c r="CG137" s="71"/>
      <c r="CH137" s="71"/>
      <c r="CI137" s="71"/>
      <c r="CJ137" s="71"/>
      <c r="CK137" s="71"/>
      <c r="CL137" s="71"/>
      <c r="CM137" s="71"/>
    </row>
    <row r="138" spans="1:91" x14ac:dyDescent="0.15">
      <c r="A138" s="71"/>
      <c r="B138" s="71"/>
      <c r="C138" s="71"/>
      <c r="D138" s="71"/>
      <c r="E138" s="71"/>
      <c r="F138" s="71"/>
      <c r="G138" s="71"/>
      <c r="H138" s="71"/>
      <c r="I138" s="71"/>
      <c r="J138" s="71"/>
      <c r="K138" s="71"/>
      <c r="L138" s="71"/>
      <c r="M138" s="71"/>
      <c r="N138" s="71"/>
      <c r="O138" s="71"/>
      <c r="P138" s="71"/>
      <c r="Q138" s="71"/>
      <c r="R138" s="71"/>
      <c r="S138" s="71"/>
      <c r="T138" s="71"/>
      <c r="U138" s="71"/>
      <c r="V138" s="71"/>
      <c r="W138" s="71"/>
      <c r="X138" s="71"/>
      <c r="Y138" s="71"/>
      <c r="Z138" s="71"/>
      <c r="AA138" s="71"/>
      <c r="AB138" s="71"/>
      <c r="AC138" s="71"/>
      <c r="AD138" s="71"/>
      <c r="AE138" s="71"/>
      <c r="AF138" s="71"/>
      <c r="AG138" s="71"/>
      <c r="AH138" s="71"/>
      <c r="AI138" s="71"/>
      <c r="AJ138" s="71"/>
      <c r="AK138" s="71"/>
      <c r="AL138" s="71"/>
      <c r="AM138" s="71"/>
      <c r="AN138" s="71"/>
      <c r="AO138" s="71"/>
      <c r="AP138" s="71"/>
      <c r="AQ138" s="71"/>
      <c r="AR138" s="71"/>
      <c r="AS138" s="71"/>
      <c r="AT138" s="71"/>
      <c r="AU138" s="71"/>
      <c r="AV138" s="71"/>
      <c r="AW138" s="71"/>
      <c r="AX138" s="71"/>
      <c r="AY138" s="71"/>
      <c r="AZ138" s="71"/>
      <c r="BA138" s="71"/>
      <c r="BB138" s="71"/>
      <c r="BC138" s="71"/>
      <c r="BD138" s="71"/>
      <c r="BE138" s="71"/>
      <c r="BF138" s="71"/>
      <c r="BG138" s="71"/>
      <c r="BH138" s="71"/>
      <c r="BI138" s="71"/>
      <c r="BJ138" s="71"/>
      <c r="BK138" s="71"/>
      <c r="BL138" s="71"/>
      <c r="BM138" s="71"/>
      <c r="BN138" s="71"/>
      <c r="BO138" s="71"/>
      <c r="BP138" s="71"/>
      <c r="BQ138" s="71"/>
      <c r="BR138" s="71"/>
      <c r="BS138" s="71"/>
      <c r="BT138" s="71"/>
      <c r="BU138" s="71"/>
      <c r="BV138" s="71"/>
      <c r="BW138" s="71"/>
      <c r="BX138" s="71"/>
      <c r="BY138" s="71"/>
      <c r="BZ138" s="71"/>
      <c r="CA138" s="71"/>
      <c r="CB138" s="71"/>
      <c r="CC138" s="71"/>
      <c r="CD138" s="71"/>
      <c r="CE138" s="71"/>
      <c r="CF138" s="71"/>
      <c r="CG138" s="71"/>
      <c r="CH138" s="71"/>
      <c r="CI138" s="71"/>
      <c r="CJ138" s="71"/>
      <c r="CK138" s="71"/>
      <c r="CL138" s="71"/>
      <c r="CM138" s="71"/>
    </row>
    <row r="139" spans="1:91" x14ac:dyDescent="0.15">
      <c r="A139" s="71"/>
      <c r="B139" s="71"/>
      <c r="C139" s="71"/>
      <c r="D139" s="71"/>
      <c r="E139" s="71"/>
      <c r="F139" s="71"/>
      <c r="G139" s="71"/>
      <c r="H139" s="71"/>
      <c r="I139" s="71"/>
      <c r="J139" s="71"/>
      <c r="K139" s="71"/>
      <c r="L139" s="71"/>
      <c r="M139" s="71"/>
      <c r="N139" s="71"/>
      <c r="O139" s="71"/>
      <c r="P139" s="71"/>
      <c r="Q139" s="71"/>
      <c r="R139" s="71"/>
      <c r="S139" s="71"/>
      <c r="T139" s="71"/>
      <c r="U139" s="71"/>
      <c r="V139" s="71"/>
      <c r="W139" s="71"/>
      <c r="X139" s="71"/>
      <c r="Y139" s="71"/>
      <c r="Z139" s="71"/>
      <c r="AA139" s="71"/>
      <c r="AB139" s="71"/>
      <c r="AC139" s="71"/>
      <c r="AD139" s="71"/>
      <c r="AE139" s="71"/>
      <c r="AF139" s="71"/>
      <c r="AG139" s="71"/>
      <c r="AH139" s="71"/>
      <c r="AI139" s="71"/>
      <c r="AJ139" s="71"/>
      <c r="AK139" s="71"/>
      <c r="AL139" s="71"/>
      <c r="AM139" s="71"/>
      <c r="AN139" s="71"/>
      <c r="AO139" s="71"/>
      <c r="AP139" s="71"/>
      <c r="AQ139" s="71"/>
      <c r="AR139" s="71"/>
      <c r="AS139" s="71"/>
      <c r="AT139" s="71"/>
      <c r="AU139" s="71"/>
      <c r="AV139" s="71"/>
      <c r="AW139" s="71"/>
      <c r="AX139" s="71"/>
      <c r="AY139" s="71"/>
      <c r="AZ139" s="71"/>
      <c r="BA139" s="71"/>
      <c r="BB139" s="71"/>
      <c r="BC139" s="71"/>
      <c r="BD139" s="71"/>
      <c r="BE139" s="71"/>
      <c r="BF139" s="71"/>
      <c r="BG139" s="71"/>
      <c r="BH139" s="71"/>
      <c r="BI139" s="71"/>
      <c r="BJ139" s="71"/>
      <c r="BK139" s="71"/>
      <c r="BL139" s="71"/>
      <c r="BM139" s="71"/>
      <c r="BN139" s="71"/>
      <c r="BO139" s="71"/>
      <c r="BP139" s="71"/>
      <c r="BQ139" s="71"/>
      <c r="BR139" s="71"/>
      <c r="BS139" s="71"/>
      <c r="BT139" s="71"/>
      <c r="BU139" s="71"/>
      <c r="BV139" s="71"/>
      <c r="BW139" s="71"/>
      <c r="BX139" s="71"/>
      <c r="BY139" s="71"/>
      <c r="BZ139" s="71"/>
      <c r="CA139" s="71"/>
      <c r="CB139" s="71"/>
      <c r="CC139" s="71"/>
      <c r="CD139" s="71"/>
      <c r="CE139" s="71"/>
      <c r="CF139" s="71"/>
      <c r="CG139" s="71"/>
      <c r="CH139" s="71"/>
      <c r="CI139" s="71"/>
      <c r="CJ139" s="71"/>
      <c r="CK139" s="71"/>
      <c r="CL139" s="71"/>
      <c r="CM139" s="71"/>
    </row>
    <row r="140" spans="1:91" x14ac:dyDescent="0.15">
      <c r="A140" s="71"/>
      <c r="B140" s="71"/>
      <c r="C140" s="71"/>
      <c r="D140" s="71"/>
      <c r="E140" s="71"/>
      <c r="F140" s="71"/>
      <c r="G140" s="71"/>
      <c r="H140" s="71"/>
      <c r="I140" s="71"/>
      <c r="J140" s="71"/>
      <c r="K140" s="71"/>
      <c r="L140" s="71"/>
      <c r="M140" s="71"/>
      <c r="N140" s="71"/>
      <c r="O140" s="71"/>
      <c r="P140" s="71"/>
      <c r="Q140" s="71"/>
      <c r="R140" s="71"/>
      <c r="S140" s="71"/>
      <c r="T140" s="71"/>
      <c r="U140" s="71"/>
      <c r="V140" s="71"/>
      <c r="W140" s="71"/>
      <c r="X140" s="71"/>
      <c r="Y140" s="71"/>
      <c r="Z140" s="71"/>
      <c r="AA140" s="71"/>
      <c r="AB140" s="71"/>
      <c r="AC140" s="71"/>
      <c r="AD140" s="71"/>
      <c r="AE140" s="71"/>
      <c r="AF140" s="71"/>
      <c r="AG140" s="71"/>
      <c r="AH140" s="71"/>
      <c r="AI140" s="71"/>
      <c r="AJ140" s="71"/>
      <c r="AK140" s="71"/>
      <c r="AL140" s="71"/>
      <c r="AM140" s="71"/>
      <c r="AN140" s="71"/>
      <c r="AO140" s="71"/>
      <c r="AP140" s="71"/>
      <c r="AQ140" s="71"/>
      <c r="AR140" s="71"/>
      <c r="AS140" s="71"/>
      <c r="AT140" s="71"/>
      <c r="AU140" s="71"/>
      <c r="AV140" s="71"/>
      <c r="AW140" s="71"/>
      <c r="AX140" s="71"/>
      <c r="AY140" s="71"/>
      <c r="AZ140" s="71"/>
      <c r="BA140" s="71"/>
      <c r="BB140" s="71"/>
      <c r="BC140" s="71"/>
      <c r="BD140" s="71"/>
      <c r="BE140" s="71"/>
      <c r="BF140" s="71"/>
      <c r="BG140" s="71"/>
      <c r="BH140" s="71"/>
      <c r="BI140" s="71"/>
      <c r="BJ140" s="71"/>
      <c r="BK140" s="71"/>
      <c r="BL140" s="71"/>
      <c r="BM140" s="71"/>
      <c r="BN140" s="71"/>
      <c r="BO140" s="71"/>
      <c r="BP140" s="71"/>
      <c r="BQ140" s="71"/>
      <c r="BR140" s="71"/>
      <c r="BS140" s="71"/>
      <c r="BT140" s="71"/>
      <c r="BU140" s="71"/>
      <c r="BV140" s="71"/>
      <c r="BW140" s="71"/>
      <c r="BX140" s="71"/>
      <c r="BY140" s="71"/>
      <c r="BZ140" s="71"/>
      <c r="CA140" s="71"/>
      <c r="CB140" s="71"/>
      <c r="CC140" s="71"/>
      <c r="CD140" s="71"/>
      <c r="CE140" s="71"/>
      <c r="CF140" s="71"/>
      <c r="CG140" s="71"/>
      <c r="CH140" s="71"/>
      <c r="CI140" s="71"/>
      <c r="CJ140" s="71"/>
      <c r="CK140" s="71"/>
      <c r="CL140" s="71"/>
      <c r="CM140" s="71"/>
    </row>
    <row r="141" spans="1:91" x14ac:dyDescent="0.15">
      <c r="A141" s="71"/>
      <c r="B141" s="71"/>
      <c r="C141" s="71"/>
      <c r="D141" s="71"/>
      <c r="E141" s="71"/>
      <c r="F141" s="71"/>
      <c r="G141" s="71"/>
      <c r="H141" s="71"/>
      <c r="I141" s="71"/>
      <c r="J141" s="71"/>
      <c r="K141" s="71"/>
      <c r="L141" s="71"/>
      <c r="M141" s="71"/>
      <c r="N141" s="71"/>
      <c r="O141" s="71"/>
      <c r="P141" s="71"/>
      <c r="Q141" s="71"/>
      <c r="R141" s="71"/>
      <c r="S141" s="71"/>
      <c r="T141" s="71"/>
      <c r="U141" s="71"/>
      <c r="V141" s="71"/>
      <c r="W141" s="71"/>
      <c r="X141" s="71"/>
      <c r="Y141" s="71"/>
      <c r="Z141" s="71"/>
      <c r="AA141" s="71"/>
      <c r="AB141" s="71"/>
      <c r="AC141" s="71"/>
      <c r="AD141" s="71"/>
      <c r="AE141" s="71"/>
      <c r="AF141" s="71"/>
      <c r="AG141" s="71"/>
      <c r="AH141" s="71"/>
      <c r="AI141" s="71"/>
      <c r="AJ141" s="71"/>
      <c r="AK141" s="71"/>
      <c r="AL141" s="71"/>
      <c r="AM141" s="71"/>
      <c r="AN141" s="71"/>
      <c r="AO141" s="71"/>
      <c r="AP141" s="71"/>
      <c r="AQ141" s="71"/>
      <c r="AR141" s="71"/>
      <c r="AS141" s="71"/>
      <c r="AT141" s="71"/>
      <c r="AU141" s="71"/>
      <c r="AV141" s="71"/>
      <c r="AW141" s="71"/>
      <c r="AX141" s="71"/>
      <c r="AY141" s="71"/>
      <c r="AZ141" s="71"/>
      <c r="BA141" s="71"/>
      <c r="BB141" s="71"/>
      <c r="BC141" s="71"/>
      <c r="BD141" s="71"/>
      <c r="BE141" s="71"/>
      <c r="BF141" s="71"/>
      <c r="BG141" s="71"/>
      <c r="BH141" s="71"/>
      <c r="BI141" s="71"/>
      <c r="BJ141" s="71"/>
      <c r="BK141" s="71"/>
      <c r="BL141" s="71"/>
      <c r="BM141" s="71"/>
      <c r="BN141" s="71"/>
      <c r="BO141" s="71"/>
      <c r="BP141" s="71"/>
      <c r="BQ141" s="71"/>
      <c r="BR141" s="71"/>
      <c r="BS141" s="71"/>
      <c r="BT141" s="71"/>
      <c r="BU141" s="71"/>
      <c r="BV141" s="71"/>
      <c r="BW141" s="71"/>
      <c r="BX141" s="71"/>
      <c r="BY141" s="71"/>
      <c r="BZ141" s="71"/>
      <c r="CA141" s="71"/>
      <c r="CB141" s="71"/>
      <c r="CC141" s="71"/>
      <c r="CD141" s="71"/>
      <c r="CE141" s="71"/>
      <c r="CF141" s="71"/>
      <c r="CG141" s="71"/>
      <c r="CH141" s="71"/>
      <c r="CI141" s="71"/>
      <c r="CJ141" s="71"/>
      <c r="CK141" s="71"/>
      <c r="CL141" s="71"/>
      <c r="CM141" s="71"/>
    </row>
    <row r="142" spans="1:91" x14ac:dyDescent="0.15">
      <c r="A142" s="71"/>
      <c r="B142" s="71"/>
      <c r="C142" s="71"/>
      <c r="D142" s="71"/>
      <c r="E142" s="71"/>
      <c r="F142" s="71"/>
      <c r="G142" s="71"/>
      <c r="H142" s="71"/>
      <c r="I142" s="71"/>
      <c r="J142" s="71"/>
      <c r="K142" s="71"/>
      <c r="L142" s="71"/>
      <c r="M142" s="71"/>
      <c r="N142" s="71"/>
      <c r="O142" s="71"/>
      <c r="P142" s="71"/>
      <c r="Q142" s="71"/>
      <c r="R142" s="71"/>
      <c r="S142" s="71"/>
      <c r="T142" s="71"/>
      <c r="U142" s="71"/>
      <c r="V142" s="71"/>
      <c r="W142" s="71"/>
      <c r="X142" s="71"/>
      <c r="Y142" s="71"/>
      <c r="Z142" s="71"/>
      <c r="AA142" s="71"/>
      <c r="AB142" s="71"/>
      <c r="AC142" s="71"/>
      <c r="AD142" s="71"/>
      <c r="AE142" s="71"/>
      <c r="AF142" s="71"/>
      <c r="AG142" s="71"/>
      <c r="AH142" s="71"/>
      <c r="AI142" s="71"/>
      <c r="AJ142" s="71"/>
      <c r="AK142" s="71"/>
      <c r="AL142" s="71"/>
      <c r="AM142" s="71"/>
      <c r="AN142" s="71"/>
      <c r="AO142" s="71"/>
      <c r="AP142" s="71"/>
      <c r="AQ142" s="71"/>
      <c r="AR142" s="71"/>
      <c r="AS142" s="71"/>
      <c r="AT142" s="71"/>
      <c r="AU142" s="71"/>
      <c r="AV142" s="71"/>
      <c r="AW142" s="71"/>
      <c r="AX142" s="71"/>
      <c r="AY142" s="71"/>
      <c r="AZ142" s="71"/>
      <c r="BA142" s="71"/>
      <c r="BB142" s="71"/>
      <c r="BC142" s="71"/>
      <c r="BD142" s="71"/>
      <c r="BE142" s="71"/>
      <c r="BF142" s="71"/>
      <c r="BG142" s="71"/>
      <c r="BH142" s="71"/>
      <c r="BI142" s="71"/>
      <c r="BJ142" s="71"/>
      <c r="BK142" s="71"/>
      <c r="BL142" s="71"/>
      <c r="BM142" s="71"/>
      <c r="BN142" s="71"/>
      <c r="BO142" s="71"/>
      <c r="BP142" s="71"/>
      <c r="BQ142" s="71"/>
      <c r="BR142" s="71"/>
      <c r="BS142" s="71"/>
      <c r="BT142" s="71"/>
      <c r="BU142" s="71"/>
      <c r="BV142" s="71"/>
      <c r="BW142" s="71"/>
      <c r="BX142" s="71"/>
      <c r="BY142" s="71"/>
      <c r="BZ142" s="71"/>
      <c r="CA142" s="71"/>
      <c r="CB142" s="71"/>
      <c r="CC142" s="71"/>
      <c r="CD142" s="71"/>
      <c r="CE142" s="71"/>
      <c r="CF142" s="71"/>
      <c r="CG142" s="71"/>
      <c r="CH142" s="71"/>
      <c r="CI142" s="71"/>
      <c r="CJ142" s="71"/>
      <c r="CK142" s="71"/>
      <c r="CL142" s="71"/>
      <c r="CM142" s="71"/>
    </row>
    <row r="143" spans="1:91" x14ac:dyDescent="0.15">
      <c r="A143" s="71"/>
      <c r="B143" s="71"/>
      <c r="C143" s="71"/>
      <c r="D143" s="71"/>
      <c r="E143" s="71"/>
      <c r="F143" s="71"/>
      <c r="G143" s="71"/>
      <c r="H143" s="71"/>
      <c r="I143" s="71"/>
      <c r="J143" s="71"/>
      <c r="K143" s="71"/>
      <c r="L143" s="71"/>
      <c r="M143" s="71"/>
      <c r="N143" s="71"/>
      <c r="O143" s="71"/>
      <c r="P143" s="71"/>
      <c r="Q143" s="71"/>
      <c r="R143" s="71"/>
      <c r="S143" s="71"/>
      <c r="T143" s="71"/>
      <c r="U143" s="71"/>
      <c r="V143" s="71"/>
      <c r="W143" s="71"/>
      <c r="X143" s="71"/>
      <c r="Y143" s="71"/>
      <c r="Z143" s="71"/>
      <c r="AA143" s="71"/>
      <c r="AB143" s="71"/>
      <c r="AC143" s="71"/>
      <c r="AD143" s="71"/>
      <c r="AE143" s="71"/>
      <c r="AF143" s="71"/>
      <c r="AG143" s="71"/>
      <c r="AH143" s="71"/>
      <c r="AI143" s="71"/>
      <c r="AJ143" s="71"/>
      <c r="AK143" s="71"/>
      <c r="AL143" s="71"/>
      <c r="AM143" s="71"/>
      <c r="AN143" s="71"/>
      <c r="AO143" s="71"/>
      <c r="AP143" s="71"/>
      <c r="AQ143" s="71"/>
      <c r="AR143" s="71"/>
      <c r="AS143" s="71"/>
      <c r="AT143" s="71"/>
      <c r="AU143" s="71"/>
      <c r="AV143" s="71"/>
      <c r="AW143" s="71"/>
      <c r="AX143" s="71"/>
      <c r="AY143" s="71"/>
      <c r="AZ143" s="71"/>
      <c r="BA143" s="71"/>
      <c r="BB143" s="71"/>
      <c r="BC143" s="71"/>
      <c r="BD143" s="71"/>
      <c r="BE143" s="71"/>
      <c r="BF143" s="71"/>
      <c r="BG143" s="71"/>
      <c r="BH143" s="71"/>
      <c r="BI143" s="71"/>
      <c r="BJ143" s="71"/>
      <c r="BK143" s="71"/>
      <c r="BL143" s="71"/>
      <c r="BM143" s="71"/>
      <c r="BN143" s="71"/>
      <c r="BO143" s="71"/>
      <c r="BP143" s="71"/>
      <c r="BQ143" s="71"/>
      <c r="BR143" s="71"/>
      <c r="BS143" s="71"/>
      <c r="BT143" s="71"/>
      <c r="BU143" s="71"/>
      <c r="BV143" s="71"/>
      <c r="BW143" s="71"/>
      <c r="BX143" s="71"/>
      <c r="BY143" s="71"/>
      <c r="BZ143" s="71"/>
      <c r="CA143" s="71"/>
      <c r="CB143" s="71"/>
      <c r="CC143" s="71"/>
      <c r="CD143" s="71"/>
      <c r="CE143" s="71"/>
      <c r="CF143" s="71"/>
      <c r="CG143" s="71"/>
      <c r="CH143" s="71"/>
      <c r="CI143" s="71"/>
      <c r="CJ143" s="71"/>
      <c r="CK143" s="71"/>
      <c r="CL143" s="71"/>
      <c r="CM143" s="71"/>
    </row>
    <row r="144" spans="1:91" x14ac:dyDescent="0.15">
      <c r="A144" s="71"/>
      <c r="B144" s="71"/>
      <c r="C144" s="71"/>
      <c r="D144" s="71"/>
      <c r="E144" s="71"/>
      <c r="F144" s="71"/>
      <c r="G144" s="71"/>
      <c r="H144" s="71"/>
      <c r="I144" s="71"/>
      <c r="J144" s="71"/>
      <c r="K144" s="71"/>
      <c r="L144" s="71"/>
      <c r="M144" s="71"/>
      <c r="N144" s="71"/>
      <c r="O144" s="71"/>
      <c r="P144" s="71"/>
      <c r="Q144" s="71"/>
      <c r="R144" s="71"/>
      <c r="S144" s="71"/>
      <c r="T144" s="71"/>
      <c r="U144" s="71"/>
      <c r="V144" s="71"/>
      <c r="W144" s="71"/>
      <c r="X144" s="71"/>
      <c r="Y144" s="71"/>
      <c r="Z144" s="71"/>
      <c r="AA144" s="71"/>
      <c r="AB144" s="71"/>
      <c r="AC144" s="71"/>
      <c r="AD144" s="71"/>
      <c r="AE144" s="71"/>
      <c r="AF144" s="71"/>
      <c r="AG144" s="71"/>
      <c r="AH144" s="71"/>
      <c r="AI144" s="71"/>
      <c r="AJ144" s="71"/>
      <c r="AK144" s="71"/>
      <c r="AL144" s="71"/>
      <c r="AM144" s="71"/>
      <c r="AN144" s="71"/>
      <c r="AO144" s="71"/>
      <c r="AP144" s="71"/>
      <c r="AQ144" s="71"/>
      <c r="AR144" s="71"/>
      <c r="AS144" s="71"/>
      <c r="AT144" s="71"/>
      <c r="AU144" s="71"/>
      <c r="AV144" s="71"/>
      <c r="AW144" s="71"/>
      <c r="AX144" s="71"/>
      <c r="AY144" s="71"/>
      <c r="AZ144" s="71"/>
      <c r="BA144" s="71"/>
      <c r="BB144" s="71"/>
      <c r="BC144" s="71"/>
      <c r="BD144" s="71"/>
      <c r="BE144" s="71"/>
      <c r="BF144" s="71"/>
      <c r="BG144" s="71"/>
      <c r="BH144" s="71"/>
      <c r="BI144" s="71"/>
      <c r="BJ144" s="71"/>
      <c r="BK144" s="71"/>
      <c r="BL144" s="71"/>
      <c r="BM144" s="71"/>
      <c r="BN144" s="71"/>
      <c r="BO144" s="71"/>
      <c r="BP144" s="71"/>
      <c r="BQ144" s="71"/>
      <c r="BR144" s="71"/>
      <c r="BS144" s="71"/>
      <c r="BT144" s="71"/>
      <c r="BU144" s="71"/>
      <c r="BV144" s="71"/>
      <c r="BW144" s="71"/>
      <c r="BX144" s="71"/>
      <c r="BY144" s="71"/>
      <c r="BZ144" s="71"/>
      <c r="CA144" s="71"/>
      <c r="CB144" s="71"/>
      <c r="CC144" s="71"/>
      <c r="CD144" s="71"/>
      <c r="CE144" s="71"/>
      <c r="CF144" s="71"/>
      <c r="CG144" s="71"/>
      <c r="CH144" s="71"/>
      <c r="CI144" s="71"/>
      <c r="CJ144" s="71"/>
      <c r="CK144" s="71"/>
      <c r="CL144" s="71"/>
      <c r="CM144" s="71"/>
    </row>
    <row r="145" spans="1:91" x14ac:dyDescent="0.15">
      <c r="A145" s="71"/>
      <c r="B145" s="71"/>
      <c r="C145" s="71"/>
      <c r="D145" s="71"/>
      <c r="E145" s="71"/>
      <c r="F145" s="71"/>
      <c r="G145" s="71"/>
      <c r="H145" s="71"/>
      <c r="I145" s="71"/>
      <c r="J145" s="71"/>
      <c r="K145" s="71"/>
      <c r="L145" s="71"/>
      <c r="M145" s="71"/>
      <c r="N145" s="71"/>
      <c r="O145" s="71"/>
      <c r="P145" s="71"/>
      <c r="Q145" s="71"/>
      <c r="R145" s="71"/>
      <c r="S145" s="71"/>
      <c r="T145" s="71"/>
      <c r="U145" s="71"/>
      <c r="V145" s="71"/>
      <c r="W145" s="71"/>
      <c r="X145" s="71"/>
      <c r="Y145" s="71"/>
      <c r="Z145" s="71"/>
      <c r="AA145" s="71"/>
      <c r="AB145" s="71"/>
      <c r="AC145" s="71"/>
      <c r="AD145" s="71"/>
      <c r="AE145" s="71"/>
      <c r="AF145" s="71"/>
      <c r="AG145" s="71"/>
      <c r="AH145" s="71"/>
      <c r="AI145" s="71"/>
      <c r="AJ145" s="71"/>
      <c r="AK145" s="71"/>
      <c r="AL145" s="71"/>
      <c r="AM145" s="71"/>
      <c r="AN145" s="71"/>
      <c r="AO145" s="71"/>
      <c r="AP145" s="71"/>
      <c r="AQ145" s="71"/>
      <c r="AR145" s="71"/>
      <c r="AS145" s="71"/>
      <c r="AT145" s="71"/>
      <c r="AU145" s="71"/>
      <c r="AV145" s="71"/>
      <c r="AW145" s="71"/>
      <c r="AX145" s="71"/>
      <c r="AY145" s="71"/>
      <c r="AZ145" s="71"/>
      <c r="BA145" s="71"/>
      <c r="BB145" s="71"/>
      <c r="BC145" s="71"/>
      <c r="BD145" s="71"/>
      <c r="BE145" s="71"/>
      <c r="BF145" s="71"/>
      <c r="BG145" s="71"/>
      <c r="BH145" s="71"/>
      <c r="BI145" s="71"/>
      <c r="BJ145" s="71"/>
      <c r="BK145" s="71"/>
      <c r="BL145" s="71"/>
      <c r="BM145" s="71"/>
      <c r="BN145" s="71"/>
      <c r="BO145" s="71"/>
      <c r="BP145" s="71"/>
      <c r="BQ145" s="71"/>
      <c r="BR145" s="71"/>
      <c r="BS145" s="71"/>
      <c r="BT145" s="71"/>
      <c r="BU145" s="71"/>
      <c r="BV145" s="71"/>
      <c r="BW145" s="71"/>
      <c r="BX145" s="71"/>
      <c r="BY145" s="71"/>
      <c r="BZ145" s="71"/>
      <c r="CA145" s="71"/>
      <c r="CB145" s="71"/>
      <c r="CC145" s="71"/>
      <c r="CD145" s="71"/>
      <c r="CE145" s="71"/>
      <c r="CF145" s="71"/>
      <c r="CG145" s="71"/>
      <c r="CH145" s="71"/>
      <c r="CI145" s="71"/>
      <c r="CJ145" s="71"/>
      <c r="CK145" s="71"/>
      <c r="CL145" s="71"/>
      <c r="CM145" s="71"/>
    </row>
    <row r="146" spans="1:91" x14ac:dyDescent="0.15">
      <c r="A146" s="71"/>
      <c r="B146" s="71"/>
      <c r="C146" s="71"/>
      <c r="D146" s="71"/>
      <c r="E146" s="71"/>
      <c r="F146" s="71"/>
      <c r="G146" s="71"/>
      <c r="H146" s="71"/>
      <c r="I146" s="71"/>
      <c r="J146" s="71"/>
      <c r="K146" s="71"/>
      <c r="L146" s="71"/>
      <c r="M146" s="71"/>
      <c r="N146" s="71"/>
      <c r="O146" s="71"/>
      <c r="P146" s="71"/>
      <c r="Q146" s="71"/>
      <c r="R146" s="71"/>
      <c r="S146" s="71"/>
      <c r="T146" s="71"/>
      <c r="U146" s="71"/>
      <c r="V146" s="71"/>
      <c r="W146" s="71"/>
      <c r="X146" s="71"/>
      <c r="Y146" s="71"/>
      <c r="Z146" s="71"/>
      <c r="AA146" s="71"/>
      <c r="AB146" s="71"/>
      <c r="AC146" s="71"/>
      <c r="AD146" s="71"/>
      <c r="AE146" s="71"/>
      <c r="AF146" s="71"/>
      <c r="AG146" s="71"/>
      <c r="AH146" s="71"/>
      <c r="AI146" s="71"/>
      <c r="AJ146" s="71"/>
      <c r="AK146" s="71"/>
      <c r="AL146" s="71"/>
      <c r="AM146" s="71"/>
      <c r="AN146" s="71"/>
      <c r="AO146" s="71"/>
      <c r="AP146" s="71"/>
      <c r="AQ146" s="71"/>
      <c r="AR146" s="71"/>
      <c r="AS146" s="71"/>
      <c r="AT146" s="71"/>
      <c r="AU146" s="71"/>
      <c r="AV146" s="71"/>
      <c r="AW146" s="71"/>
      <c r="AX146" s="71"/>
      <c r="AY146" s="71"/>
      <c r="AZ146" s="71"/>
      <c r="BA146" s="71"/>
      <c r="BB146" s="71"/>
      <c r="BC146" s="71"/>
      <c r="BD146" s="71"/>
      <c r="BE146" s="71"/>
      <c r="BF146" s="71"/>
      <c r="BG146" s="71"/>
      <c r="BH146" s="71"/>
      <c r="BI146" s="71"/>
      <c r="BJ146" s="71"/>
      <c r="BK146" s="71"/>
      <c r="BL146" s="71"/>
      <c r="BM146" s="71"/>
      <c r="BN146" s="71"/>
      <c r="BO146" s="71"/>
      <c r="BP146" s="71"/>
      <c r="BQ146" s="71"/>
      <c r="BR146" s="71"/>
      <c r="BS146" s="71"/>
      <c r="BT146" s="71"/>
      <c r="BU146" s="71"/>
      <c r="BV146" s="71"/>
      <c r="BW146" s="71"/>
      <c r="BX146" s="71"/>
      <c r="BY146" s="71"/>
      <c r="BZ146" s="71"/>
      <c r="CA146" s="71"/>
      <c r="CB146" s="71"/>
      <c r="CC146" s="71"/>
      <c r="CD146" s="71"/>
      <c r="CE146" s="71"/>
      <c r="CF146" s="71"/>
      <c r="CG146" s="71"/>
      <c r="CH146" s="71"/>
      <c r="CI146" s="71"/>
      <c r="CJ146" s="71"/>
      <c r="CK146" s="71"/>
      <c r="CL146" s="71"/>
      <c r="CM146" s="71"/>
    </row>
    <row r="147" spans="1:91" x14ac:dyDescent="0.15">
      <c r="A147" s="71"/>
      <c r="B147" s="71"/>
      <c r="C147" s="71"/>
      <c r="D147" s="71"/>
      <c r="E147" s="71"/>
      <c r="F147" s="71"/>
      <c r="G147" s="71"/>
      <c r="H147" s="71"/>
      <c r="I147" s="71"/>
      <c r="J147" s="71"/>
      <c r="K147" s="71"/>
      <c r="L147" s="71"/>
      <c r="M147" s="71"/>
      <c r="N147" s="71"/>
      <c r="O147" s="71"/>
      <c r="P147" s="71"/>
      <c r="Q147" s="71"/>
      <c r="R147" s="71"/>
      <c r="S147" s="71"/>
      <c r="T147" s="71"/>
      <c r="U147" s="71"/>
      <c r="V147" s="71"/>
      <c r="W147" s="71"/>
      <c r="X147" s="71"/>
      <c r="Y147" s="71"/>
      <c r="Z147" s="71"/>
      <c r="AA147" s="71"/>
      <c r="AB147" s="71"/>
      <c r="AC147" s="71"/>
      <c r="AD147" s="71"/>
      <c r="AE147" s="71"/>
      <c r="AF147" s="71"/>
      <c r="AG147" s="71"/>
      <c r="AH147" s="71"/>
      <c r="AI147" s="71"/>
      <c r="AJ147" s="71"/>
      <c r="AK147" s="71"/>
      <c r="AL147" s="71"/>
      <c r="AM147" s="71"/>
      <c r="AN147" s="71"/>
      <c r="AO147" s="71"/>
      <c r="AP147" s="71"/>
      <c r="AQ147" s="71"/>
      <c r="AR147" s="71"/>
      <c r="AS147" s="71"/>
      <c r="AT147" s="71"/>
      <c r="AU147" s="71"/>
      <c r="AV147" s="71"/>
      <c r="AW147" s="71"/>
      <c r="AX147" s="71"/>
      <c r="AY147" s="71"/>
      <c r="AZ147" s="71"/>
      <c r="BA147" s="71"/>
      <c r="BB147" s="71"/>
      <c r="BC147" s="71"/>
      <c r="BD147" s="71"/>
      <c r="BE147" s="71"/>
      <c r="BF147" s="71"/>
      <c r="BG147" s="71"/>
      <c r="BH147" s="71"/>
      <c r="BI147" s="71"/>
      <c r="BJ147" s="71"/>
      <c r="BK147" s="71"/>
      <c r="BL147" s="71"/>
      <c r="BM147" s="71"/>
      <c r="BN147" s="71"/>
      <c r="BO147" s="71"/>
      <c r="BP147" s="71"/>
      <c r="BQ147" s="71"/>
      <c r="BR147" s="71"/>
      <c r="BS147" s="71"/>
      <c r="BT147" s="71"/>
      <c r="BU147" s="71"/>
      <c r="BV147" s="71"/>
      <c r="BW147" s="71"/>
      <c r="BX147" s="71"/>
      <c r="BY147" s="71"/>
      <c r="BZ147" s="71"/>
      <c r="CA147" s="71"/>
      <c r="CB147" s="71"/>
      <c r="CC147" s="71"/>
      <c r="CD147" s="71"/>
      <c r="CE147" s="71"/>
      <c r="CF147" s="71"/>
      <c r="CG147" s="71"/>
      <c r="CH147" s="71"/>
      <c r="CI147" s="71"/>
      <c r="CJ147" s="71"/>
      <c r="CK147" s="71"/>
      <c r="CL147" s="71"/>
      <c r="CM147" s="71"/>
    </row>
    <row r="148" spans="1:91" x14ac:dyDescent="0.15">
      <c r="A148" s="71"/>
      <c r="B148" s="71"/>
      <c r="C148" s="71"/>
      <c r="D148" s="71"/>
      <c r="E148" s="71"/>
      <c r="F148" s="71"/>
      <c r="G148" s="71"/>
      <c r="H148" s="71"/>
      <c r="I148" s="71"/>
      <c r="J148" s="71"/>
      <c r="K148" s="71"/>
      <c r="L148" s="71"/>
      <c r="M148" s="71"/>
      <c r="N148" s="71"/>
      <c r="O148" s="71"/>
      <c r="P148" s="71"/>
      <c r="Q148" s="71"/>
      <c r="R148" s="71"/>
      <c r="S148" s="71"/>
      <c r="T148" s="71"/>
      <c r="U148" s="71"/>
      <c r="V148" s="71"/>
      <c r="W148" s="71"/>
      <c r="X148" s="71"/>
      <c r="Y148" s="71"/>
      <c r="Z148" s="71"/>
      <c r="AA148" s="71"/>
      <c r="AB148" s="71"/>
      <c r="AC148" s="71"/>
      <c r="AD148" s="71"/>
      <c r="AE148" s="71"/>
      <c r="AF148" s="71"/>
      <c r="AG148" s="71"/>
      <c r="AH148" s="71"/>
      <c r="AI148" s="71"/>
      <c r="AJ148" s="71"/>
      <c r="AK148" s="71"/>
      <c r="AL148" s="71"/>
      <c r="AM148" s="71"/>
      <c r="AN148" s="71"/>
      <c r="AO148" s="71"/>
      <c r="AP148" s="71"/>
      <c r="AQ148" s="71"/>
      <c r="AR148" s="71"/>
      <c r="AS148" s="71"/>
      <c r="AT148" s="71"/>
      <c r="AU148" s="71"/>
      <c r="AV148" s="71"/>
      <c r="AW148" s="71"/>
      <c r="AX148" s="71"/>
      <c r="AY148" s="71"/>
      <c r="AZ148" s="71"/>
      <c r="BA148" s="71"/>
      <c r="BB148" s="71"/>
      <c r="BC148" s="71"/>
      <c r="BD148" s="71"/>
      <c r="BE148" s="71"/>
      <c r="BF148" s="71"/>
      <c r="BG148" s="71"/>
      <c r="BH148" s="71"/>
      <c r="BI148" s="71"/>
      <c r="BJ148" s="71"/>
      <c r="BK148" s="71"/>
      <c r="BL148" s="71"/>
      <c r="BM148" s="71"/>
      <c r="BN148" s="71"/>
      <c r="BO148" s="71"/>
      <c r="BP148" s="71"/>
      <c r="BQ148" s="71"/>
      <c r="BR148" s="71"/>
      <c r="BS148" s="71"/>
      <c r="BT148" s="71"/>
      <c r="BU148" s="71"/>
      <c r="BV148" s="71"/>
      <c r="BW148" s="71"/>
      <c r="BX148" s="71"/>
      <c r="BY148" s="71"/>
      <c r="BZ148" s="71"/>
      <c r="CA148" s="71"/>
      <c r="CB148" s="71"/>
      <c r="CC148" s="71"/>
      <c r="CD148" s="71"/>
      <c r="CE148" s="71"/>
      <c r="CF148" s="71"/>
      <c r="CG148" s="71"/>
      <c r="CH148" s="71"/>
      <c r="CI148" s="71"/>
      <c r="CJ148" s="71"/>
      <c r="CK148" s="71"/>
      <c r="CL148" s="71"/>
      <c r="CM148" s="71"/>
    </row>
    <row r="149" spans="1:91" x14ac:dyDescent="0.15">
      <c r="A149" s="71"/>
      <c r="B149" s="71"/>
      <c r="C149" s="71"/>
      <c r="D149" s="71"/>
      <c r="E149" s="71"/>
      <c r="F149" s="71"/>
      <c r="G149" s="71"/>
      <c r="H149" s="71"/>
      <c r="I149" s="71"/>
      <c r="J149" s="71"/>
      <c r="K149" s="71"/>
      <c r="L149" s="71"/>
      <c r="M149" s="71"/>
      <c r="N149" s="71"/>
      <c r="O149" s="71"/>
      <c r="P149" s="71"/>
      <c r="Q149" s="71"/>
      <c r="R149" s="71"/>
      <c r="S149" s="71"/>
      <c r="T149" s="71"/>
      <c r="U149" s="71"/>
      <c r="V149" s="71"/>
      <c r="W149" s="71"/>
      <c r="X149" s="71"/>
      <c r="Y149" s="71"/>
      <c r="Z149" s="71"/>
      <c r="AA149" s="71"/>
      <c r="AB149" s="71"/>
      <c r="AC149" s="71"/>
      <c r="AD149" s="71"/>
      <c r="AE149" s="71"/>
      <c r="AF149" s="71"/>
      <c r="AG149" s="71"/>
      <c r="AH149" s="71"/>
      <c r="AI149" s="71"/>
      <c r="AJ149" s="71"/>
      <c r="AK149" s="71"/>
      <c r="AL149" s="71"/>
      <c r="AM149" s="71"/>
      <c r="AN149" s="71"/>
      <c r="AO149" s="71"/>
      <c r="AP149" s="71"/>
      <c r="AQ149" s="71"/>
      <c r="AR149" s="71"/>
      <c r="AS149" s="71"/>
      <c r="AT149" s="71"/>
      <c r="AU149" s="71"/>
      <c r="AV149" s="71"/>
      <c r="AW149" s="71"/>
      <c r="AX149" s="71"/>
      <c r="AY149" s="71"/>
      <c r="AZ149" s="71"/>
      <c r="BA149" s="71"/>
      <c r="BB149" s="71"/>
      <c r="BC149" s="71"/>
      <c r="BD149" s="71"/>
      <c r="BE149" s="71"/>
      <c r="BF149" s="71"/>
      <c r="BG149" s="71"/>
      <c r="BH149" s="71"/>
      <c r="BI149" s="71"/>
      <c r="BJ149" s="71"/>
      <c r="BK149" s="71"/>
      <c r="BL149" s="71"/>
      <c r="BM149" s="71"/>
      <c r="BN149" s="71"/>
      <c r="BO149" s="71"/>
      <c r="BP149" s="71"/>
      <c r="BQ149" s="71"/>
      <c r="BR149" s="71"/>
      <c r="BS149" s="71"/>
      <c r="BT149" s="71"/>
      <c r="BU149" s="71"/>
      <c r="BV149" s="71"/>
      <c r="BW149" s="71"/>
      <c r="BX149" s="71"/>
      <c r="BY149" s="71"/>
      <c r="BZ149" s="71"/>
      <c r="CA149" s="71"/>
      <c r="CB149" s="71"/>
      <c r="CC149" s="71"/>
      <c r="CD149" s="71"/>
      <c r="CE149" s="71"/>
      <c r="CF149" s="71"/>
      <c r="CG149" s="71"/>
      <c r="CH149" s="71"/>
      <c r="CI149" s="71"/>
      <c r="CJ149" s="71"/>
      <c r="CK149" s="71"/>
      <c r="CL149" s="71"/>
      <c r="CM149" s="71"/>
    </row>
    <row r="150" spans="1:91" x14ac:dyDescent="0.15">
      <c r="A150" s="71"/>
      <c r="B150" s="71"/>
      <c r="C150" s="71"/>
      <c r="D150" s="71"/>
      <c r="E150" s="71"/>
      <c r="F150" s="71"/>
      <c r="G150" s="71"/>
      <c r="H150" s="71"/>
      <c r="I150" s="71"/>
      <c r="J150" s="71"/>
      <c r="K150" s="71"/>
      <c r="L150" s="71"/>
      <c r="M150" s="71"/>
      <c r="N150" s="71"/>
      <c r="O150" s="71"/>
      <c r="P150" s="71"/>
      <c r="Q150" s="71"/>
      <c r="R150" s="71"/>
      <c r="S150" s="71"/>
      <c r="T150" s="71"/>
      <c r="U150" s="71"/>
      <c r="V150" s="71"/>
      <c r="W150" s="71"/>
      <c r="X150" s="71"/>
      <c r="Y150" s="71"/>
      <c r="Z150" s="71"/>
      <c r="AA150" s="71"/>
      <c r="AB150" s="71"/>
      <c r="AC150" s="71"/>
      <c r="AD150" s="71"/>
      <c r="AE150" s="71"/>
      <c r="AF150" s="71"/>
      <c r="AG150" s="71"/>
      <c r="AH150" s="71"/>
      <c r="AI150" s="71"/>
      <c r="AJ150" s="71"/>
      <c r="AK150" s="71"/>
      <c r="AL150" s="71"/>
      <c r="AM150" s="71"/>
      <c r="AN150" s="71"/>
      <c r="AO150" s="71"/>
      <c r="AP150" s="71"/>
      <c r="AQ150" s="71"/>
      <c r="AR150" s="71"/>
      <c r="AS150" s="71"/>
      <c r="AT150" s="71"/>
      <c r="AU150" s="71"/>
      <c r="AV150" s="71"/>
      <c r="AW150" s="71"/>
      <c r="AX150" s="71"/>
      <c r="AY150" s="71"/>
      <c r="AZ150" s="71"/>
      <c r="BA150" s="71"/>
      <c r="BB150" s="71"/>
      <c r="BC150" s="71"/>
      <c r="BD150" s="71"/>
      <c r="BE150" s="71"/>
      <c r="BF150" s="71"/>
      <c r="BG150" s="71"/>
      <c r="BH150" s="71"/>
      <c r="BI150" s="71"/>
      <c r="BJ150" s="71"/>
      <c r="BK150" s="71"/>
      <c r="BL150" s="71"/>
      <c r="BM150" s="71"/>
      <c r="BN150" s="71"/>
      <c r="BO150" s="71"/>
      <c r="BP150" s="71"/>
      <c r="BQ150" s="71"/>
      <c r="BR150" s="71"/>
      <c r="BS150" s="71"/>
      <c r="BT150" s="71"/>
      <c r="BU150" s="71"/>
      <c r="BV150" s="71"/>
      <c r="BW150" s="71"/>
      <c r="BX150" s="71"/>
      <c r="BY150" s="71"/>
      <c r="BZ150" s="71"/>
      <c r="CA150" s="71"/>
      <c r="CB150" s="71"/>
      <c r="CC150" s="71"/>
      <c r="CD150" s="71"/>
      <c r="CE150" s="71"/>
      <c r="CF150" s="71"/>
      <c r="CG150" s="71"/>
      <c r="CH150" s="71"/>
      <c r="CI150" s="71"/>
      <c r="CJ150" s="71"/>
      <c r="CK150" s="71"/>
      <c r="CL150" s="71"/>
      <c r="CM150" s="71"/>
    </row>
    <row r="151" spans="1:91" x14ac:dyDescent="0.15">
      <c r="A151" s="71"/>
      <c r="B151" s="71"/>
      <c r="C151" s="71"/>
      <c r="D151" s="71"/>
      <c r="E151" s="71"/>
      <c r="F151" s="71"/>
      <c r="G151" s="71"/>
      <c r="H151" s="71"/>
      <c r="I151" s="71"/>
      <c r="J151" s="71"/>
      <c r="K151" s="71"/>
      <c r="L151" s="71"/>
      <c r="M151" s="71"/>
      <c r="N151" s="71"/>
      <c r="O151" s="71"/>
      <c r="P151" s="71"/>
      <c r="Q151" s="71"/>
      <c r="R151" s="71"/>
      <c r="S151" s="71"/>
      <c r="T151" s="71"/>
      <c r="U151" s="71"/>
      <c r="V151" s="71"/>
      <c r="W151" s="71"/>
      <c r="X151" s="71"/>
      <c r="Y151" s="71"/>
      <c r="Z151" s="71"/>
      <c r="AA151" s="71"/>
      <c r="AB151" s="71"/>
      <c r="AC151" s="71"/>
      <c r="AD151" s="71"/>
      <c r="AE151" s="71"/>
      <c r="AF151" s="71"/>
      <c r="AG151" s="71"/>
      <c r="AH151" s="71"/>
      <c r="AI151" s="71"/>
      <c r="AJ151" s="71"/>
      <c r="AK151" s="71"/>
      <c r="AL151" s="71"/>
      <c r="AM151" s="71"/>
      <c r="AN151" s="71"/>
      <c r="AO151" s="71"/>
      <c r="AP151" s="71"/>
      <c r="AQ151" s="71"/>
      <c r="AR151" s="71"/>
      <c r="AS151" s="71"/>
      <c r="AT151" s="71"/>
      <c r="AU151" s="71"/>
      <c r="AV151" s="71"/>
      <c r="AW151" s="71"/>
      <c r="AX151" s="71"/>
      <c r="AY151" s="71"/>
      <c r="AZ151" s="71"/>
      <c r="BA151" s="71"/>
      <c r="BB151" s="71"/>
      <c r="BC151" s="71"/>
      <c r="BD151" s="71"/>
      <c r="BE151" s="71"/>
      <c r="BF151" s="71"/>
      <c r="BG151" s="71"/>
      <c r="BH151" s="71"/>
      <c r="BI151" s="71"/>
      <c r="BJ151" s="71"/>
      <c r="BK151" s="71"/>
      <c r="BL151" s="71"/>
      <c r="BM151" s="71"/>
      <c r="BN151" s="71"/>
      <c r="BO151" s="71"/>
      <c r="BP151" s="71"/>
      <c r="BQ151" s="71"/>
      <c r="BR151" s="71"/>
      <c r="BS151" s="71"/>
      <c r="BT151" s="71"/>
      <c r="BU151" s="71"/>
      <c r="BV151" s="71"/>
      <c r="BW151" s="71"/>
      <c r="BX151" s="71"/>
      <c r="BY151" s="71"/>
      <c r="BZ151" s="71"/>
      <c r="CA151" s="71"/>
      <c r="CB151" s="71"/>
      <c r="CC151" s="71"/>
      <c r="CD151" s="71"/>
      <c r="CE151" s="71"/>
      <c r="CF151" s="71"/>
      <c r="CG151" s="71"/>
      <c r="CH151" s="71"/>
      <c r="CI151" s="71"/>
      <c r="CJ151" s="71"/>
      <c r="CK151" s="71"/>
      <c r="CL151" s="71"/>
      <c r="CM151" s="71"/>
    </row>
    <row r="152" spans="1:91" x14ac:dyDescent="0.15">
      <c r="A152" s="71"/>
      <c r="B152" s="71"/>
      <c r="C152" s="71"/>
      <c r="D152" s="71"/>
      <c r="E152" s="71"/>
      <c r="F152" s="71"/>
      <c r="G152" s="71"/>
      <c r="H152" s="71"/>
      <c r="I152" s="71"/>
      <c r="J152" s="71"/>
      <c r="K152" s="71"/>
      <c r="L152" s="71"/>
      <c r="M152" s="71"/>
      <c r="N152" s="71"/>
      <c r="O152" s="71"/>
      <c r="P152" s="71"/>
      <c r="Q152" s="71"/>
      <c r="R152" s="71"/>
      <c r="S152" s="71"/>
      <c r="T152" s="71"/>
      <c r="U152" s="71"/>
      <c r="V152" s="71"/>
      <c r="W152" s="71"/>
      <c r="X152" s="71"/>
      <c r="Y152" s="71"/>
      <c r="Z152" s="71"/>
      <c r="AA152" s="71"/>
      <c r="AB152" s="71"/>
      <c r="AC152" s="71"/>
      <c r="AD152" s="71"/>
      <c r="AE152" s="71"/>
      <c r="AF152" s="71"/>
      <c r="AG152" s="71"/>
      <c r="AH152" s="71"/>
      <c r="AI152" s="71"/>
      <c r="AJ152" s="71"/>
      <c r="AK152" s="71"/>
      <c r="AL152" s="71"/>
      <c r="AM152" s="71"/>
      <c r="AN152" s="71"/>
      <c r="AO152" s="71"/>
      <c r="AP152" s="71"/>
      <c r="AQ152" s="71"/>
      <c r="AR152" s="71"/>
      <c r="AS152" s="71"/>
      <c r="AT152" s="71"/>
      <c r="AU152" s="71"/>
      <c r="AV152" s="71"/>
      <c r="AW152" s="71"/>
      <c r="AX152" s="71"/>
      <c r="AY152" s="71"/>
      <c r="AZ152" s="71"/>
      <c r="BA152" s="71"/>
      <c r="BB152" s="71"/>
      <c r="BC152" s="71"/>
      <c r="BD152" s="71"/>
      <c r="BE152" s="71"/>
      <c r="BF152" s="71"/>
      <c r="BG152" s="71"/>
      <c r="BH152" s="71"/>
      <c r="BI152" s="71"/>
      <c r="BJ152" s="71"/>
      <c r="BK152" s="71"/>
      <c r="BL152" s="71"/>
      <c r="BM152" s="71"/>
      <c r="BN152" s="71"/>
      <c r="BO152" s="71"/>
      <c r="BP152" s="71"/>
      <c r="BQ152" s="71"/>
      <c r="BR152" s="71"/>
      <c r="BS152" s="71"/>
      <c r="BT152" s="71"/>
      <c r="BU152" s="71"/>
      <c r="BV152" s="71"/>
      <c r="BW152" s="71"/>
      <c r="BX152" s="71"/>
      <c r="BY152" s="71"/>
      <c r="BZ152" s="71"/>
      <c r="CA152" s="71"/>
      <c r="CB152" s="71"/>
      <c r="CC152" s="71"/>
      <c r="CD152" s="71"/>
      <c r="CE152" s="71"/>
      <c r="CF152" s="71"/>
      <c r="CG152" s="71"/>
      <c r="CH152" s="71"/>
      <c r="CI152" s="71"/>
      <c r="CJ152" s="71"/>
      <c r="CK152" s="71"/>
      <c r="CL152" s="71"/>
      <c r="CM152" s="71"/>
    </row>
    <row r="153" spans="1:91" x14ac:dyDescent="0.15">
      <c r="A153" s="71"/>
      <c r="B153" s="71"/>
      <c r="C153" s="71"/>
      <c r="D153" s="71"/>
      <c r="E153" s="71"/>
      <c r="F153" s="71"/>
      <c r="G153" s="71"/>
      <c r="H153" s="71"/>
      <c r="I153" s="71"/>
      <c r="J153" s="71"/>
      <c r="K153" s="71"/>
      <c r="L153" s="71"/>
      <c r="M153" s="71"/>
      <c r="N153" s="71"/>
      <c r="O153" s="71"/>
      <c r="P153" s="71"/>
      <c r="Q153" s="71"/>
      <c r="R153" s="71"/>
      <c r="S153" s="71"/>
      <c r="T153" s="71"/>
      <c r="U153" s="71"/>
      <c r="V153" s="71"/>
      <c r="W153" s="71"/>
      <c r="X153" s="71"/>
      <c r="Y153" s="71"/>
      <c r="Z153" s="71"/>
      <c r="AA153" s="71"/>
      <c r="AB153" s="71"/>
      <c r="AC153" s="71"/>
      <c r="AD153" s="71"/>
      <c r="AE153" s="71"/>
      <c r="AF153" s="71"/>
      <c r="AG153" s="71"/>
      <c r="AH153" s="71"/>
      <c r="AI153" s="71"/>
      <c r="AJ153" s="71"/>
      <c r="AK153" s="71"/>
      <c r="AL153" s="71"/>
      <c r="AM153" s="71"/>
      <c r="AN153" s="71"/>
      <c r="AO153" s="71"/>
      <c r="AP153" s="71"/>
      <c r="AQ153" s="71"/>
      <c r="AR153" s="71"/>
      <c r="AS153" s="71"/>
      <c r="AT153" s="71"/>
      <c r="AU153" s="71"/>
      <c r="AV153" s="71"/>
      <c r="AW153" s="71"/>
      <c r="AX153" s="71"/>
      <c r="AY153" s="71"/>
      <c r="AZ153" s="71"/>
      <c r="BA153" s="71"/>
      <c r="BB153" s="71"/>
      <c r="BC153" s="71"/>
      <c r="BD153" s="71"/>
      <c r="BE153" s="71"/>
      <c r="BF153" s="71"/>
      <c r="BG153" s="71"/>
      <c r="BH153" s="71"/>
      <c r="BI153" s="71"/>
      <c r="BJ153" s="71"/>
      <c r="BK153" s="71"/>
      <c r="BL153" s="71"/>
      <c r="BM153" s="71"/>
      <c r="BN153" s="71"/>
      <c r="BO153" s="71"/>
      <c r="BP153" s="71"/>
      <c r="BQ153" s="71"/>
      <c r="BR153" s="71"/>
      <c r="BS153" s="71"/>
      <c r="BT153" s="71"/>
      <c r="BU153" s="71"/>
      <c r="BV153" s="71"/>
      <c r="BW153" s="71"/>
      <c r="BX153" s="71"/>
      <c r="BY153" s="71"/>
      <c r="BZ153" s="71"/>
      <c r="CA153" s="71"/>
      <c r="CB153" s="71"/>
      <c r="CC153" s="71"/>
      <c r="CD153" s="71"/>
      <c r="CE153" s="71"/>
      <c r="CF153" s="71"/>
      <c r="CG153" s="71"/>
      <c r="CH153" s="71"/>
      <c r="CI153" s="71"/>
      <c r="CJ153" s="71"/>
      <c r="CK153" s="71"/>
      <c r="CL153" s="71"/>
      <c r="CM153" s="71"/>
    </row>
    <row r="154" spans="1:91" x14ac:dyDescent="0.15">
      <c r="A154" s="71"/>
      <c r="B154" s="71"/>
      <c r="C154" s="71"/>
      <c r="D154" s="71"/>
      <c r="E154" s="71"/>
      <c r="F154" s="71"/>
      <c r="G154" s="71"/>
      <c r="H154" s="71"/>
      <c r="I154" s="71"/>
      <c r="J154" s="71"/>
      <c r="K154" s="71"/>
      <c r="L154" s="71"/>
      <c r="M154" s="71"/>
      <c r="N154" s="71"/>
      <c r="O154" s="71"/>
      <c r="P154" s="71"/>
      <c r="Q154" s="71"/>
      <c r="R154" s="71"/>
      <c r="S154" s="71"/>
      <c r="T154" s="71"/>
      <c r="U154" s="71"/>
      <c r="V154" s="71"/>
      <c r="W154" s="71"/>
      <c r="X154" s="71"/>
      <c r="Y154" s="71"/>
      <c r="Z154" s="71"/>
      <c r="AA154" s="71"/>
      <c r="AB154" s="71"/>
      <c r="AC154" s="71"/>
      <c r="AD154" s="71"/>
      <c r="AE154" s="71"/>
      <c r="AF154" s="71"/>
      <c r="AG154" s="71"/>
      <c r="AH154" s="71"/>
      <c r="AI154" s="71"/>
      <c r="AJ154" s="71"/>
      <c r="AK154" s="71"/>
      <c r="AL154" s="71"/>
      <c r="AM154" s="71"/>
      <c r="AN154" s="71"/>
      <c r="AO154" s="71"/>
      <c r="AP154" s="71"/>
      <c r="AQ154" s="71"/>
      <c r="AR154" s="71"/>
      <c r="AS154" s="71"/>
      <c r="AT154" s="71"/>
      <c r="AU154" s="71"/>
      <c r="AV154" s="71"/>
      <c r="AW154" s="71"/>
      <c r="AX154" s="71"/>
      <c r="AY154" s="71"/>
      <c r="AZ154" s="71"/>
      <c r="BA154" s="71"/>
      <c r="BB154" s="71"/>
      <c r="BC154" s="71"/>
      <c r="BD154" s="71"/>
      <c r="BE154" s="71"/>
      <c r="BF154" s="71"/>
      <c r="BG154" s="71"/>
      <c r="BH154" s="71"/>
      <c r="BI154" s="71"/>
      <c r="BJ154" s="71"/>
      <c r="BK154" s="71"/>
      <c r="BL154" s="71"/>
      <c r="BM154" s="71"/>
      <c r="BN154" s="71"/>
      <c r="BO154" s="71"/>
      <c r="BP154" s="71"/>
      <c r="BQ154" s="71"/>
      <c r="BR154" s="71"/>
      <c r="BS154" s="71"/>
      <c r="BT154" s="71"/>
      <c r="BU154" s="71"/>
      <c r="BV154" s="71"/>
      <c r="BW154" s="71"/>
      <c r="BX154" s="71"/>
      <c r="BY154" s="71"/>
      <c r="BZ154" s="71"/>
      <c r="CA154" s="71"/>
      <c r="CB154" s="71"/>
      <c r="CC154" s="71"/>
      <c r="CD154" s="71"/>
      <c r="CE154" s="71"/>
      <c r="CF154" s="71"/>
      <c r="CG154" s="71"/>
      <c r="CH154" s="71"/>
      <c r="CI154" s="71"/>
      <c r="CJ154" s="71"/>
      <c r="CK154" s="71"/>
      <c r="CL154" s="71"/>
      <c r="CM154" s="71"/>
    </row>
    <row r="155" spans="1:91" x14ac:dyDescent="0.15">
      <c r="A155" s="71"/>
      <c r="B155" s="71"/>
      <c r="C155" s="71"/>
      <c r="D155" s="71"/>
      <c r="E155" s="71"/>
      <c r="F155" s="71"/>
      <c r="G155" s="71"/>
      <c r="H155" s="71"/>
      <c r="I155" s="71"/>
      <c r="J155" s="71"/>
      <c r="K155" s="71"/>
      <c r="L155" s="71"/>
      <c r="M155" s="71"/>
      <c r="N155" s="71"/>
      <c r="O155" s="71"/>
      <c r="P155" s="71"/>
      <c r="Q155" s="71"/>
      <c r="R155" s="71"/>
      <c r="S155" s="71"/>
      <c r="T155" s="71"/>
      <c r="U155" s="71"/>
      <c r="V155" s="71"/>
      <c r="W155" s="71"/>
      <c r="X155" s="71"/>
      <c r="Y155" s="71"/>
      <c r="Z155" s="71"/>
      <c r="AA155" s="71"/>
      <c r="AB155" s="71"/>
      <c r="AC155" s="71"/>
      <c r="AD155" s="71"/>
      <c r="AE155" s="71"/>
      <c r="AF155" s="71"/>
      <c r="AG155" s="71"/>
      <c r="AH155" s="71"/>
      <c r="AI155" s="71"/>
      <c r="AJ155" s="71"/>
      <c r="AK155" s="71"/>
      <c r="AL155" s="71"/>
      <c r="AM155" s="71"/>
      <c r="AN155" s="71"/>
      <c r="AO155" s="71"/>
      <c r="AP155" s="71"/>
      <c r="AQ155" s="71"/>
      <c r="AR155" s="71"/>
      <c r="AS155" s="71"/>
      <c r="AT155" s="71"/>
      <c r="AU155" s="71"/>
      <c r="AV155" s="71"/>
      <c r="AW155" s="71"/>
      <c r="AX155" s="71"/>
      <c r="AY155" s="71"/>
      <c r="AZ155" s="71"/>
      <c r="BA155" s="71"/>
      <c r="BB155" s="71"/>
      <c r="BC155" s="71"/>
      <c r="BD155" s="71"/>
      <c r="BE155" s="71"/>
      <c r="BF155" s="71"/>
      <c r="BG155" s="71"/>
      <c r="BH155" s="71"/>
      <c r="BI155" s="71"/>
      <c r="BJ155" s="71"/>
      <c r="BK155" s="71"/>
      <c r="BL155" s="71"/>
      <c r="BM155" s="71"/>
      <c r="BN155" s="71"/>
      <c r="BO155" s="71"/>
      <c r="BP155" s="71"/>
      <c r="BQ155" s="71"/>
      <c r="BR155" s="71"/>
      <c r="BS155" s="71"/>
      <c r="BT155" s="71"/>
      <c r="BU155" s="71"/>
      <c r="BV155" s="71"/>
      <c r="BW155" s="71"/>
      <c r="BX155" s="71"/>
      <c r="BY155" s="71"/>
      <c r="BZ155" s="71"/>
      <c r="CA155" s="71"/>
      <c r="CB155" s="71"/>
      <c r="CC155" s="71"/>
      <c r="CD155" s="71"/>
      <c r="CE155" s="71"/>
      <c r="CF155" s="71"/>
      <c r="CG155" s="71"/>
      <c r="CH155" s="71"/>
      <c r="CI155" s="71"/>
      <c r="CJ155" s="71"/>
      <c r="CK155" s="71"/>
      <c r="CL155" s="71"/>
      <c r="CM155" s="71"/>
    </row>
    <row r="156" spans="1:91" x14ac:dyDescent="0.15">
      <c r="A156" s="71"/>
      <c r="B156" s="71"/>
      <c r="C156" s="71"/>
      <c r="D156" s="71"/>
      <c r="E156" s="71"/>
      <c r="F156" s="71"/>
      <c r="G156" s="71"/>
      <c r="H156" s="71"/>
      <c r="I156" s="71"/>
      <c r="J156" s="71"/>
      <c r="K156" s="71"/>
      <c r="L156" s="71"/>
      <c r="M156" s="71"/>
      <c r="N156" s="71"/>
      <c r="O156" s="71"/>
      <c r="P156" s="71"/>
      <c r="Q156" s="71"/>
      <c r="R156" s="71"/>
      <c r="S156" s="71"/>
      <c r="T156" s="71"/>
      <c r="U156" s="71"/>
      <c r="V156" s="71"/>
      <c r="W156" s="71"/>
      <c r="X156" s="71"/>
      <c r="Y156" s="71"/>
      <c r="Z156" s="71"/>
      <c r="AA156" s="71"/>
      <c r="AB156" s="71"/>
      <c r="AC156" s="71"/>
      <c r="AD156" s="71"/>
      <c r="AE156" s="71"/>
      <c r="AF156" s="71"/>
      <c r="AG156" s="71"/>
      <c r="AH156" s="71"/>
      <c r="AI156" s="71"/>
      <c r="AJ156" s="71"/>
      <c r="AK156" s="71"/>
      <c r="AL156" s="71"/>
      <c r="AM156" s="71"/>
      <c r="AN156" s="71"/>
      <c r="AO156" s="71"/>
      <c r="AP156" s="71"/>
      <c r="AQ156" s="71"/>
      <c r="AR156" s="71"/>
      <c r="AS156" s="71"/>
      <c r="AT156" s="71"/>
      <c r="AU156" s="71"/>
      <c r="AV156" s="71"/>
      <c r="AW156" s="71"/>
      <c r="AX156" s="71"/>
      <c r="AY156" s="71"/>
      <c r="AZ156" s="71"/>
      <c r="BA156" s="71"/>
      <c r="BB156" s="71"/>
      <c r="BC156" s="71"/>
      <c r="BD156" s="71"/>
      <c r="BE156" s="71"/>
      <c r="BF156" s="71"/>
      <c r="BG156" s="71"/>
      <c r="BH156" s="71"/>
      <c r="BI156" s="71"/>
      <c r="BJ156" s="71"/>
      <c r="BK156" s="71"/>
      <c r="BL156" s="71"/>
      <c r="BM156" s="71"/>
      <c r="BN156" s="71"/>
      <c r="BO156" s="71"/>
      <c r="BP156" s="71"/>
      <c r="BQ156" s="71"/>
      <c r="BR156" s="71"/>
      <c r="BS156" s="71"/>
      <c r="BT156" s="71"/>
      <c r="BU156" s="71"/>
      <c r="BV156" s="71"/>
      <c r="BW156" s="71"/>
      <c r="BX156" s="71"/>
      <c r="BY156" s="71"/>
      <c r="BZ156" s="71"/>
      <c r="CA156" s="71"/>
      <c r="CB156" s="71"/>
      <c r="CC156" s="71"/>
      <c r="CD156" s="71"/>
      <c r="CE156" s="71"/>
      <c r="CF156" s="71"/>
      <c r="CG156" s="71"/>
      <c r="CH156" s="71"/>
      <c r="CI156" s="71"/>
      <c r="CJ156" s="71"/>
      <c r="CK156" s="71"/>
      <c r="CL156" s="71"/>
      <c r="CM156" s="71"/>
    </row>
    <row r="157" spans="1:91" x14ac:dyDescent="0.15">
      <c r="A157" s="71"/>
      <c r="B157" s="71"/>
      <c r="C157" s="71"/>
      <c r="D157" s="71"/>
      <c r="E157" s="71"/>
      <c r="F157" s="71"/>
      <c r="G157" s="71"/>
      <c r="H157" s="71"/>
      <c r="I157" s="71"/>
      <c r="J157" s="71"/>
      <c r="K157" s="71"/>
      <c r="L157" s="71"/>
      <c r="M157" s="71"/>
      <c r="N157" s="71"/>
      <c r="O157" s="71"/>
      <c r="P157" s="71"/>
      <c r="Q157" s="71"/>
      <c r="R157" s="71"/>
      <c r="S157" s="71"/>
      <c r="T157" s="71"/>
      <c r="U157" s="71"/>
      <c r="V157" s="71"/>
      <c r="W157" s="71"/>
      <c r="X157" s="71"/>
      <c r="Y157" s="71"/>
      <c r="Z157" s="71"/>
      <c r="AA157" s="71"/>
      <c r="AB157" s="71"/>
      <c r="AC157" s="71"/>
      <c r="AD157" s="71"/>
      <c r="AE157" s="71"/>
      <c r="AF157" s="71"/>
      <c r="AG157" s="71"/>
      <c r="AH157" s="71"/>
      <c r="AI157" s="71"/>
      <c r="AJ157" s="71"/>
      <c r="AK157" s="71"/>
      <c r="AL157" s="71"/>
      <c r="AM157" s="71"/>
      <c r="AN157" s="71"/>
      <c r="AO157" s="71"/>
      <c r="AP157" s="71"/>
      <c r="AQ157" s="71"/>
      <c r="AR157" s="71"/>
      <c r="AS157" s="71"/>
      <c r="AT157" s="71"/>
      <c r="AU157" s="71"/>
      <c r="AV157" s="71"/>
      <c r="AW157" s="71"/>
      <c r="AX157" s="71"/>
      <c r="AY157" s="71"/>
      <c r="AZ157" s="71"/>
      <c r="BA157" s="71"/>
      <c r="BB157" s="71"/>
      <c r="BC157" s="71"/>
      <c r="BD157" s="71"/>
      <c r="BE157" s="71"/>
      <c r="BF157" s="71"/>
      <c r="BG157" s="71"/>
      <c r="BH157" s="71"/>
      <c r="BI157" s="71"/>
      <c r="BJ157" s="71"/>
      <c r="BK157" s="71"/>
      <c r="BL157" s="71"/>
      <c r="BM157" s="71"/>
      <c r="BN157" s="71"/>
      <c r="BO157" s="71"/>
      <c r="BP157" s="71"/>
      <c r="BQ157" s="71"/>
      <c r="BR157" s="71"/>
      <c r="BS157" s="71"/>
      <c r="BT157" s="71"/>
      <c r="BU157" s="71"/>
      <c r="BV157" s="71"/>
      <c r="BW157" s="71"/>
      <c r="BX157" s="71"/>
      <c r="BY157" s="71"/>
      <c r="BZ157" s="71"/>
      <c r="CA157" s="71"/>
      <c r="CB157" s="71"/>
      <c r="CC157" s="71"/>
      <c r="CD157" s="71"/>
      <c r="CE157" s="71"/>
      <c r="CF157" s="71"/>
      <c r="CG157" s="71"/>
      <c r="CH157" s="71"/>
      <c r="CI157" s="71"/>
      <c r="CJ157" s="71"/>
      <c r="CK157" s="71"/>
      <c r="CL157" s="71"/>
      <c r="CM157" s="71"/>
    </row>
    <row r="158" spans="1:91" x14ac:dyDescent="0.15">
      <c r="A158" s="71"/>
      <c r="B158" s="71"/>
      <c r="C158" s="71"/>
      <c r="D158" s="71"/>
      <c r="E158" s="71"/>
      <c r="F158" s="71"/>
      <c r="G158" s="71"/>
      <c r="H158" s="71"/>
      <c r="I158" s="71"/>
      <c r="J158" s="71"/>
      <c r="K158" s="71"/>
      <c r="L158" s="71"/>
      <c r="M158" s="71"/>
      <c r="N158" s="71"/>
      <c r="O158" s="71"/>
      <c r="P158" s="71"/>
      <c r="Q158" s="71"/>
      <c r="R158" s="71"/>
      <c r="S158" s="71"/>
      <c r="T158" s="71"/>
      <c r="U158" s="71"/>
      <c r="V158" s="71"/>
      <c r="W158" s="71"/>
      <c r="X158" s="71"/>
      <c r="Y158" s="71"/>
      <c r="Z158" s="71"/>
      <c r="AA158" s="71"/>
      <c r="AB158" s="71"/>
      <c r="AC158" s="71"/>
      <c r="AD158" s="71"/>
      <c r="AE158" s="71"/>
      <c r="AF158" s="71"/>
      <c r="AG158" s="71"/>
      <c r="AH158" s="71"/>
      <c r="AI158" s="71"/>
      <c r="AJ158" s="71"/>
      <c r="AK158" s="71"/>
      <c r="AL158" s="71"/>
      <c r="AM158" s="71"/>
      <c r="AN158" s="71"/>
      <c r="AO158" s="71"/>
      <c r="AP158" s="71"/>
      <c r="AQ158" s="71"/>
      <c r="AR158" s="71"/>
      <c r="AS158" s="71"/>
      <c r="AT158" s="71"/>
      <c r="AU158" s="71"/>
      <c r="AV158" s="71"/>
      <c r="AW158" s="71"/>
      <c r="AX158" s="71"/>
      <c r="AY158" s="71"/>
      <c r="AZ158" s="71"/>
      <c r="BA158" s="71"/>
      <c r="BB158" s="71"/>
      <c r="BC158" s="71"/>
      <c r="BD158" s="71"/>
      <c r="BE158" s="71"/>
      <c r="BF158" s="71"/>
      <c r="BG158" s="71"/>
      <c r="BH158" s="71"/>
      <c r="BI158" s="71"/>
      <c r="BJ158" s="71"/>
      <c r="BK158" s="71"/>
      <c r="BL158" s="71"/>
      <c r="BM158" s="71"/>
      <c r="BN158" s="71"/>
      <c r="BO158" s="71"/>
      <c r="BP158" s="71"/>
      <c r="BQ158" s="71"/>
      <c r="BR158" s="71"/>
      <c r="BS158" s="71"/>
      <c r="BT158" s="71"/>
      <c r="BU158" s="71"/>
      <c r="BV158" s="71"/>
      <c r="BW158" s="71"/>
      <c r="BX158" s="71"/>
      <c r="BY158" s="71"/>
      <c r="BZ158" s="71"/>
      <c r="CA158" s="71"/>
      <c r="CB158" s="71"/>
      <c r="CC158" s="71"/>
      <c r="CD158" s="71"/>
      <c r="CE158" s="71"/>
      <c r="CF158" s="71"/>
      <c r="CG158" s="71"/>
      <c r="CH158" s="71"/>
      <c r="CI158" s="71"/>
      <c r="CJ158" s="71"/>
      <c r="CK158" s="71"/>
      <c r="CL158" s="71"/>
      <c r="CM158" s="71"/>
    </row>
    <row r="159" spans="1:91" x14ac:dyDescent="0.15">
      <c r="A159" s="71"/>
      <c r="B159" s="71"/>
      <c r="C159" s="71"/>
      <c r="D159" s="71"/>
      <c r="E159" s="71"/>
      <c r="F159" s="71"/>
      <c r="G159" s="71"/>
      <c r="H159" s="71"/>
      <c r="I159" s="71"/>
      <c r="J159" s="71"/>
      <c r="K159" s="71"/>
      <c r="L159" s="71"/>
      <c r="M159" s="71"/>
      <c r="N159" s="71"/>
      <c r="O159" s="71"/>
      <c r="P159" s="71"/>
      <c r="Q159" s="71"/>
      <c r="R159" s="71"/>
      <c r="S159" s="71"/>
      <c r="T159" s="71"/>
      <c r="U159" s="71"/>
      <c r="V159" s="71"/>
      <c r="W159" s="71"/>
      <c r="X159" s="71"/>
      <c r="Y159" s="71"/>
      <c r="Z159" s="71"/>
      <c r="AA159" s="71"/>
      <c r="AB159" s="71"/>
      <c r="AC159" s="71"/>
      <c r="AD159" s="71"/>
      <c r="AE159" s="71"/>
      <c r="AF159" s="71"/>
      <c r="AG159" s="71"/>
      <c r="AH159" s="71"/>
      <c r="AI159" s="71"/>
      <c r="AJ159" s="71"/>
      <c r="AK159" s="71"/>
      <c r="AL159" s="71"/>
      <c r="AM159" s="71"/>
      <c r="AN159" s="71"/>
      <c r="AO159" s="71"/>
      <c r="AP159" s="71"/>
      <c r="AQ159" s="71"/>
      <c r="AR159" s="71"/>
      <c r="AS159" s="71"/>
      <c r="AT159" s="71"/>
      <c r="AU159" s="71"/>
      <c r="AV159" s="71"/>
      <c r="AW159" s="71"/>
      <c r="AX159" s="71"/>
      <c r="AY159" s="71"/>
      <c r="AZ159" s="71"/>
      <c r="BA159" s="71"/>
      <c r="BB159" s="71"/>
      <c r="BC159" s="71"/>
      <c r="BD159" s="71"/>
      <c r="BE159" s="71"/>
      <c r="BF159" s="71"/>
      <c r="BG159" s="71"/>
      <c r="BH159" s="71"/>
      <c r="BI159" s="71"/>
      <c r="BJ159" s="71"/>
      <c r="BK159" s="71"/>
      <c r="BL159" s="71"/>
      <c r="BM159" s="71"/>
      <c r="BN159" s="71"/>
      <c r="BO159" s="71"/>
      <c r="BP159" s="71"/>
      <c r="BQ159" s="71"/>
      <c r="BR159" s="71"/>
      <c r="BS159" s="71"/>
      <c r="BT159" s="71"/>
      <c r="BU159" s="71"/>
      <c r="BV159" s="71"/>
      <c r="BW159" s="71"/>
      <c r="BX159" s="71"/>
      <c r="BY159" s="71"/>
      <c r="BZ159" s="71"/>
      <c r="CA159" s="71"/>
      <c r="CB159" s="71"/>
      <c r="CC159" s="71"/>
      <c r="CD159" s="71"/>
      <c r="CE159" s="71"/>
      <c r="CF159" s="71"/>
      <c r="CG159" s="71"/>
      <c r="CH159" s="71"/>
      <c r="CI159" s="71"/>
      <c r="CJ159" s="71"/>
      <c r="CK159" s="71"/>
      <c r="CL159" s="71"/>
      <c r="CM159" s="71"/>
    </row>
    <row r="160" spans="1:91" x14ac:dyDescent="0.15">
      <c r="A160" s="71"/>
      <c r="B160" s="71"/>
      <c r="C160" s="71"/>
      <c r="D160" s="71"/>
      <c r="E160" s="71"/>
      <c r="F160" s="71"/>
      <c r="G160" s="71"/>
      <c r="H160" s="71"/>
      <c r="I160" s="71"/>
      <c r="J160" s="71"/>
      <c r="K160" s="71"/>
      <c r="L160" s="71"/>
      <c r="M160" s="71"/>
      <c r="N160" s="71"/>
      <c r="O160" s="71"/>
      <c r="P160" s="71"/>
      <c r="Q160" s="71"/>
      <c r="R160" s="71"/>
      <c r="S160" s="71"/>
      <c r="T160" s="71"/>
      <c r="U160" s="71"/>
      <c r="V160" s="71"/>
      <c r="W160" s="71"/>
      <c r="X160" s="71"/>
      <c r="Y160" s="71"/>
      <c r="Z160" s="71"/>
      <c r="AA160" s="71"/>
      <c r="AB160" s="71"/>
      <c r="AC160" s="71"/>
      <c r="AD160" s="71"/>
      <c r="AE160" s="71"/>
      <c r="AF160" s="71"/>
      <c r="AG160" s="71"/>
      <c r="AH160" s="71"/>
      <c r="AI160" s="71"/>
      <c r="AJ160" s="71"/>
      <c r="AK160" s="71"/>
      <c r="AL160" s="71"/>
      <c r="AM160" s="71"/>
      <c r="AN160" s="71"/>
      <c r="AO160" s="71"/>
      <c r="AP160" s="71"/>
      <c r="AQ160" s="71"/>
      <c r="AR160" s="71"/>
      <c r="AS160" s="71"/>
      <c r="AT160" s="71"/>
      <c r="AU160" s="71"/>
      <c r="AV160" s="71"/>
      <c r="AW160" s="71"/>
      <c r="AX160" s="71"/>
      <c r="AY160" s="71"/>
      <c r="AZ160" s="71"/>
      <c r="BA160" s="71"/>
      <c r="BB160" s="71"/>
      <c r="BC160" s="71"/>
      <c r="BD160" s="71"/>
      <c r="BE160" s="71"/>
      <c r="BF160" s="71"/>
      <c r="BG160" s="71"/>
      <c r="BH160" s="71"/>
      <c r="BI160" s="71"/>
      <c r="BJ160" s="71"/>
      <c r="BK160" s="71"/>
      <c r="BL160" s="71"/>
      <c r="BM160" s="71"/>
      <c r="BN160" s="71"/>
      <c r="BO160" s="71"/>
      <c r="BP160" s="71"/>
      <c r="BQ160" s="71"/>
      <c r="BR160" s="71"/>
      <c r="BS160" s="71"/>
      <c r="BT160" s="71"/>
      <c r="BU160" s="71"/>
      <c r="BV160" s="71"/>
      <c r="BW160" s="71"/>
      <c r="BX160" s="71"/>
      <c r="BY160" s="71"/>
      <c r="BZ160" s="71"/>
      <c r="CA160" s="71"/>
      <c r="CB160" s="71"/>
      <c r="CC160" s="71"/>
      <c r="CD160" s="71"/>
      <c r="CE160" s="71"/>
      <c r="CF160" s="71"/>
      <c r="CG160" s="71"/>
      <c r="CH160" s="71"/>
      <c r="CI160" s="71"/>
      <c r="CJ160" s="71"/>
      <c r="CK160" s="71"/>
      <c r="CL160" s="71"/>
      <c r="CM160" s="71"/>
    </row>
    <row r="161" spans="1:91" x14ac:dyDescent="0.15">
      <c r="A161" s="71"/>
      <c r="B161" s="71"/>
      <c r="C161" s="71"/>
      <c r="D161" s="71"/>
      <c r="E161" s="71"/>
      <c r="F161" s="71"/>
      <c r="G161" s="71"/>
      <c r="H161" s="71"/>
      <c r="I161" s="71"/>
      <c r="J161" s="71"/>
      <c r="K161" s="71"/>
      <c r="L161" s="71"/>
      <c r="M161" s="71"/>
      <c r="N161" s="71"/>
      <c r="O161" s="71"/>
      <c r="P161" s="71"/>
      <c r="Q161" s="71"/>
      <c r="R161" s="71"/>
      <c r="S161" s="71"/>
      <c r="T161" s="71"/>
      <c r="U161" s="71"/>
      <c r="V161" s="71"/>
      <c r="W161" s="71"/>
      <c r="X161" s="71"/>
      <c r="Y161" s="71"/>
      <c r="Z161" s="71"/>
      <c r="AA161" s="71"/>
      <c r="AB161" s="71"/>
      <c r="AC161" s="71"/>
      <c r="AD161" s="71"/>
      <c r="AE161" s="71"/>
      <c r="AF161" s="71"/>
      <c r="AG161" s="71"/>
      <c r="AH161" s="71"/>
      <c r="AI161" s="71"/>
      <c r="AJ161" s="71"/>
      <c r="AK161" s="71"/>
      <c r="AL161" s="71"/>
      <c r="AM161" s="71"/>
      <c r="AN161" s="71"/>
      <c r="AO161" s="71"/>
      <c r="AP161" s="71"/>
      <c r="AQ161" s="71"/>
      <c r="AR161" s="71"/>
      <c r="AS161" s="71"/>
      <c r="AT161" s="71"/>
      <c r="AU161" s="71"/>
      <c r="AV161" s="71"/>
      <c r="AW161" s="71"/>
      <c r="AX161" s="71"/>
      <c r="AY161" s="71"/>
      <c r="AZ161" s="71"/>
      <c r="BA161" s="71"/>
      <c r="BB161" s="71"/>
      <c r="BC161" s="71"/>
      <c r="BD161" s="71"/>
      <c r="BE161" s="71"/>
      <c r="BF161" s="71"/>
      <c r="BG161" s="71"/>
      <c r="BH161" s="71"/>
      <c r="BI161" s="71"/>
      <c r="BJ161" s="71"/>
      <c r="BK161" s="71"/>
      <c r="BL161" s="71"/>
      <c r="BM161" s="71"/>
      <c r="BN161" s="71"/>
      <c r="BO161" s="71"/>
      <c r="BP161" s="71"/>
      <c r="BQ161" s="71"/>
      <c r="BR161" s="71"/>
      <c r="BS161" s="71"/>
      <c r="BT161" s="71"/>
      <c r="BU161" s="71"/>
      <c r="BV161" s="71"/>
      <c r="BW161" s="71"/>
      <c r="BX161" s="71"/>
      <c r="BY161" s="71"/>
      <c r="BZ161" s="71"/>
      <c r="CA161" s="71"/>
      <c r="CB161" s="71"/>
      <c r="CC161" s="71"/>
      <c r="CD161" s="71"/>
      <c r="CE161" s="71"/>
      <c r="CF161" s="71"/>
      <c r="CG161" s="71"/>
      <c r="CH161" s="71"/>
      <c r="CI161" s="71"/>
      <c r="CJ161" s="71"/>
      <c r="CK161" s="71"/>
      <c r="CL161" s="71"/>
      <c r="CM161" s="71"/>
    </row>
    <row r="162" spans="1:91" x14ac:dyDescent="0.15">
      <c r="A162" s="71"/>
      <c r="B162" s="71"/>
      <c r="C162" s="71"/>
      <c r="D162" s="71"/>
      <c r="E162" s="71"/>
      <c r="F162" s="71"/>
      <c r="G162" s="71"/>
      <c r="H162" s="71"/>
      <c r="I162" s="71"/>
      <c r="J162" s="71"/>
      <c r="K162" s="71"/>
      <c r="L162" s="71"/>
      <c r="M162" s="71"/>
      <c r="N162" s="71"/>
      <c r="O162" s="71"/>
      <c r="P162" s="71"/>
      <c r="Q162" s="71"/>
      <c r="R162" s="71"/>
      <c r="S162" s="71"/>
      <c r="T162" s="71"/>
      <c r="U162" s="71"/>
      <c r="V162" s="71"/>
      <c r="W162" s="71"/>
      <c r="X162" s="71"/>
      <c r="Y162" s="71"/>
      <c r="Z162" s="71"/>
      <c r="AA162" s="71"/>
      <c r="AB162" s="71"/>
      <c r="AC162" s="71"/>
      <c r="AD162" s="71"/>
      <c r="AE162" s="71"/>
      <c r="AF162" s="71"/>
      <c r="AG162" s="71"/>
      <c r="AH162" s="71"/>
      <c r="AI162" s="71"/>
      <c r="AJ162" s="71"/>
      <c r="AK162" s="71"/>
      <c r="AL162" s="71"/>
      <c r="AM162" s="71"/>
      <c r="AN162" s="71"/>
      <c r="AO162" s="71"/>
      <c r="AP162" s="71"/>
      <c r="AQ162" s="71"/>
      <c r="AR162" s="71"/>
      <c r="AS162" s="71"/>
      <c r="AT162" s="71"/>
      <c r="AU162" s="71"/>
      <c r="AV162" s="71"/>
      <c r="AW162" s="71"/>
      <c r="AX162" s="71"/>
      <c r="AY162" s="71"/>
      <c r="AZ162" s="71"/>
      <c r="BA162" s="71"/>
      <c r="BB162" s="71"/>
      <c r="BC162" s="71"/>
      <c r="BD162" s="71"/>
      <c r="BE162" s="71"/>
      <c r="BF162" s="71"/>
      <c r="BG162" s="71"/>
      <c r="BH162" s="71"/>
      <c r="BI162" s="71"/>
      <c r="BJ162" s="71"/>
      <c r="BK162" s="71"/>
      <c r="BL162" s="71"/>
      <c r="BM162" s="71"/>
      <c r="BN162" s="71"/>
      <c r="BO162" s="71"/>
      <c r="BP162" s="71"/>
      <c r="BQ162" s="71"/>
      <c r="BR162" s="71"/>
      <c r="BS162" s="71"/>
      <c r="BT162" s="71"/>
      <c r="BU162" s="71"/>
      <c r="BV162" s="71"/>
      <c r="BW162" s="71"/>
      <c r="BX162" s="71"/>
      <c r="BY162" s="71"/>
      <c r="BZ162" s="71"/>
      <c r="CA162" s="71"/>
      <c r="CB162" s="71"/>
      <c r="CC162" s="71"/>
      <c r="CD162" s="71"/>
      <c r="CE162" s="71"/>
      <c r="CF162" s="71"/>
      <c r="CG162" s="71"/>
      <c r="CH162" s="71"/>
      <c r="CI162" s="71"/>
      <c r="CJ162" s="71"/>
      <c r="CK162" s="71"/>
      <c r="CL162" s="71"/>
      <c r="CM162" s="71"/>
    </row>
    <row r="163" spans="1:91" x14ac:dyDescent="0.15">
      <c r="A163" s="71"/>
      <c r="B163" s="71"/>
      <c r="C163" s="71"/>
      <c r="D163" s="71"/>
      <c r="E163" s="71"/>
      <c r="F163" s="71"/>
      <c r="G163" s="71"/>
      <c r="H163" s="71"/>
      <c r="I163" s="71"/>
      <c r="J163" s="71"/>
      <c r="K163" s="71"/>
      <c r="L163" s="71"/>
      <c r="M163" s="71"/>
      <c r="N163" s="71"/>
      <c r="O163" s="71"/>
      <c r="P163" s="71"/>
      <c r="Q163" s="71"/>
      <c r="R163" s="71"/>
      <c r="S163" s="71"/>
      <c r="T163" s="71"/>
      <c r="U163" s="71"/>
      <c r="V163" s="71"/>
      <c r="W163" s="71"/>
      <c r="X163" s="71"/>
      <c r="Y163" s="71"/>
      <c r="Z163" s="71"/>
      <c r="AA163" s="71"/>
      <c r="AB163" s="71"/>
      <c r="AC163" s="71"/>
      <c r="AD163" s="71"/>
      <c r="AE163" s="71"/>
      <c r="AF163" s="71"/>
      <c r="AG163" s="71"/>
      <c r="AH163" s="71"/>
      <c r="AI163" s="71"/>
      <c r="AJ163" s="71"/>
      <c r="AK163" s="71"/>
      <c r="AL163" s="71"/>
      <c r="AM163" s="71"/>
      <c r="AN163" s="71"/>
      <c r="AO163" s="71"/>
      <c r="AP163" s="71"/>
      <c r="AQ163" s="71"/>
      <c r="AR163" s="71"/>
      <c r="AS163" s="71"/>
      <c r="AT163" s="71"/>
      <c r="AU163" s="71"/>
      <c r="AV163" s="71"/>
      <c r="AW163" s="71"/>
      <c r="AX163" s="71"/>
      <c r="AY163" s="71"/>
      <c r="AZ163" s="71"/>
      <c r="BA163" s="71"/>
      <c r="BB163" s="71"/>
      <c r="BC163" s="71"/>
      <c r="BD163" s="71"/>
      <c r="BE163" s="71"/>
      <c r="BF163" s="71"/>
      <c r="BG163" s="71"/>
      <c r="BH163" s="71"/>
      <c r="BI163" s="71"/>
      <c r="BJ163" s="71"/>
      <c r="BK163" s="71"/>
      <c r="BL163" s="71"/>
      <c r="BM163" s="71"/>
      <c r="BN163" s="71"/>
      <c r="BO163" s="71"/>
      <c r="BP163" s="71"/>
      <c r="BQ163" s="71"/>
      <c r="BR163" s="71"/>
      <c r="BS163" s="71"/>
      <c r="BT163" s="71"/>
      <c r="BU163" s="71"/>
      <c r="BV163" s="71"/>
      <c r="BW163" s="71"/>
      <c r="BX163" s="71"/>
      <c r="BY163" s="71"/>
      <c r="BZ163" s="71"/>
      <c r="CA163" s="71"/>
      <c r="CB163" s="71"/>
      <c r="CC163" s="71"/>
      <c r="CD163" s="71"/>
      <c r="CE163" s="71"/>
      <c r="CF163" s="71"/>
      <c r="CG163" s="71"/>
      <c r="CH163" s="71"/>
      <c r="CI163" s="71"/>
      <c r="CJ163" s="71"/>
      <c r="CK163" s="71"/>
      <c r="CL163" s="71"/>
      <c r="CM163" s="71"/>
    </row>
    <row r="164" spans="1:91" x14ac:dyDescent="0.15">
      <c r="A164" s="71"/>
      <c r="B164" s="71"/>
      <c r="C164" s="71"/>
      <c r="D164" s="71"/>
      <c r="E164" s="71"/>
      <c r="F164" s="71"/>
      <c r="G164" s="71"/>
      <c r="H164" s="71"/>
      <c r="I164" s="71"/>
      <c r="J164" s="71"/>
      <c r="K164" s="71"/>
      <c r="L164" s="71"/>
      <c r="M164" s="71"/>
      <c r="N164" s="71"/>
      <c r="O164" s="71"/>
      <c r="P164" s="71"/>
      <c r="Q164" s="71"/>
      <c r="R164" s="71"/>
      <c r="S164" s="71"/>
      <c r="T164" s="71"/>
      <c r="U164" s="71"/>
      <c r="V164" s="71"/>
      <c r="W164" s="71"/>
      <c r="X164" s="71"/>
      <c r="Y164" s="71"/>
      <c r="Z164" s="71"/>
      <c r="AA164" s="71"/>
      <c r="AB164" s="71"/>
      <c r="AC164" s="71"/>
      <c r="AD164" s="71"/>
      <c r="AE164" s="71"/>
      <c r="AF164" s="71"/>
      <c r="AG164" s="71"/>
      <c r="AH164" s="71"/>
      <c r="AI164" s="71"/>
      <c r="AJ164" s="71"/>
      <c r="AK164" s="71"/>
      <c r="AL164" s="71"/>
      <c r="AM164" s="71"/>
      <c r="AN164" s="71"/>
      <c r="AO164" s="71"/>
      <c r="AP164" s="71"/>
      <c r="AQ164" s="71"/>
      <c r="AR164" s="71"/>
      <c r="AS164" s="71"/>
      <c r="AT164" s="71"/>
      <c r="AU164" s="71"/>
      <c r="AV164" s="71"/>
      <c r="AW164" s="71"/>
      <c r="AX164" s="71"/>
      <c r="AY164" s="71"/>
      <c r="AZ164" s="71"/>
      <c r="BA164" s="71"/>
      <c r="BB164" s="71"/>
      <c r="BC164" s="71"/>
      <c r="BD164" s="71"/>
      <c r="BE164" s="71"/>
      <c r="BF164" s="71"/>
      <c r="BG164" s="71"/>
      <c r="BH164" s="71"/>
      <c r="BI164" s="71"/>
      <c r="BJ164" s="71"/>
      <c r="BK164" s="71"/>
      <c r="BL164" s="71"/>
      <c r="BM164" s="71"/>
      <c r="BN164" s="71"/>
      <c r="BO164" s="71"/>
      <c r="BP164" s="71"/>
      <c r="BQ164" s="71"/>
      <c r="BR164" s="71"/>
      <c r="BS164" s="71"/>
      <c r="BT164" s="71"/>
      <c r="BU164" s="71"/>
      <c r="BV164" s="71"/>
      <c r="BW164" s="71"/>
      <c r="BX164" s="71"/>
      <c r="BY164" s="71"/>
      <c r="BZ164" s="71"/>
      <c r="CA164" s="71"/>
      <c r="CB164" s="71"/>
      <c r="CC164" s="71"/>
      <c r="CD164" s="71"/>
      <c r="CE164" s="71"/>
      <c r="CF164" s="71"/>
      <c r="CG164" s="71"/>
      <c r="CH164" s="71"/>
      <c r="CI164" s="71"/>
      <c r="CJ164" s="71"/>
      <c r="CK164" s="71"/>
      <c r="CL164" s="71"/>
      <c r="CM164" s="71"/>
    </row>
    <row r="165" spans="1:91" x14ac:dyDescent="0.15">
      <c r="A165" s="71"/>
      <c r="B165" s="71"/>
      <c r="C165" s="71"/>
      <c r="D165" s="71"/>
      <c r="E165" s="71"/>
      <c r="F165" s="71"/>
      <c r="G165" s="71"/>
      <c r="H165" s="71"/>
      <c r="I165" s="71"/>
      <c r="J165" s="71"/>
      <c r="K165" s="71"/>
      <c r="L165" s="71"/>
      <c r="M165" s="71"/>
      <c r="N165" s="71"/>
      <c r="O165" s="71"/>
      <c r="P165" s="71"/>
      <c r="Q165" s="71"/>
      <c r="R165" s="71"/>
      <c r="S165" s="71"/>
      <c r="T165" s="71"/>
      <c r="U165" s="71"/>
      <c r="V165" s="71"/>
      <c r="W165" s="71"/>
      <c r="X165" s="71"/>
      <c r="Y165" s="71"/>
      <c r="Z165" s="71"/>
      <c r="AA165" s="71"/>
      <c r="AB165" s="71"/>
      <c r="AC165" s="71"/>
      <c r="AD165" s="71"/>
      <c r="AE165" s="71"/>
      <c r="AF165" s="71"/>
      <c r="AG165" s="71"/>
      <c r="AH165" s="71"/>
      <c r="AI165" s="71"/>
      <c r="AJ165" s="71"/>
      <c r="AK165" s="71"/>
      <c r="AL165" s="71"/>
      <c r="AM165" s="71"/>
      <c r="AN165" s="71"/>
      <c r="AO165" s="71"/>
      <c r="AP165" s="71"/>
      <c r="AQ165" s="71"/>
      <c r="AR165" s="71"/>
      <c r="AS165" s="71"/>
      <c r="AT165" s="71"/>
      <c r="AU165" s="71"/>
      <c r="AV165" s="71"/>
      <c r="AW165" s="71"/>
      <c r="AX165" s="71"/>
      <c r="AY165" s="71"/>
      <c r="AZ165" s="71"/>
      <c r="BA165" s="71"/>
      <c r="BB165" s="71"/>
      <c r="BC165" s="71"/>
      <c r="BD165" s="71"/>
      <c r="BE165" s="71"/>
      <c r="BF165" s="71"/>
      <c r="BG165" s="71"/>
      <c r="BH165" s="71"/>
      <c r="BI165" s="71"/>
      <c r="BJ165" s="71"/>
      <c r="BK165" s="71"/>
      <c r="BL165" s="71"/>
      <c r="BM165" s="71"/>
      <c r="BN165" s="71"/>
      <c r="BO165" s="71"/>
      <c r="BP165" s="71"/>
      <c r="BQ165" s="71"/>
      <c r="BR165" s="71"/>
      <c r="BS165" s="71"/>
      <c r="BT165" s="71"/>
      <c r="BU165" s="71"/>
      <c r="BV165" s="71"/>
      <c r="BW165" s="71"/>
      <c r="BX165" s="71"/>
      <c r="BY165" s="71"/>
      <c r="BZ165" s="71"/>
      <c r="CA165" s="71"/>
      <c r="CB165" s="71"/>
      <c r="CC165" s="71"/>
      <c r="CD165" s="71"/>
      <c r="CE165" s="71"/>
      <c r="CF165" s="71"/>
      <c r="CG165" s="71"/>
      <c r="CH165" s="71"/>
      <c r="CI165" s="71"/>
      <c r="CJ165" s="71"/>
      <c r="CK165" s="71"/>
      <c r="CL165" s="71"/>
      <c r="CM165" s="71"/>
    </row>
    <row r="166" spans="1:91" x14ac:dyDescent="0.15">
      <c r="A166" s="71"/>
      <c r="B166" s="71"/>
      <c r="C166" s="71"/>
      <c r="D166" s="71"/>
      <c r="E166" s="71"/>
      <c r="F166" s="71"/>
      <c r="G166" s="71"/>
      <c r="H166" s="71"/>
      <c r="I166" s="71"/>
      <c r="J166" s="71"/>
      <c r="K166" s="71"/>
      <c r="L166" s="71"/>
      <c r="M166" s="71"/>
      <c r="N166" s="71"/>
      <c r="O166" s="71"/>
      <c r="P166" s="71"/>
      <c r="Q166" s="71"/>
      <c r="R166" s="71"/>
      <c r="S166" s="71"/>
      <c r="T166" s="71"/>
      <c r="U166" s="71"/>
      <c r="V166" s="71"/>
      <c r="W166" s="71"/>
      <c r="X166" s="71"/>
      <c r="Y166" s="71"/>
      <c r="Z166" s="71"/>
      <c r="AA166" s="71"/>
      <c r="AB166" s="71"/>
      <c r="AC166" s="71"/>
      <c r="AD166" s="71"/>
      <c r="AE166" s="71"/>
      <c r="AF166" s="71"/>
      <c r="AG166" s="71"/>
      <c r="AH166" s="71"/>
      <c r="AI166" s="71"/>
      <c r="AJ166" s="71"/>
      <c r="AK166" s="71"/>
      <c r="AL166" s="71"/>
      <c r="AM166" s="71"/>
      <c r="AN166" s="71"/>
      <c r="AO166" s="71"/>
      <c r="AP166" s="71"/>
      <c r="AQ166" s="71"/>
      <c r="AR166" s="71"/>
      <c r="AS166" s="71"/>
      <c r="AT166" s="71"/>
      <c r="AU166" s="71"/>
      <c r="AV166" s="71"/>
      <c r="AW166" s="71"/>
      <c r="AX166" s="71"/>
      <c r="AY166" s="71"/>
      <c r="AZ166" s="71"/>
      <c r="BA166" s="71"/>
      <c r="BB166" s="71"/>
      <c r="BC166" s="71"/>
      <c r="BD166" s="71"/>
      <c r="BE166" s="71"/>
      <c r="BF166" s="71"/>
      <c r="BG166" s="71"/>
      <c r="BH166" s="71"/>
      <c r="BI166" s="71"/>
      <c r="BJ166" s="71"/>
      <c r="BK166" s="71"/>
      <c r="BL166" s="71"/>
      <c r="BM166" s="71"/>
      <c r="BN166" s="71"/>
      <c r="BO166" s="71"/>
      <c r="BP166" s="71"/>
      <c r="BQ166" s="71"/>
      <c r="BR166" s="71"/>
      <c r="BS166" s="71"/>
      <c r="BT166" s="71"/>
      <c r="BU166" s="71"/>
      <c r="BV166" s="71"/>
      <c r="BW166" s="71"/>
      <c r="BX166" s="71"/>
      <c r="BY166" s="71"/>
      <c r="BZ166" s="71"/>
      <c r="CA166" s="71"/>
      <c r="CB166" s="71"/>
      <c r="CC166" s="71"/>
      <c r="CD166" s="71"/>
      <c r="CE166" s="71"/>
      <c r="CF166" s="71"/>
      <c r="CG166" s="71"/>
      <c r="CH166" s="71"/>
      <c r="CI166" s="71"/>
      <c r="CJ166" s="71"/>
      <c r="CK166" s="71"/>
      <c r="CL166" s="71"/>
      <c r="CM166" s="71"/>
    </row>
    <row r="167" spans="1:91" x14ac:dyDescent="0.15">
      <c r="A167" s="71"/>
      <c r="B167" s="71"/>
      <c r="C167" s="71"/>
      <c r="D167" s="71"/>
      <c r="E167" s="71"/>
      <c r="F167" s="71"/>
      <c r="G167" s="71"/>
      <c r="H167" s="71"/>
      <c r="I167" s="71"/>
      <c r="J167" s="71"/>
      <c r="K167" s="71"/>
      <c r="L167" s="71"/>
      <c r="M167" s="71"/>
      <c r="N167" s="71"/>
      <c r="O167" s="71"/>
      <c r="P167" s="71"/>
      <c r="Q167" s="71"/>
      <c r="R167" s="71"/>
      <c r="S167" s="71"/>
      <c r="T167" s="71"/>
      <c r="U167" s="71"/>
      <c r="V167" s="71"/>
      <c r="W167" s="71"/>
      <c r="X167" s="71"/>
      <c r="Y167" s="71"/>
      <c r="Z167" s="71"/>
      <c r="AA167" s="71"/>
      <c r="AB167" s="71"/>
      <c r="AC167" s="71"/>
      <c r="AD167" s="71"/>
      <c r="AE167" s="71"/>
      <c r="AF167" s="71"/>
      <c r="AG167" s="71"/>
      <c r="AH167" s="71"/>
      <c r="AI167" s="71"/>
      <c r="AJ167" s="71"/>
      <c r="AK167" s="71"/>
      <c r="AL167" s="71"/>
      <c r="AM167" s="71"/>
      <c r="AN167" s="71"/>
      <c r="AO167" s="71"/>
      <c r="AP167" s="71"/>
      <c r="AQ167" s="71"/>
      <c r="AR167" s="71"/>
      <c r="AS167" s="71"/>
      <c r="AT167" s="71"/>
      <c r="AU167" s="71"/>
      <c r="AV167" s="71"/>
      <c r="AW167" s="71"/>
      <c r="AX167" s="71"/>
      <c r="AY167" s="71"/>
      <c r="AZ167" s="71"/>
      <c r="BA167" s="71"/>
      <c r="BB167" s="71"/>
      <c r="BC167" s="71"/>
      <c r="BD167" s="71"/>
      <c r="BE167" s="71"/>
      <c r="BF167" s="71"/>
      <c r="BG167" s="71"/>
      <c r="BH167" s="71"/>
      <c r="BI167" s="71"/>
      <c r="BJ167" s="71"/>
      <c r="BK167" s="71"/>
      <c r="BL167" s="71"/>
      <c r="BM167" s="71"/>
      <c r="BN167" s="71"/>
      <c r="BO167" s="71"/>
      <c r="BP167" s="71"/>
      <c r="BQ167" s="71"/>
      <c r="BR167" s="71"/>
      <c r="BS167" s="71"/>
      <c r="BT167" s="71"/>
      <c r="BU167" s="71"/>
      <c r="BV167" s="71"/>
      <c r="BW167" s="71"/>
      <c r="BX167" s="71"/>
      <c r="BY167" s="71"/>
      <c r="BZ167" s="71"/>
      <c r="CA167" s="71"/>
      <c r="CB167" s="71"/>
      <c r="CC167" s="71"/>
      <c r="CD167" s="71"/>
      <c r="CE167" s="71"/>
      <c r="CF167" s="71"/>
      <c r="CG167" s="71"/>
      <c r="CH167" s="71"/>
      <c r="CI167" s="71"/>
      <c r="CJ167" s="71"/>
      <c r="CK167" s="71"/>
      <c r="CL167" s="71"/>
      <c r="CM167" s="71"/>
    </row>
    <row r="168" spans="1:91" x14ac:dyDescent="0.15">
      <c r="A168" s="71"/>
      <c r="B168" s="71"/>
      <c r="C168" s="71"/>
      <c r="D168" s="71"/>
      <c r="E168" s="71"/>
      <c r="F168" s="71"/>
      <c r="G168" s="71"/>
      <c r="H168" s="71"/>
      <c r="I168" s="71"/>
      <c r="J168" s="71"/>
      <c r="K168" s="71"/>
      <c r="L168" s="71"/>
      <c r="M168" s="71"/>
      <c r="N168" s="71"/>
      <c r="O168" s="71"/>
      <c r="P168" s="71"/>
      <c r="Q168" s="71"/>
      <c r="R168" s="71"/>
      <c r="S168" s="71"/>
      <c r="T168" s="71"/>
      <c r="U168" s="71"/>
      <c r="V168" s="71"/>
      <c r="W168" s="71"/>
      <c r="X168" s="71"/>
      <c r="Y168" s="71"/>
      <c r="Z168" s="71"/>
      <c r="AA168" s="71"/>
      <c r="AB168" s="71"/>
      <c r="AC168" s="71"/>
      <c r="AD168" s="71"/>
      <c r="AE168" s="71"/>
      <c r="AF168" s="71"/>
      <c r="AG168" s="71"/>
      <c r="AH168" s="71"/>
      <c r="AI168" s="71"/>
      <c r="AJ168" s="71"/>
      <c r="AK168" s="71"/>
      <c r="AL168" s="71"/>
      <c r="AM168" s="71"/>
      <c r="AN168" s="71"/>
      <c r="AO168" s="71"/>
      <c r="AP168" s="71"/>
      <c r="AQ168" s="71"/>
      <c r="AR168" s="71"/>
      <c r="AS168" s="71"/>
      <c r="AT168" s="71"/>
      <c r="AU168" s="71"/>
      <c r="AV168" s="71"/>
      <c r="AW168" s="71"/>
      <c r="AX168" s="71"/>
      <c r="AY168" s="71"/>
      <c r="AZ168" s="71"/>
      <c r="BA168" s="71"/>
      <c r="BB168" s="71"/>
      <c r="BC168" s="71"/>
      <c r="BD168" s="71"/>
      <c r="BE168" s="71"/>
      <c r="BF168" s="71"/>
      <c r="BG168" s="71"/>
      <c r="BH168" s="71"/>
      <c r="BI168" s="71"/>
      <c r="BJ168" s="71"/>
      <c r="BK168" s="71"/>
      <c r="BL168" s="71"/>
      <c r="BM168" s="71"/>
      <c r="BN168" s="71"/>
      <c r="BO168" s="71"/>
      <c r="BP168" s="71"/>
      <c r="BQ168" s="71"/>
      <c r="BR168" s="71"/>
      <c r="BS168" s="71"/>
      <c r="BT168" s="71"/>
      <c r="BU168" s="71"/>
      <c r="BV168" s="71"/>
      <c r="BW168" s="71"/>
      <c r="BX168" s="71"/>
      <c r="BY168" s="71"/>
      <c r="BZ168" s="71"/>
      <c r="CA168" s="71"/>
      <c r="CB168" s="71"/>
      <c r="CC168" s="71"/>
      <c r="CD168" s="71"/>
      <c r="CE168" s="71"/>
      <c r="CF168" s="71"/>
      <c r="CG168" s="71"/>
      <c r="CH168" s="71"/>
      <c r="CI168" s="71"/>
      <c r="CJ168" s="71"/>
      <c r="CK168" s="71"/>
      <c r="CL168" s="71"/>
      <c r="CM168" s="71"/>
    </row>
    <row r="169" spans="1:91" x14ac:dyDescent="0.15">
      <c r="A169" s="71"/>
      <c r="B169" s="71"/>
      <c r="C169" s="71"/>
      <c r="D169" s="71"/>
      <c r="E169" s="71"/>
      <c r="F169" s="71"/>
      <c r="G169" s="71"/>
      <c r="H169" s="71"/>
      <c r="I169" s="71"/>
      <c r="J169" s="71"/>
      <c r="K169" s="71"/>
      <c r="L169" s="71"/>
      <c r="M169" s="71"/>
      <c r="N169" s="71"/>
      <c r="O169" s="71"/>
      <c r="P169" s="71"/>
      <c r="Q169" s="71"/>
      <c r="R169" s="71"/>
      <c r="S169" s="71"/>
      <c r="T169" s="71"/>
      <c r="U169" s="71"/>
      <c r="V169" s="71"/>
      <c r="W169" s="71"/>
      <c r="X169" s="71"/>
      <c r="Y169" s="71"/>
      <c r="Z169" s="71"/>
      <c r="AA169" s="71"/>
      <c r="AB169" s="71"/>
      <c r="AC169" s="71"/>
      <c r="AD169" s="71"/>
      <c r="AE169" s="71"/>
      <c r="AF169" s="71"/>
      <c r="AG169" s="71"/>
      <c r="AH169" s="71"/>
      <c r="AI169" s="71"/>
      <c r="AJ169" s="71"/>
      <c r="AK169" s="71"/>
      <c r="AL169" s="71"/>
      <c r="AM169" s="71"/>
      <c r="AN169" s="71"/>
      <c r="AO169" s="71"/>
      <c r="AP169" s="71"/>
      <c r="AQ169" s="71"/>
      <c r="AR169" s="71"/>
      <c r="AS169" s="71"/>
      <c r="AT169" s="71"/>
      <c r="AU169" s="71"/>
      <c r="AV169" s="71"/>
      <c r="AW169" s="71"/>
      <c r="AX169" s="71"/>
      <c r="AY169" s="71"/>
      <c r="AZ169" s="71"/>
      <c r="BA169" s="71"/>
      <c r="BB169" s="71"/>
      <c r="BC169" s="71"/>
      <c r="BD169" s="71"/>
      <c r="BE169" s="71"/>
      <c r="BF169" s="71"/>
      <c r="BG169" s="71"/>
      <c r="BH169" s="71"/>
      <c r="BI169" s="71"/>
      <c r="BJ169" s="71"/>
      <c r="BK169" s="71"/>
      <c r="BL169" s="71"/>
      <c r="BM169" s="71"/>
      <c r="BN169" s="71"/>
      <c r="BO169" s="71"/>
      <c r="BP169" s="71"/>
      <c r="BQ169" s="71"/>
      <c r="BR169" s="71"/>
      <c r="BS169" s="71"/>
      <c r="BT169" s="71"/>
      <c r="BU169" s="71"/>
      <c r="BV169" s="71"/>
      <c r="BW169" s="71"/>
      <c r="BX169" s="71"/>
      <c r="BY169" s="71"/>
      <c r="BZ169" s="71"/>
      <c r="CA169" s="71"/>
      <c r="CB169" s="71"/>
      <c r="CC169" s="71"/>
      <c r="CD169" s="71"/>
      <c r="CE169" s="71"/>
      <c r="CF169" s="71"/>
      <c r="CG169" s="71"/>
      <c r="CH169" s="71"/>
      <c r="CI169" s="71"/>
      <c r="CJ169" s="71"/>
      <c r="CK169" s="71"/>
      <c r="CL169" s="71"/>
      <c r="CM169" s="71"/>
    </row>
    <row r="170" spans="1:91" x14ac:dyDescent="0.15">
      <c r="A170" s="71"/>
      <c r="B170" s="71"/>
      <c r="C170" s="71"/>
      <c r="D170" s="71"/>
      <c r="E170" s="71"/>
      <c r="F170" s="71"/>
      <c r="G170" s="71"/>
      <c r="H170" s="71"/>
      <c r="I170" s="71"/>
      <c r="J170" s="71"/>
      <c r="K170" s="71"/>
      <c r="L170" s="71"/>
      <c r="M170" s="71"/>
      <c r="N170" s="71"/>
      <c r="O170" s="71"/>
      <c r="P170" s="71"/>
      <c r="Q170" s="71"/>
      <c r="R170" s="71"/>
      <c r="S170" s="71"/>
      <c r="T170" s="71"/>
      <c r="U170" s="71"/>
      <c r="V170" s="71"/>
      <c r="W170" s="71"/>
      <c r="X170" s="71"/>
      <c r="Y170" s="71"/>
      <c r="Z170" s="71"/>
      <c r="AA170" s="71"/>
      <c r="AB170" s="71"/>
      <c r="AC170" s="71"/>
      <c r="AD170" s="71"/>
      <c r="AE170" s="71"/>
      <c r="AF170" s="71"/>
      <c r="AG170" s="71"/>
      <c r="AH170" s="71"/>
      <c r="AI170" s="71"/>
      <c r="AJ170" s="71"/>
      <c r="AK170" s="71"/>
      <c r="AL170" s="71"/>
      <c r="AM170" s="71"/>
      <c r="AN170" s="71"/>
      <c r="AO170" s="71"/>
      <c r="AP170" s="71"/>
      <c r="AQ170" s="71"/>
      <c r="AR170" s="71"/>
      <c r="AS170" s="71"/>
      <c r="AT170" s="71"/>
      <c r="AU170" s="71"/>
      <c r="AV170" s="71"/>
      <c r="AW170" s="71"/>
      <c r="AX170" s="71"/>
      <c r="AY170" s="71"/>
      <c r="AZ170" s="71"/>
      <c r="BA170" s="71"/>
      <c r="BB170" s="71"/>
      <c r="BC170" s="71"/>
      <c r="BD170" s="71"/>
      <c r="BE170" s="71"/>
      <c r="BF170" s="71"/>
      <c r="BG170" s="71"/>
      <c r="BH170" s="71"/>
      <c r="BI170" s="71"/>
      <c r="BJ170" s="71"/>
      <c r="BK170" s="71"/>
      <c r="BL170" s="71"/>
      <c r="BM170" s="71"/>
      <c r="BN170" s="71"/>
      <c r="BO170" s="71"/>
      <c r="BP170" s="71"/>
      <c r="BQ170" s="71"/>
      <c r="BR170" s="71"/>
      <c r="BS170" s="71"/>
      <c r="BT170" s="71"/>
      <c r="BU170" s="71"/>
      <c r="BV170" s="71"/>
      <c r="BW170" s="71"/>
      <c r="BX170" s="71"/>
      <c r="BY170" s="71"/>
      <c r="BZ170" s="71"/>
      <c r="CA170" s="71"/>
      <c r="CB170" s="71"/>
      <c r="CC170" s="71"/>
      <c r="CD170" s="71"/>
      <c r="CE170" s="71"/>
      <c r="CF170" s="71"/>
      <c r="CG170" s="71"/>
      <c r="CH170" s="71"/>
      <c r="CI170" s="71"/>
      <c r="CJ170" s="71"/>
      <c r="CK170" s="71"/>
      <c r="CL170" s="71"/>
      <c r="CM170" s="71"/>
    </row>
    <row r="171" spans="1:91" x14ac:dyDescent="0.15">
      <c r="A171" s="71"/>
      <c r="B171" s="71"/>
      <c r="C171" s="71"/>
      <c r="D171" s="71"/>
      <c r="E171" s="71"/>
      <c r="F171" s="71"/>
      <c r="G171" s="71"/>
      <c r="H171" s="71"/>
      <c r="I171" s="71"/>
      <c r="J171" s="71"/>
      <c r="K171" s="71"/>
      <c r="L171" s="71"/>
      <c r="M171" s="71"/>
      <c r="N171" s="71"/>
      <c r="O171" s="71"/>
      <c r="P171" s="71"/>
      <c r="Q171" s="71"/>
      <c r="R171" s="71"/>
      <c r="S171" s="71"/>
      <c r="T171" s="71"/>
      <c r="U171" s="71"/>
      <c r="V171" s="71"/>
      <c r="W171" s="71"/>
      <c r="X171" s="71"/>
      <c r="Y171" s="71"/>
      <c r="Z171" s="71"/>
      <c r="AA171" s="71"/>
      <c r="AB171" s="71"/>
      <c r="AC171" s="71"/>
      <c r="AD171" s="71"/>
      <c r="AE171" s="71"/>
      <c r="AF171" s="71"/>
      <c r="AG171" s="71"/>
      <c r="AH171" s="71"/>
      <c r="AI171" s="71"/>
      <c r="AJ171" s="71"/>
      <c r="AK171" s="71"/>
      <c r="AL171" s="71"/>
      <c r="AM171" s="71"/>
      <c r="AN171" s="71"/>
      <c r="AO171" s="71"/>
      <c r="AP171" s="71"/>
      <c r="AQ171" s="71"/>
      <c r="AR171" s="71"/>
      <c r="AS171" s="71"/>
      <c r="AT171" s="71"/>
      <c r="AU171" s="71"/>
      <c r="AV171" s="71"/>
      <c r="AW171" s="71"/>
      <c r="AX171" s="71"/>
      <c r="AY171" s="71"/>
      <c r="AZ171" s="71"/>
      <c r="BA171" s="71"/>
      <c r="BB171" s="71"/>
      <c r="BC171" s="71"/>
      <c r="BD171" s="71"/>
      <c r="BE171" s="71"/>
      <c r="BF171" s="71"/>
      <c r="BG171" s="71"/>
      <c r="BH171" s="71"/>
      <c r="BI171" s="71"/>
      <c r="BJ171" s="71"/>
      <c r="BK171" s="71"/>
      <c r="BL171" s="71"/>
      <c r="BM171" s="71"/>
      <c r="BN171" s="71"/>
      <c r="BO171" s="71"/>
      <c r="BP171" s="71"/>
      <c r="BQ171" s="71"/>
      <c r="BR171" s="71"/>
      <c r="BS171" s="71"/>
      <c r="BT171" s="71"/>
      <c r="BU171" s="71"/>
      <c r="BV171" s="71"/>
      <c r="BW171" s="71"/>
      <c r="BX171" s="71"/>
      <c r="BY171" s="71"/>
      <c r="BZ171" s="71"/>
      <c r="CA171" s="71"/>
      <c r="CB171" s="71"/>
      <c r="CC171" s="71"/>
      <c r="CD171" s="71"/>
      <c r="CE171" s="71"/>
      <c r="CF171" s="71"/>
      <c r="CG171" s="71"/>
      <c r="CH171" s="71"/>
      <c r="CI171" s="71"/>
      <c r="CJ171" s="71"/>
      <c r="CK171" s="71"/>
      <c r="CL171" s="71"/>
      <c r="CM171" s="71"/>
    </row>
    <row r="172" spans="1:91" x14ac:dyDescent="0.15">
      <c r="A172" s="71"/>
      <c r="B172" s="71"/>
      <c r="C172" s="71"/>
      <c r="D172" s="71"/>
      <c r="E172" s="71"/>
      <c r="F172" s="71"/>
      <c r="G172" s="71"/>
      <c r="H172" s="71"/>
      <c r="I172" s="71"/>
      <c r="J172" s="71"/>
      <c r="K172" s="71"/>
      <c r="L172" s="71"/>
      <c r="M172" s="71"/>
      <c r="N172" s="71"/>
      <c r="O172" s="71"/>
      <c r="P172" s="71"/>
      <c r="Q172" s="71"/>
      <c r="R172" s="71"/>
      <c r="S172" s="71"/>
      <c r="T172" s="71"/>
      <c r="U172" s="71"/>
      <c r="V172" s="71"/>
      <c r="W172" s="71"/>
      <c r="X172" s="71"/>
      <c r="Y172" s="71"/>
      <c r="Z172" s="71"/>
      <c r="AA172" s="71"/>
      <c r="AB172" s="71"/>
      <c r="AC172" s="71"/>
      <c r="AD172" s="71"/>
      <c r="AE172" s="71"/>
      <c r="AF172" s="71"/>
      <c r="AG172" s="71"/>
      <c r="AH172" s="71"/>
      <c r="AI172" s="71"/>
      <c r="AJ172" s="71"/>
      <c r="AK172" s="71"/>
      <c r="AL172" s="71"/>
      <c r="AM172" s="71"/>
      <c r="AN172" s="71"/>
      <c r="AO172" s="71"/>
      <c r="AP172" s="71"/>
      <c r="AQ172" s="71"/>
      <c r="AR172" s="71"/>
      <c r="AS172" s="71"/>
      <c r="AT172" s="71"/>
      <c r="AU172" s="71"/>
      <c r="AV172" s="71"/>
      <c r="AW172" s="71"/>
      <c r="AX172" s="71"/>
      <c r="AY172" s="71"/>
      <c r="AZ172" s="71"/>
      <c r="BA172" s="71"/>
      <c r="BB172" s="71"/>
      <c r="BC172" s="71"/>
      <c r="BD172" s="71"/>
      <c r="BE172" s="71"/>
      <c r="BF172" s="71"/>
      <c r="BG172" s="71"/>
      <c r="BH172" s="71"/>
      <c r="BI172" s="71"/>
      <c r="BJ172" s="71"/>
      <c r="BK172" s="71"/>
      <c r="BL172" s="71"/>
      <c r="BM172" s="71"/>
      <c r="BN172" s="71"/>
      <c r="BO172" s="71"/>
      <c r="BP172" s="71"/>
      <c r="BQ172" s="71"/>
      <c r="BR172" s="71"/>
      <c r="BS172" s="71"/>
      <c r="BT172" s="71"/>
      <c r="BU172" s="71"/>
      <c r="BV172" s="71"/>
      <c r="BW172" s="71"/>
      <c r="BX172" s="71"/>
      <c r="BY172" s="71"/>
      <c r="BZ172" s="71"/>
      <c r="CA172" s="71"/>
      <c r="CB172" s="71"/>
      <c r="CC172" s="71"/>
      <c r="CD172" s="71"/>
      <c r="CE172" s="71"/>
      <c r="CF172" s="71"/>
      <c r="CG172" s="71"/>
      <c r="CH172" s="71"/>
      <c r="CI172" s="71"/>
      <c r="CJ172" s="71"/>
      <c r="CK172" s="71"/>
      <c r="CL172" s="71"/>
      <c r="CM172" s="71"/>
    </row>
    <row r="173" spans="1:91" x14ac:dyDescent="0.15">
      <c r="A173" s="71"/>
      <c r="B173" s="71"/>
      <c r="C173" s="71"/>
      <c r="D173" s="71"/>
      <c r="E173" s="71"/>
      <c r="F173" s="71"/>
      <c r="G173" s="71"/>
      <c r="H173" s="71"/>
      <c r="I173" s="71"/>
      <c r="J173" s="71"/>
      <c r="K173" s="71"/>
      <c r="L173" s="71"/>
      <c r="M173" s="71"/>
      <c r="N173" s="71"/>
      <c r="O173" s="71"/>
      <c r="P173" s="71"/>
      <c r="Q173" s="71"/>
      <c r="R173" s="71"/>
      <c r="S173" s="71"/>
      <c r="T173" s="71"/>
      <c r="U173" s="71"/>
      <c r="V173" s="71"/>
      <c r="W173" s="71"/>
      <c r="X173" s="71"/>
      <c r="Y173" s="71"/>
      <c r="Z173" s="71"/>
      <c r="AA173" s="71"/>
      <c r="AB173" s="71"/>
      <c r="AC173" s="71"/>
      <c r="AD173" s="71"/>
      <c r="AE173" s="71"/>
      <c r="AF173" s="71"/>
      <c r="AG173" s="71"/>
      <c r="AH173" s="71"/>
      <c r="AI173" s="71"/>
      <c r="AJ173" s="71"/>
      <c r="AK173" s="71"/>
      <c r="AL173" s="71"/>
      <c r="AM173" s="71"/>
      <c r="AN173" s="71"/>
      <c r="AO173" s="71"/>
      <c r="AP173" s="71"/>
      <c r="AQ173" s="71"/>
      <c r="AR173" s="71"/>
      <c r="AS173" s="71"/>
      <c r="AT173" s="71"/>
      <c r="AU173" s="71"/>
      <c r="AV173" s="71"/>
      <c r="AW173" s="71"/>
      <c r="AX173" s="71"/>
      <c r="AY173" s="71"/>
      <c r="AZ173" s="71"/>
      <c r="BA173" s="71"/>
      <c r="BB173" s="71"/>
      <c r="BC173" s="71"/>
      <c r="BD173" s="71"/>
      <c r="BE173" s="71"/>
      <c r="BF173" s="71"/>
      <c r="BG173" s="71"/>
      <c r="BH173" s="71"/>
      <c r="BI173" s="71"/>
      <c r="BJ173" s="71"/>
      <c r="BK173" s="71"/>
      <c r="BL173" s="71"/>
      <c r="BM173" s="71"/>
      <c r="BN173" s="71"/>
      <c r="BO173" s="71"/>
      <c r="BP173" s="71"/>
      <c r="BQ173" s="71"/>
      <c r="BR173" s="71"/>
      <c r="BS173" s="71"/>
      <c r="BT173" s="71"/>
      <c r="BU173" s="71"/>
      <c r="BV173" s="71"/>
      <c r="BW173" s="71"/>
      <c r="BX173" s="71"/>
      <c r="BY173" s="71"/>
      <c r="BZ173" s="71"/>
      <c r="CA173" s="71"/>
      <c r="CB173" s="71"/>
      <c r="CC173" s="71"/>
      <c r="CD173" s="71"/>
      <c r="CE173" s="71"/>
      <c r="CF173" s="71"/>
      <c r="CG173" s="71"/>
      <c r="CH173" s="71"/>
      <c r="CI173" s="71"/>
      <c r="CJ173" s="71"/>
      <c r="CK173" s="71"/>
      <c r="CL173" s="71"/>
      <c r="CM173" s="71"/>
    </row>
    <row r="174" spans="1:91" x14ac:dyDescent="0.15">
      <c r="A174" s="71"/>
      <c r="B174" s="71"/>
      <c r="C174" s="71"/>
      <c r="D174" s="71"/>
      <c r="E174" s="71"/>
      <c r="F174" s="71"/>
      <c r="G174" s="71"/>
      <c r="H174" s="71"/>
      <c r="I174" s="71"/>
      <c r="J174" s="71"/>
      <c r="K174" s="71"/>
      <c r="L174" s="71"/>
      <c r="M174" s="71"/>
      <c r="N174" s="71"/>
      <c r="O174" s="71"/>
      <c r="P174" s="71"/>
      <c r="Q174" s="71"/>
      <c r="R174" s="71"/>
      <c r="S174" s="71"/>
      <c r="T174" s="71"/>
      <c r="U174" s="71"/>
      <c r="V174" s="71"/>
      <c r="W174" s="71"/>
      <c r="X174" s="71"/>
      <c r="Y174" s="71"/>
      <c r="Z174" s="71"/>
      <c r="AA174" s="71"/>
      <c r="AB174" s="71"/>
      <c r="AC174" s="71"/>
      <c r="AD174" s="71"/>
      <c r="AE174" s="71"/>
      <c r="AF174" s="71"/>
      <c r="AG174" s="71"/>
      <c r="AH174" s="71"/>
      <c r="AI174" s="71"/>
      <c r="AJ174" s="71"/>
      <c r="AK174" s="71"/>
      <c r="AL174" s="71"/>
      <c r="AM174" s="71"/>
      <c r="AN174" s="71"/>
      <c r="AO174" s="71"/>
      <c r="AP174" s="71"/>
      <c r="AQ174" s="71"/>
      <c r="AR174" s="71"/>
      <c r="AS174" s="71"/>
      <c r="AT174" s="71"/>
      <c r="AU174" s="71"/>
      <c r="AV174" s="71"/>
      <c r="AW174" s="71"/>
      <c r="AX174" s="71"/>
      <c r="AY174" s="71"/>
      <c r="AZ174" s="71"/>
      <c r="BA174" s="71"/>
      <c r="BB174" s="71"/>
      <c r="BC174" s="71"/>
      <c r="BD174" s="71"/>
      <c r="BE174" s="71"/>
      <c r="BF174" s="71"/>
      <c r="BG174" s="71"/>
      <c r="BH174" s="71"/>
      <c r="BI174" s="71"/>
      <c r="BJ174" s="71"/>
      <c r="BK174" s="71"/>
      <c r="BL174" s="71"/>
      <c r="BM174" s="71"/>
      <c r="BN174" s="71"/>
      <c r="BO174" s="71"/>
      <c r="BP174" s="71"/>
      <c r="BQ174" s="71"/>
      <c r="BR174" s="71"/>
      <c r="BS174" s="71"/>
      <c r="BT174" s="71"/>
      <c r="BU174" s="71"/>
      <c r="BV174" s="71"/>
      <c r="BW174" s="71"/>
      <c r="BX174" s="71"/>
      <c r="BY174" s="71"/>
      <c r="BZ174" s="71"/>
      <c r="CA174" s="71"/>
      <c r="CB174" s="71"/>
      <c r="CC174" s="71"/>
      <c r="CD174" s="71"/>
      <c r="CE174" s="71"/>
      <c r="CF174" s="71"/>
      <c r="CG174" s="71"/>
      <c r="CH174" s="71"/>
      <c r="CI174" s="71"/>
      <c r="CJ174" s="71"/>
      <c r="CK174" s="71"/>
      <c r="CL174" s="71"/>
      <c r="CM174" s="71"/>
    </row>
    <row r="175" spans="1:91" x14ac:dyDescent="0.15">
      <c r="A175" s="71"/>
      <c r="B175" s="71"/>
      <c r="C175" s="71"/>
      <c r="D175" s="71"/>
      <c r="E175" s="71"/>
      <c r="F175" s="71"/>
      <c r="G175" s="71"/>
      <c r="H175" s="71"/>
      <c r="I175" s="71"/>
      <c r="J175" s="71"/>
      <c r="K175" s="71"/>
      <c r="L175" s="71"/>
      <c r="M175" s="71"/>
      <c r="N175" s="71"/>
      <c r="O175" s="71"/>
      <c r="P175" s="71"/>
      <c r="Q175" s="71"/>
      <c r="R175" s="71"/>
      <c r="S175" s="71"/>
      <c r="T175" s="71"/>
      <c r="U175" s="71"/>
      <c r="V175" s="71"/>
      <c r="W175" s="71"/>
      <c r="X175" s="71"/>
      <c r="Y175" s="71"/>
      <c r="Z175" s="71"/>
      <c r="AA175" s="71"/>
      <c r="AB175" s="71"/>
      <c r="AC175" s="71"/>
      <c r="AD175" s="71"/>
      <c r="AE175" s="71"/>
      <c r="AF175" s="71"/>
      <c r="AG175" s="71"/>
      <c r="AH175" s="71"/>
      <c r="AI175" s="71"/>
      <c r="AJ175" s="71"/>
      <c r="AK175" s="71"/>
      <c r="AL175" s="71"/>
      <c r="AM175" s="71"/>
      <c r="AN175" s="71"/>
      <c r="AO175" s="71"/>
      <c r="AP175" s="71"/>
      <c r="AQ175" s="71"/>
      <c r="AR175" s="71"/>
      <c r="AS175" s="71"/>
      <c r="AT175" s="71"/>
      <c r="AU175" s="71"/>
      <c r="AV175" s="71"/>
      <c r="AW175" s="71"/>
      <c r="AX175" s="71"/>
      <c r="AY175" s="71"/>
      <c r="AZ175" s="71"/>
      <c r="BA175" s="71"/>
      <c r="BB175" s="71"/>
      <c r="BC175" s="71"/>
      <c r="BD175" s="71"/>
      <c r="BE175" s="71"/>
      <c r="BF175" s="71"/>
      <c r="BG175" s="71"/>
      <c r="BH175" s="71"/>
      <c r="BI175" s="71"/>
      <c r="BJ175" s="71"/>
      <c r="BK175" s="71"/>
      <c r="BL175" s="71"/>
      <c r="BM175" s="71"/>
      <c r="BN175" s="71"/>
      <c r="BO175" s="71"/>
      <c r="BP175" s="71"/>
      <c r="BQ175" s="71"/>
      <c r="BR175" s="71"/>
      <c r="BS175" s="71"/>
      <c r="BT175" s="71"/>
      <c r="BU175" s="71"/>
      <c r="BV175" s="71"/>
      <c r="BW175" s="71"/>
      <c r="BX175" s="71"/>
      <c r="BY175" s="71"/>
      <c r="BZ175" s="71"/>
      <c r="CA175" s="71"/>
      <c r="CB175" s="71"/>
      <c r="CC175" s="71"/>
      <c r="CD175" s="71"/>
      <c r="CE175" s="71"/>
      <c r="CF175" s="71"/>
      <c r="CG175" s="71"/>
      <c r="CH175" s="71"/>
      <c r="CI175" s="71"/>
      <c r="CJ175" s="71"/>
      <c r="CK175" s="71"/>
      <c r="CL175" s="71"/>
      <c r="CM175" s="71"/>
    </row>
    <row r="176" spans="1:91" x14ac:dyDescent="0.15">
      <c r="A176" s="71"/>
      <c r="B176" s="71"/>
      <c r="C176" s="71"/>
      <c r="D176" s="71"/>
      <c r="E176" s="71"/>
      <c r="F176" s="71"/>
      <c r="G176" s="71"/>
      <c r="H176" s="71"/>
      <c r="I176" s="71"/>
      <c r="J176" s="71"/>
      <c r="K176" s="71"/>
      <c r="L176" s="71"/>
      <c r="M176" s="71"/>
      <c r="N176" s="71"/>
      <c r="O176" s="71"/>
      <c r="P176" s="71"/>
      <c r="Q176" s="71"/>
      <c r="R176" s="71"/>
      <c r="S176" s="71"/>
      <c r="T176" s="71"/>
      <c r="U176" s="71"/>
      <c r="V176" s="71"/>
      <c r="W176" s="71"/>
      <c r="X176" s="71"/>
      <c r="Y176" s="71"/>
      <c r="Z176" s="71"/>
      <c r="AA176" s="71"/>
      <c r="AB176" s="71"/>
      <c r="AC176" s="71"/>
      <c r="AD176" s="71"/>
      <c r="AE176" s="71"/>
      <c r="AF176" s="71"/>
      <c r="AG176" s="71"/>
      <c r="AH176" s="71"/>
      <c r="AI176" s="71"/>
      <c r="AJ176" s="71"/>
      <c r="AK176" s="71"/>
      <c r="AL176" s="71"/>
      <c r="AM176" s="71"/>
      <c r="AN176" s="71"/>
      <c r="AO176" s="71"/>
      <c r="AP176" s="71"/>
      <c r="AQ176" s="71"/>
      <c r="AR176" s="71"/>
      <c r="AS176" s="71"/>
      <c r="AT176" s="71"/>
      <c r="AU176" s="71"/>
      <c r="AV176" s="71"/>
      <c r="AW176" s="71"/>
      <c r="AX176" s="71"/>
      <c r="AY176" s="71"/>
      <c r="AZ176" s="71"/>
      <c r="BA176" s="71"/>
      <c r="BB176" s="71"/>
      <c r="BC176" s="71"/>
      <c r="BD176" s="71"/>
      <c r="BE176" s="71"/>
      <c r="BF176" s="71"/>
      <c r="BG176" s="71"/>
      <c r="BH176" s="71"/>
      <c r="BI176" s="71"/>
      <c r="BJ176" s="71"/>
      <c r="BK176" s="71"/>
      <c r="BL176" s="71"/>
      <c r="BM176" s="71"/>
      <c r="BN176" s="71"/>
      <c r="BO176" s="71"/>
      <c r="BP176" s="71"/>
      <c r="BQ176" s="71"/>
      <c r="BR176" s="71"/>
      <c r="BS176" s="71"/>
      <c r="BT176" s="71"/>
      <c r="BU176" s="71"/>
      <c r="BV176" s="71"/>
      <c r="BW176" s="71"/>
      <c r="BX176" s="71"/>
      <c r="BY176" s="71"/>
      <c r="BZ176" s="71"/>
      <c r="CA176" s="71"/>
      <c r="CB176" s="71"/>
      <c r="CC176" s="71"/>
      <c r="CD176" s="71"/>
      <c r="CE176" s="71"/>
      <c r="CF176" s="71"/>
      <c r="CG176" s="71"/>
      <c r="CH176" s="71"/>
      <c r="CI176" s="71"/>
      <c r="CJ176" s="71"/>
      <c r="CK176" s="71"/>
      <c r="CL176" s="71"/>
      <c r="CM176" s="71"/>
    </row>
    <row r="177" spans="1:91" x14ac:dyDescent="0.15">
      <c r="A177" s="71"/>
      <c r="B177" s="71"/>
      <c r="C177" s="71"/>
      <c r="D177" s="71"/>
      <c r="E177" s="71"/>
      <c r="F177" s="71"/>
      <c r="G177" s="71"/>
      <c r="H177" s="71"/>
      <c r="I177" s="71"/>
      <c r="J177" s="71"/>
      <c r="K177" s="71"/>
      <c r="L177" s="71"/>
      <c r="M177" s="71"/>
      <c r="N177" s="71"/>
      <c r="O177" s="71"/>
      <c r="P177" s="71"/>
      <c r="Q177" s="71"/>
      <c r="R177" s="71"/>
      <c r="S177" s="71"/>
      <c r="T177" s="71"/>
      <c r="U177" s="71"/>
      <c r="V177" s="71"/>
      <c r="W177" s="71"/>
      <c r="X177" s="71"/>
      <c r="Y177" s="71"/>
      <c r="Z177" s="71"/>
      <c r="AA177" s="71"/>
      <c r="AB177" s="71"/>
      <c r="AC177" s="71"/>
      <c r="AD177" s="71"/>
      <c r="AE177" s="71"/>
      <c r="AF177" s="71"/>
      <c r="AG177" s="71"/>
      <c r="AH177" s="71"/>
      <c r="AI177" s="71"/>
      <c r="AJ177" s="71"/>
      <c r="AK177" s="71"/>
      <c r="AL177" s="71"/>
      <c r="AM177" s="71"/>
      <c r="AN177" s="71"/>
      <c r="AO177" s="71"/>
      <c r="AP177" s="71"/>
      <c r="AQ177" s="71"/>
      <c r="AR177" s="71"/>
      <c r="AS177" s="71"/>
      <c r="AT177" s="71"/>
      <c r="AU177" s="71"/>
      <c r="AV177" s="71"/>
      <c r="AW177" s="71"/>
      <c r="AX177" s="71"/>
      <c r="AY177" s="71"/>
      <c r="AZ177" s="71"/>
      <c r="BA177" s="71"/>
      <c r="BB177" s="71"/>
      <c r="BC177" s="71"/>
      <c r="BD177" s="71"/>
      <c r="BE177" s="71"/>
      <c r="BF177" s="71"/>
      <c r="BG177" s="71"/>
      <c r="BH177" s="71"/>
      <c r="BI177" s="71"/>
      <c r="BJ177" s="71"/>
      <c r="BK177" s="71"/>
      <c r="BL177" s="71"/>
      <c r="BM177" s="71"/>
      <c r="BN177" s="71"/>
      <c r="BO177" s="71"/>
      <c r="BP177" s="71"/>
      <c r="BQ177" s="71"/>
      <c r="BR177" s="71"/>
      <c r="BS177" s="71"/>
      <c r="BT177" s="71"/>
      <c r="BU177" s="71"/>
      <c r="BV177" s="71"/>
      <c r="BW177" s="71"/>
      <c r="BX177" s="71"/>
      <c r="BY177" s="71"/>
      <c r="BZ177" s="71"/>
      <c r="CA177" s="71"/>
      <c r="CB177" s="71"/>
      <c r="CC177" s="71"/>
      <c r="CD177" s="71"/>
      <c r="CE177" s="71"/>
      <c r="CF177" s="71"/>
      <c r="CG177" s="71"/>
      <c r="CH177" s="71"/>
      <c r="CI177" s="71"/>
      <c r="CJ177" s="71"/>
      <c r="CK177" s="71"/>
      <c r="CL177" s="71"/>
      <c r="CM177" s="71"/>
    </row>
    <row r="178" spans="1:91" x14ac:dyDescent="0.15">
      <c r="A178" s="71"/>
      <c r="B178" s="71"/>
      <c r="C178" s="71"/>
      <c r="D178" s="71"/>
      <c r="E178" s="71"/>
      <c r="F178" s="71"/>
      <c r="G178" s="71"/>
      <c r="H178" s="71"/>
      <c r="I178" s="71"/>
      <c r="J178" s="71"/>
      <c r="K178" s="71"/>
      <c r="L178" s="71"/>
      <c r="M178" s="71"/>
      <c r="N178" s="71"/>
      <c r="O178" s="71"/>
      <c r="P178" s="71"/>
      <c r="Q178" s="71"/>
      <c r="R178" s="71"/>
      <c r="S178" s="71"/>
      <c r="T178" s="71"/>
      <c r="U178" s="71"/>
      <c r="V178" s="71"/>
      <c r="W178" s="71"/>
      <c r="X178" s="71"/>
      <c r="Y178" s="71"/>
      <c r="Z178" s="71"/>
      <c r="AA178" s="71"/>
      <c r="AB178" s="71"/>
      <c r="AC178" s="71"/>
      <c r="AD178" s="71"/>
      <c r="AE178" s="71"/>
      <c r="AF178" s="71"/>
      <c r="AG178" s="71"/>
      <c r="AH178" s="71"/>
      <c r="AI178" s="71"/>
      <c r="AJ178" s="71"/>
      <c r="AK178" s="71"/>
      <c r="AL178" s="71"/>
      <c r="AM178" s="71"/>
      <c r="AN178" s="71"/>
      <c r="AO178" s="71"/>
      <c r="AP178" s="71"/>
      <c r="AQ178" s="71"/>
      <c r="AR178" s="71"/>
      <c r="AS178" s="71"/>
      <c r="AT178" s="71"/>
      <c r="AU178" s="71"/>
      <c r="AV178" s="71"/>
      <c r="AW178" s="71"/>
      <c r="AX178" s="71"/>
      <c r="AY178" s="71"/>
      <c r="AZ178" s="71"/>
      <c r="BA178" s="71"/>
      <c r="BB178" s="71"/>
      <c r="BC178" s="71"/>
      <c r="BD178" s="71"/>
      <c r="BE178" s="71"/>
      <c r="BF178" s="71"/>
      <c r="BG178" s="71"/>
      <c r="BH178" s="71"/>
      <c r="BI178" s="71"/>
      <c r="BJ178" s="71"/>
      <c r="BK178" s="71"/>
      <c r="BL178" s="71"/>
      <c r="BM178" s="71"/>
      <c r="BN178" s="71"/>
      <c r="BO178" s="71"/>
      <c r="BP178" s="71"/>
      <c r="BQ178" s="71"/>
      <c r="BR178" s="71"/>
      <c r="BS178" s="71"/>
      <c r="BT178" s="71"/>
      <c r="BU178" s="71"/>
      <c r="BV178" s="71"/>
      <c r="BW178" s="71"/>
      <c r="BX178" s="71"/>
      <c r="BY178" s="71"/>
      <c r="BZ178" s="71"/>
      <c r="CA178" s="71"/>
      <c r="CB178" s="71"/>
      <c r="CC178" s="71"/>
      <c r="CD178" s="71"/>
      <c r="CE178" s="71"/>
      <c r="CF178" s="71"/>
      <c r="CG178" s="71"/>
      <c r="CH178" s="71"/>
      <c r="CI178" s="71"/>
      <c r="CJ178" s="71"/>
      <c r="CK178" s="71"/>
      <c r="CL178" s="71"/>
      <c r="CM178" s="71"/>
    </row>
    <row r="179" spans="1:91" x14ac:dyDescent="0.15">
      <c r="A179" s="71"/>
      <c r="B179" s="71"/>
      <c r="C179" s="71"/>
      <c r="D179" s="71"/>
      <c r="E179" s="71"/>
      <c r="F179" s="71"/>
      <c r="G179" s="71"/>
      <c r="H179" s="71"/>
      <c r="I179" s="71"/>
      <c r="J179" s="71"/>
      <c r="K179" s="71"/>
      <c r="L179" s="71"/>
      <c r="M179" s="71"/>
      <c r="N179" s="71"/>
      <c r="O179" s="71"/>
      <c r="P179" s="71"/>
      <c r="Q179" s="71"/>
      <c r="R179" s="71"/>
      <c r="S179" s="71"/>
      <c r="T179" s="71"/>
      <c r="U179" s="71"/>
      <c r="V179" s="71"/>
      <c r="W179" s="71"/>
      <c r="X179" s="71"/>
      <c r="Y179" s="71"/>
      <c r="Z179" s="71"/>
      <c r="AA179" s="71"/>
      <c r="AB179" s="71"/>
      <c r="AC179" s="71"/>
      <c r="AD179" s="71"/>
      <c r="AE179" s="71"/>
      <c r="AF179" s="71"/>
      <c r="AG179" s="71"/>
      <c r="AH179" s="71"/>
      <c r="AI179" s="71"/>
      <c r="AJ179" s="71"/>
      <c r="AK179" s="71"/>
      <c r="AL179" s="71"/>
      <c r="AM179" s="71"/>
      <c r="AN179" s="71"/>
      <c r="AO179" s="71"/>
      <c r="AP179" s="71"/>
      <c r="AQ179" s="71"/>
      <c r="AR179" s="71"/>
      <c r="AS179" s="71"/>
      <c r="AT179" s="71"/>
      <c r="AU179" s="71"/>
      <c r="AV179" s="71"/>
      <c r="AW179" s="71"/>
      <c r="AX179" s="71"/>
      <c r="AY179" s="71"/>
      <c r="AZ179" s="71"/>
      <c r="BA179" s="71"/>
      <c r="BB179" s="71"/>
      <c r="BC179" s="71"/>
      <c r="BD179" s="71"/>
      <c r="BE179" s="71"/>
      <c r="BF179" s="71"/>
      <c r="BG179" s="71"/>
      <c r="BH179" s="71"/>
      <c r="BI179" s="71"/>
      <c r="BJ179" s="71"/>
      <c r="BK179" s="71"/>
      <c r="BL179" s="71"/>
      <c r="BM179" s="71"/>
      <c r="BN179" s="71"/>
      <c r="BO179" s="71"/>
      <c r="BP179" s="71"/>
      <c r="BQ179" s="71"/>
      <c r="BR179" s="71"/>
      <c r="BS179" s="71"/>
      <c r="BT179" s="71"/>
      <c r="BU179" s="71"/>
      <c r="BV179" s="71"/>
      <c r="BW179" s="71"/>
      <c r="BX179" s="71"/>
      <c r="BY179" s="71"/>
      <c r="BZ179" s="71"/>
      <c r="CA179" s="71"/>
      <c r="CB179" s="71"/>
      <c r="CC179" s="71"/>
      <c r="CD179" s="71"/>
      <c r="CE179" s="71"/>
      <c r="CF179" s="71"/>
      <c r="CG179" s="71"/>
      <c r="CH179" s="71"/>
      <c r="CI179" s="71"/>
      <c r="CJ179" s="71"/>
      <c r="CK179" s="71"/>
      <c r="CL179" s="71"/>
      <c r="CM179" s="71"/>
    </row>
    <row r="180" spans="1:91" x14ac:dyDescent="0.15">
      <c r="A180" s="71"/>
      <c r="B180" s="71"/>
      <c r="C180" s="71"/>
      <c r="D180" s="71"/>
      <c r="E180" s="71"/>
      <c r="F180" s="71"/>
      <c r="G180" s="71"/>
      <c r="H180" s="71"/>
      <c r="I180" s="71"/>
      <c r="J180" s="71"/>
      <c r="K180" s="71"/>
      <c r="L180" s="71"/>
      <c r="M180" s="71"/>
      <c r="N180" s="71"/>
      <c r="O180" s="71"/>
      <c r="P180" s="71"/>
      <c r="Q180" s="71"/>
      <c r="R180" s="71"/>
      <c r="S180" s="71"/>
      <c r="T180" s="71"/>
      <c r="U180" s="71"/>
      <c r="V180" s="71"/>
      <c r="W180" s="71"/>
      <c r="X180" s="71"/>
      <c r="Y180" s="71"/>
      <c r="Z180" s="71"/>
      <c r="AA180" s="71"/>
      <c r="AB180" s="71"/>
      <c r="AC180" s="71"/>
      <c r="AD180" s="71"/>
      <c r="AE180" s="71"/>
      <c r="AF180" s="71"/>
      <c r="AG180" s="71"/>
      <c r="AH180" s="71"/>
      <c r="AI180" s="71"/>
      <c r="AJ180" s="71"/>
      <c r="AK180" s="71"/>
      <c r="AL180" s="71"/>
      <c r="AM180" s="71"/>
      <c r="AN180" s="71"/>
      <c r="AO180" s="71"/>
      <c r="AP180" s="71"/>
      <c r="AQ180" s="71"/>
      <c r="AR180" s="71"/>
      <c r="AS180" s="71"/>
      <c r="AT180" s="71"/>
      <c r="AU180" s="71"/>
      <c r="AV180" s="71"/>
      <c r="AW180" s="71"/>
      <c r="AX180" s="71"/>
      <c r="AY180" s="71"/>
      <c r="AZ180" s="71"/>
      <c r="BA180" s="71"/>
      <c r="BB180" s="71"/>
      <c r="BC180" s="71"/>
      <c r="BD180" s="71"/>
      <c r="BE180" s="71"/>
      <c r="BF180" s="71"/>
      <c r="BG180" s="71"/>
      <c r="BH180" s="71"/>
      <c r="BI180" s="71"/>
      <c r="BJ180" s="71"/>
      <c r="BK180" s="71"/>
      <c r="BL180" s="71"/>
      <c r="BM180" s="71"/>
      <c r="BN180" s="71"/>
      <c r="BO180" s="71"/>
      <c r="BP180" s="71"/>
      <c r="BQ180" s="71"/>
      <c r="BR180" s="71"/>
      <c r="BS180" s="71"/>
      <c r="BT180" s="71"/>
      <c r="BU180" s="71"/>
      <c r="BV180" s="71"/>
      <c r="BW180" s="71"/>
      <c r="BX180" s="71"/>
      <c r="BY180" s="71"/>
      <c r="BZ180" s="71"/>
      <c r="CA180" s="71"/>
      <c r="CB180" s="71"/>
      <c r="CC180" s="71"/>
      <c r="CD180" s="71"/>
      <c r="CE180" s="71"/>
      <c r="CF180" s="71"/>
      <c r="CG180" s="71"/>
      <c r="CH180" s="71"/>
      <c r="CI180" s="71"/>
      <c r="CJ180" s="71"/>
      <c r="CK180" s="71"/>
      <c r="CL180" s="71"/>
      <c r="CM180" s="71"/>
    </row>
    <row r="181" spans="1:91" x14ac:dyDescent="0.15">
      <c r="A181" s="71"/>
      <c r="B181" s="71"/>
      <c r="C181" s="71"/>
      <c r="D181" s="71"/>
      <c r="E181" s="71"/>
      <c r="F181" s="71"/>
      <c r="G181" s="71"/>
      <c r="H181" s="71"/>
      <c r="I181" s="71"/>
      <c r="J181" s="71"/>
      <c r="K181" s="71"/>
      <c r="L181" s="71"/>
      <c r="M181" s="71"/>
      <c r="N181" s="71"/>
      <c r="O181" s="71"/>
      <c r="P181" s="71"/>
      <c r="Q181" s="71"/>
      <c r="R181" s="71"/>
      <c r="S181" s="71"/>
      <c r="T181" s="71"/>
      <c r="U181" s="71"/>
      <c r="V181" s="71"/>
      <c r="W181" s="71"/>
      <c r="X181" s="71"/>
      <c r="Y181" s="71"/>
      <c r="Z181" s="71"/>
      <c r="AA181" s="71"/>
      <c r="AB181" s="71"/>
      <c r="AC181" s="71"/>
      <c r="AD181" s="71"/>
      <c r="AE181" s="71"/>
      <c r="AF181" s="71"/>
      <c r="AG181" s="71"/>
      <c r="AH181" s="71"/>
      <c r="AI181" s="71"/>
      <c r="AJ181" s="71"/>
      <c r="AK181" s="71"/>
      <c r="AL181" s="71"/>
      <c r="AM181" s="71"/>
      <c r="AN181" s="71"/>
      <c r="AO181" s="71"/>
      <c r="AP181" s="71"/>
      <c r="AQ181" s="71"/>
      <c r="AR181" s="71"/>
      <c r="AS181" s="71"/>
      <c r="AT181" s="71"/>
      <c r="AU181" s="71"/>
      <c r="AV181" s="71"/>
      <c r="AW181" s="71"/>
      <c r="AX181" s="71"/>
      <c r="AY181" s="71"/>
      <c r="AZ181" s="71"/>
      <c r="BA181" s="71"/>
      <c r="BB181" s="71"/>
      <c r="BC181" s="71"/>
      <c r="BD181" s="71"/>
      <c r="BE181" s="71"/>
      <c r="BF181" s="71"/>
      <c r="BG181" s="71"/>
      <c r="BH181" s="71"/>
      <c r="BI181" s="71"/>
      <c r="BJ181" s="71"/>
      <c r="BK181" s="71"/>
      <c r="BL181" s="71"/>
      <c r="BM181" s="71"/>
      <c r="BN181" s="71"/>
      <c r="BO181" s="71"/>
      <c r="BP181" s="71"/>
      <c r="BQ181" s="71"/>
      <c r="BR181" s="71"/>
      <c r="BS181" s="71"/>
      <c r="BT181" s="71"/>
      <c r="BU181" s="71"/>
      <c r="BV181" s="71"/>
      <c r="BW181" s="71"/>
      <c r="BX181" s="71"/>
      <c r="BY181" s="71"/>
      <c r="BZ181" s="71"/>
      <c r="CA181" s="71"/>
      <c r="CB181" s="71"/>
      <c r="CC181" s="71"/>
      <c r="CD181" s="71"/>
      <c r="CE181" s="71"/>
      <c r="CF181" s="71"/>
      <c r="CG181" s="71"/>
      <c r="CH181" s="71"/>
      <c r="CI181" s="71"/>
      <c r="CJ181" s="71"/>
      <c r="CK181" s="71"/>
      <c r="CL181" s="71"/>
      <c r="CM181" s="71"/>
    </row>
    <row r="182" spans="1:91" x14ac:dyDescent="0.15">
      <c r="A182" s="71"/>
      <c r="B182" s="71"/>
      <c r="C182" s="71"/>
      <c r="D182" s="71"/>
      <c r="E182" s="71"/>
      <c r="F182" s="71"/>
      <c r="G182" s="71"/>
      <c r="H182" s="71"/>
      <c r="I182" s="71"/>
      <c r="J182" s="71"/>
      <c r="K182" s="71"/>
      <c r="L182" s="71"/>
      <c r="M182" s="71"/>
      <c r="N182" s="71"/>
      <c r="O182" s="71"/>
      <c r="P182" s="71"/>
      <c r="Q182" s="71"/>
      <c r="R182" s="71"/>
      <c r="S182" s="71"/>
      <c r="T182" s="71"/>
      <c r="U182" s="71"/>
      <c r="V182" s="71"/>
      <c r="W182" s="71"/>
      <c r="X182" s="71"/>
      <c r="Y182" s="71"/>
      <c r="Z182" s="71"/>
      <c r="AA182" s="71"/>
      <c r="AB182" s="71"/>
      <c r="AC182" s="71"/>
      <c r="AD182" s="71"/>
      <c r="AE182" s="71"/>
      <c r="AF182" s="71"/>
      <c r="AG182" s="71"/>
      <c r="AH182" s="71"/>
      <c r="AI182" s="71"/>
      <c r="AJ182" s="71"/>
      <c r="AK182" s="71"/>
      <c r="AL182" s="71"/>
      <c r="AM182" s="71"/>
      <c r="AN182" s="71"/>
      <c r="AO182" s="71"/>
      <c r="AP182" s="71"/>
      <c r="AQ182" s="71"/>
      <c r="AR182" s="71"/>
      <c r="AS182" s="71"/>
      <c r="AT182" s="71"/>
      <c r="AU182" s="71"/>
      <c r="AV182" s="71"/>
      <c r="AW182" s="71"/>
      <c r="AX182" s="71"/>
      <c r="AY182" s="71"/>
      <c r="AZ182" s="71"/>
      <c r="BA182" s="71"/>
      <c r="BB182" s="71"/>
      <c r="BC182" s="71"/>
      <c r="BD182" s="71"/>
      <c r="BE182" s="71"/>
      <c r="BF182" s="71"/>
      <c r="BG182" s="71"/>
      <c r="BH182" s="71"/>
      <c r="BI182" s="71"/>
      <c r="BJ182" s="71"/>
      <c r="BK182" s="71"/>
      <c r="BL182" s="71"/>
      <c r="BM182" s="71"/>
      <c r="BN182" s="71"/>
      <c r="BO182" s="71"/>
      <c r="BP182" s="71"/>
      <c r="BQ182" s="71"/>
      <c r="BR182" s="71"/>
      <c r="BS182" s="71"/>
      <c r="BT182" s="71"/>
      <c r="BU182" s="71"/>
      <c r="BV182" s="71"/>
      <c r="BW182" s="71"/>
      <c r="BX182" s="71"/>
      <c r="BY182" s="71"/>
      <c r="BZ182" s="71"/>
      <c r="CA182" s="71"/>
      <c r="CB182" s="71"/>
      <c r="CC182" s="71"/>
      <c r="CD182" s="71"/>
      <c r="CE182" s="71"/>
      <c r="CF182" s="71"/>
      <c r="CG182" s="71"/>
      <c r="CH182" s="71"/>
      <c r="CI182" s="71"/>
      <c r="CJ182" s="71"/>
      <c r="CK182" s="71"/>
      <c r="CL182" s="71"/>
      <c r="CM182" s="71"/>
    </row>
    <row r="183" spans="1:91" x14ac:dyDescent="0.15">
      <c r="A183" s="71"/>
      <c r="B183" s="71"/>
      <c r="C183" s="71"/>
      <c r="D183" s="71"/>
      <c r="E183" s="71"/>
      <c r="F183" s="71"/>
      <c r="G183" s="71"/>
      <c r="H183" s="71"/>
      <c r="I183" s="71"/>
      <c r="J183" s="71"/>
      <c r="K183" s="71"/>
      <c r="L183" s="71"/>
      <c r="M183" s="71"/>
      <c r="N183" s="71"/>
      <c r="O183" s="71"/>
      <c r="P183" s="71"/>
      <c r="Q183" s="71"/>
      <c r="R183" s="71"/>
      <c r="S183" s="71"/>
      <c r="T183" s="71"/>
      <c r="U183" s="71"/>
      <c r="V183" s="71"/>
      <c r="W183" s="71"/>
      <c r="X183" s="71"/>
      <c r="Y183" s="71"/>
      <c r="Z183" s="71"/>
      <c r="AA183" s="71"/>
      <c r="AB183" s="71"/>
      <c r="AC183" s="71"/>
      <c r="AD183" s="71"/>
      <c r="AE183" s="71"/>
      <c r="AF183" s="71"/>
      <c r="AG183" s="71"/>
      <c r="AH183" s="71"/>
      <c r="AI183" s="71"/>
      <c r="AJ183" s="71"/>
      <c r="AK183" s="71"/>
      <c r="AL183" s="71"/>
      <c r="AM183" s="71"/>
      <c r="AN183" s="71"/>
      <c r="AO183" s="71"/>
      <c r="AP183" s="71"/>
      <c r="AQ183" s="71"/>
      <c r="AR183" s="71"/>
      <c r="AS183" s="71"/>
      <c r="AT183" s="71"/>
      <c r="AU183" s="71"/>
      <c r="AV183" s="71"/>
      <c r="AW183" s="71"/>
      <c r="AX183" s="71"/>
      <c r="AY183" s="71"/>
      <c r="AZ183" s="71"/>
      <c r="BA183" s="71"/>
      <c r="BB183" s="71"/>
      <c r="BC183" s="71"/>
      <c r="BD183" s="71"/>
      <c r="BE183" s="71"/>
      <c r="BF183" s="71"/>
      <c r="BG183" s="71"/>
      <c r="BH183" s="71"/>
      <c r="BI183" s="71"/>
      <c r="BJ183" s="71"/>
      <c r="BK183" s="71"/>
      <c r="BL183" s="71"/>
      <c r="BM183" s="71"/>
      <c r="BN183" s="71"/>
      <c r="BO183" s="71"/>
      <c r="BP183" s="71"/>
      <c r="BQ183" s="71"/>
      <c r="BR183" s="71"/>
      <c r="BS183" s="71"/>
      <c r="BT183" s="71"/>
      <c r="BU183" s="71"/>
      <c r="BV183" s="71"/>
      <c r="BW183" s="71"/>
      <c r="BX183" s="71"/>
      <c r="BY183" s="71"/>
      <c r="BZ183" s="71"/>
      <c r="CA183" s="71"/>
      <c r="CB183" s="71"/>
      <c r="CC183" s="71"/>
      <c r="CD183" s="71"/>
      <c r="CE183" s="71"/>
      <c r="CF183" s="71"/>
      <c r="CG183" s="71"/>
      <c r="CH183" s="71"/>
      <c r="CI183" s="71"/>
      <c r="CJ183" s="71"/>
      <c r="CK183" s="71"/>
      <c r="CL183" s="71"/>
      <c r="CM183" s="71"/>
    </row>
    <row r="184" spans="1:91" x14ac:dyDescent="0.15">
      <c r="A184" s="71"/>
      <c r="B184" s="71"/>
      <c r="C184" s="71"/>
      <c r="D184" s="71"/>
      <c r="E184" s="71"/>
      <c r="F184" s="71"/>
      <c r="G184" s="71"/>
      <c r="H184" s="71"/>
      <c r="I184" s="71"/>
      <c r="J184" s="71"/>
      <c r="K184" s="71"/>
      <c r="L184" s="71"/>
      <c r="M184" s="71"/>
      <c r="N184" s="71"/>
      <c r="O184" s="71"/>
      <c r="P184" s="71"/>
      <c r="Q184" s="71"/>
      <c r="R184" s="71"/>
      <c r="S184" s="71"/>
      <c r="T184" s="71"/>
      <c r="U184" s="71"/>
      <c r="V184" s="71"/>
      <c r="W184" s="71"/>
      <c r="X184" s="71"/>
      <c r="Y184" s="71"/>
      <c r="Z184" s="71"/>
      <c r="AA184" s="71"/>
      <c r="AB184" s="71"/>
      <c r="AC184" s="71"/>
      <c r="AD184" s="71"/>
      <c r="AE184" s="71"/>
      <c r="AF184" s="71"/>
      <c r="AG184" s="71"/>
      <c r="AH184" s="71"/>
      <c r="AI184" s="71"/>
      <c r="AJ184" s="71"/>
      <c r="AK184" s="71"/>
      <c r="AL184" s="71"/>
      <c r="AM184" s="71"/>
      <c r="AN184" s="71"/>
      <c r="AO184" s="71"/>
      <c r="AP184" s="71"/>
      <c r="AQ184" s="71"/>
      <c r="AR184" s="71"/>
      <c r="AS184" s="71"/>
      <c r="AT184" s="71"/>
      <c r="AU184" s="71"/>
      <c r="AV184" s="71"/>
      <c r="AW184" s="71"/>
      <c r="AX184" s="71"/>
      <c r="AY184" s="71"/>
      <c r="AZ184" s="71"/>
      <c r="BA184" s="71"/>
      <c r="BB184" s="71"/>
      <c r="BC184" s="71"/>
      <c r="BD184" s="71"/>
      <c r="BE184" s="71"/>
      <c r="BF184" s="71"/>
      <c r="BG184" s="71"/>
      <c r="BH184" s="71"/>
      <c r="BI184" s="71"/>
      <c r="BJ184" s="71"/>
      <c r="BK184" s="71"/>
      <c r="BL184" s="71"/>
      <c r="BM184" s="71"/>
      <c r="BN184" s="71"/>
      <c r="BO184" s="71"/>
      <c r="BP184" s="71"/>
      <c r="BQ184" s="71"/>
      <c r="BR184" s="71"/>
      <c r="BS184" s="71"/>
      <c r="BT184" s="71"/>
      <c r="BU184" s="71"/>
      <c r="BV184" s="71"/>
      <c r="BW184" s="71"/>
      <c r="BX184" s="71"/>
      <c r="BY184" s="71"/>
      <c r="BZ184" s="71"/>
      <c r="CA184" s="71"/>
      <c r="CB184" s="71"/>
      <c r="CC184" s="71"/>
      <c r="CD184" s="71"/>
      <c r="CE184" s="71"/>
      <c r="CF184" s="71"/>
      <c r="CG184" s="71"/>
      <c r="CH184" s="71"/>
      <c r="CI184" s="71"/>
      <c r="CJ184" s="71"/>
      <c r="CK184" s="71"/>
      <c r="CL184" s="71"/>
      <c r="CM184" s="71"/>
    </row>
    <row r="185" spans="1:91" x14ac:dyDescent="0.15">
      <c r="A185" s="71"/>
      <c r="B185" s="71"/>
      <c r="C185" s="71"/>
      <c r="D185" s="71"/>
      <c r="E185" s="71"/>
      <c r="F185" s="71"/>
      <c r="G185" s="71"/>
      <c r="H185" s="71"/>
      <c r="I185" s="71"/>
      <c r="J185" s="71"/>
      <c r="K185" s="71"/>
      <c r="L185" s="71"/>
      <c r="M185" s="71"/>
      <c r="N185" s="71"/>
      <c r="O185" s="71"/>
      <c r="P185" s="71"/>
      <c r="Q185" s="71"/>
      <c r="R185" s="71"/>
      <c r="S185" s="71"/>
      <c r="T185" s="71"/>
      <c r="U185" s="71"/>
      <c r="V185" s="71"/>
      <c r="W185" s="71"/>
      <c r="X185" s="71"/>
      <c r="Y185" s="71"/>
      <c r="Z185" s="71"/>
      <c r="AA185" s="71"/>
      <c r="AB185" s="71"/>
      <c r="AC185" s="71"/>
      <c r="AD185" s="71"/>
      <c r="AE185" s="71"/>
      <c r="AF185" s="71"/>
      <c r="AG185" s="71"/>
      <c r="AH185" s="71"/>
      <c r="AI185" s="71"/>
      <c r="AJ185" s="71"/>
      <c r="AK185" s="71"/>
      <c r="AL185" s="71"/>
      <c r="AM185" s="71"/>
      <c r="AN185" s="71"/>
      <c r="AO185" s="71"/>
      <c r="AP185" s="71"/>
      <c r="AQ185" s="71"/>
      <c r="AR185" s="71"/>
      <c r="AS185" s="71"/>
      <c r="AT185" s="71"/>
      <c r="AU185" s="71"/>
      <c r="AV185" s="71"/>
      <c r="AW185" s="71"/>
      <c r="AX185" s="71"/>
      <c r="AY185" s="71"/>
      <c r="AZ185" s="71"/>
      <c r="BA185" s="71"/>
      <c r="BB185" s="71"/>
      <c r="BC185" s="71"/>
      <c r="BD185" s="71"/>
      <c r="BE185" s="71"/>
      <c r="BF185" s="71"/>
      <c r="BG185" s="71"/>
      <c r="BH185" s="71"/>
      <c r="BI185" s="71"/>
      <c r="BJ185" s="71"/>
      <c r="BK185" s="71"/>
      <c r="BL185" s="71"/>
      <c r="BM185" s="71"/>
      <c r="BN185" s="71"/>
      <c r="BO185" s="71"/>
      <c r="BP185" s="71"/>
      <c r="BQ185" s="71"/>
      <c r="BR185" s="71"/>
      <c r="BS185" s="71"/>
      <c r="BT185" s="71"/>
      <c r="BU185" s="71"/>
      <c r="BV185" s="71"/>
      <c r="BW185" s="71"/>
      <c r="BX185" s="71"/>
      <c r="BY185" s="71"/>
      <c r="BZ185" s="71"/>
      <c r="CA185" s="71"/>
      <c r="CB185" s="71"/>
      <c r="CC185" s="71"/>
      <c r="CD185" s="71"/>
      <c r="CE185" s="71"/>
      <c r="CF185" s="71"/>
      <c r="CG185" s="71"/>
      <c r="CH185" s="71"/>
      <c r="CI185" s="71"/>
      <c r="CJ185" s="71"/>
      <c r="CK185" s="71"/>
      <c r="CL185" s="71"/>
      <c r="CM185" s="71"/>
    </row>
    <row r="186" spans="1:91" x14ac:dyDescent="0.15">
      <c r="A186" s="71"/>
      <c r="B186" s="71"/>
      <c r="C186" s="71"/>
      <c r="D186" s="71"/>
      <c r="E186" s="71"/>
      <c r="F186" s="71"/>
      <c r="G186" s="71"/>
      <c r="H186" s="71"/>
      <c r="I186" s="71"/>
      <c r="J186" s="71"/>
      <c r="K186" s="71"/>
      <c r="L186" s="71"/>
      <c r="M186" s="71"/>
      <c r="N186" s="71"/>
      <c r="O186" s="71"/>
      <c r="P186" s="71"/>
      <c r="Q186" s="71"/>
      <c r="R186" s="71"/>
      <c r="S186" s="71"/>
      <c r="T186" s="71"/>
      <c r="U186" s="71"/>
      <c r="V186" s="71"/>
      <c r="W186" s="71"/>
      <c r="X186" s="71"/>
      <c r="Y186" s="71"/>
      <c r="Z186" s="71"/>
      <c r="AA186" s="71"/>
      <c r="AB186" s="71"/>
      <c r="AC186" s="71"/>
      <c r="AD186" s="71"/>
      <c r="AE186" s="71"/>
      <c r="AF186" s="71"/>
      <c r="AG186" s="71"/>
      <c r="AH186" s="71"/>
      <c r="AI186" s="71"/>
      <c r="AJ186" s="71"/>
      <c r="AK186" s="71"/>
      <c r="AL186" s="71"/>
      <c r="AM186" s="71"/>
      <c r="AN186" s="71"/>
      <c r="AO186" s="71"/>
      <c r="AP186" s="71"/>
      <c r="AQ186" s="71"/>
      <c r="AR186" s="71"/>
      <c r="AS186" s="71"/>
      <c r="AT186" s="71"/>
      <c r="AU186" s="71"/>
      <c r="AV186" s="71"/>
      <c r="AW186" s="71"/>
      <c r="AX186" s="71"/>
      <c r="AY186" s="71"/>
      <c r="AZ186" s="71"/>
      <c r="BA186" s="71"/>
      <c r="BB186" s="71"/>
      <c r="BC186" s="71"/>
      <c r="BD186" s="71"/>
      <c r="BE186" s="71"/>
      <c r="BF186" s="71"/>
      <c r="BG186" s="71"/>
      <c r="BH186" s="71"/>
      <c r="BI186" s="71"/>
      <c r="BJ186" s="71"/>
      <c r="BK186" s="71"/>
      <c r="BL186" s="71"/>
      <c r="BM186" s="71"/>
      <c r="BN186" s="71"/>
      <c r="BO186" s="71"/>
      <c r="BP186" s="71"/>
      <c r="BQ186" s="71"/>
      <c r="BR186" s="71"/>
      <c r="BS186" s="71"/>
      <c r="BT186" s="71"/>
      <c r="BU186" s="71"/>
      <c r="BV186" s="71"/>
      <c r="BW186" s="71"/>
      <c r="BX186" s="71"/>
      <c r="BY186" s="71"/>
      <c r="BZ186" s="71"/>
      <c r="CA186" s="71"/>
      <c r="CB186" s="71"/>
      <c r="CC186" s="71"/>
      <c r="CD186" s="71"/>
      <c r="CE186" s="71"/>
      <c r="CF186" s="71"/>
      <c r="CG186" s="71"/>
      <c r="CH186" s="71"/>
      <c r="CI186" s="71"/>
      <c r="CJ186" s="71"/>
      <c r="CK186" s="71"/>
      <c r="CL186" s="71"/>
      <c r="CM186" s="71"/>
    </row>
    <row r="187" spans="1:91" x14ac:dyDescent="0.15">
      <c r="A187" s="71"/>
      <c r="B187" s="71"/>
      <c r="C187" s="71"/>
      <c r="D187" s="71"/>
      <c r="E187" s="71"/>
      <c r="F187" s="71"/>
      <c r="G187" s="71"/>
      <c r="H187" s="71"/>
      <c r="I187" s="71"/>
      <c r="J187" s="71"/>
      <c r="K187" s="71"/>
      <c r="L187" s="71"/>
      <c r="M187" s="71"/>
      <c r="N187" s="71"/>
      <c r="O187" s="71"/>
      <c r="P187" s="71"/>
      <c r="Q187" s="71"/>
      <c r="R187" s="71"/>
      <c r="S187" s="71"/>
      <c r="T187" s="71"/>
      <c r="U187" s="71"/>
      <c r="V187" s="71"/>
      <c r="W187" s="71"/>
      <c r="X187" s="71"/>
      <c r="Y187" s="71"/>
      <c r="Z187" s="71"/>
      <c r="AA187" s="71"/>
      <c r="AB187" s="71"/>
      <c r="AC187" s="71"/>
      <c r="AD187" s="71"/>
      <c r="AE187" s="71"/>
      <c r="AF187" s="71"/>
      <c r="AG187" s="71"/>
      <c r="AH187" s="71"/>
      <c r="AI187" s="71"/>
      <c r="AJ187" s="71"/>
      <c r="AK187" s="71"/>
      <c r="AL187" s="71"/>
      <c r="AM187" s="71"/>
      <c r="AN187" s="71"/>
      <c r="AO187" s="71"/>
      <c r="AP187" s="71"/>
      <c r="AQ187" s="71"/>
      <c r="AR187" s="71"/>
      <c r="AS187" s="71"/>
      <c r="AT187" s="71"/>
      <c r="AU187" s="71"/>
      <c r="AV187" s="71"/>
      <c r="AW187" s="71"/>
      <c r="AX187" s="71"/>
      <c r="AY187" s="71"/>
      <c r="AZ187" s="71"/>
      <c r="BA187" s="71"/>
      <c r="BB187" s="71"/>
      <c r="BC187" s="71"/>
      <c r="BD187" s="71"/>
      <c r="BE187" s="71"/>
      <c r="BF187" s="71"/>
      <c r="BG187" s="71"/>
      <c r="BH187" s="71"/>
      <c r="BI187" s="71"/>
      <c r="BJ187" s="71"/>
      <c r="BK187" s="71"/>
      <c r="BL187" s="71"/>
      <c r="BM187" s="71"/>
      <c r="BN187" s="71"/>
      <c r="BO187" s="71"/>
      <c r="BP187" s="71"/>
      <c r="BQ187" s="71"/>
      <c r="BR187" s="71"/>
      <c r="BS187" s="71"/>
      <c r="BT187" s="71"/>
      <c r="BU187" s="71"/>
      <c r="BV187" s="71"/>
      <c r="BW187" s="71"/>
      <c r="BX187" s="71"/>
      <c r="BY187" s="71"/>
      <c r="BZ187" s="71"/>
      <c r="CA187" s="71"/>
      <c r="CB187" s="71"/>
      <c r="CC187" s="71"/>
      <c r="CD187" s="71"/>
      <c r="CE187" s="71"/>
      <c r="CF187" s="71"/>
      <c r="CG187" s="71"/>
      <c r="CH187" s="71"/>
      <c r="CI187" s="71"/>
      <c r="CJ187" s="71"/>
      <c r="CK187" s="71"/>
      <c r="CL187" s="71"/>
      <c r="CM187" s="71"/>
    </row>
    <row r="188" spans="1:91" x14ac:dyDescent="0.15">
      <c r="A188" s="71"/>
      <c r="B188" s="71"/>
      <c r="C188" s="71"/>
      <c r="D188" s="71"/>
      <c r="E188" s="71"/>
      <c r="F188" s="71"/>
      <c r="G188" s="71"/>
      <c r="H188" s="71"/>
      <c r="I188" s="71"/>
      <c r="J188" s="71"/>
      <c r="K188" s="71"/>
      <c r="L188" s="71"/>
      <c r="M188" s="71"/>
      <c r="N188" s="71"/>
      <c r="O188" s="71"/>
      <c r="P188" s="71"/>
      <c r="Q188" s="71"/>
      <c r="R188" s="71"/>
      <c r="S188" s="71"/>
      <c r="T188" s="71"/>
      <c r="U188" s="71"/>
      <c r="V188" s="71"/>
      <c r="W188" s="71"/>
      <c r="X188" s="71"/>
      <c r="Y188" s="71"/>
      <c r="Z188" s="71"/>
      <c r="AA188" s="71"/>
      <c r="AB188" s="71"/>
      <c r="AC188" s="71"/>
      <c r="AD188" s="71"/>
      <c r="AE188" s="71"/>
      <c r="AF188" s="71"/>
      <c r="AG188" s="71"/>
      <c r="AH188" s="71"/>
      <c r="AI188" s="71"/>
      <c r="AJ188" s="71"/>
      <c r="AK188" s="71"/>
      <c r="AL188" s="71"/>
      <c r="AM188" s="71"/>
      <c r="AN188" s="71"/>
      <c r="AO188" s="71"/>
      <c r="AP188" s="71"/>
      <c r="AQ188" s="71"/>
      <c r="AR188" s="71"/>
      <c r="AS188" s="71"/>
      <c r="AT188" s="71"/>
      <c r="AU188" s="71"/>
      <c r="AV188" s="71"/>
      <c r="AW188" s="71"/>
      <c r="AX188" s="71"/>
      <c r="AY188" s="71"/>
      <c r="AZ188" s="71"/>
      <c r="BA188" s="71"/>
      <c r="BB188" s="71"/>
      <c r="BC188" s="71"/>
      <c r="BD188" s="71"/>
      <c r="BE188" s="71"/>
      <c r="BF188" s="71"/>
      <c r="BG188" s="71"/>
      <c r="BH188" s="71"/>
      <c r="BI188" s="71"/>
      <c r="BJ188" s="71"/>
      <c r="BK188" s="71"/>
      <c r="BL188" s="71"/>
      <c r="BM188" s="71"/>
      <c r="BN188" s="71"/>
      <c r="BO188" s="71"/>
      <c r="BP188" s="71"/>
      <c r="BQ188" s="71"/>
      <c r="BR188" s="71"/>
      <c r="BS188" s="71"/>
      <c r="BT188" s="71"/>
      <c r="BU188" s="71"/>
      <c r="BV188" s="71"/>
      <c r="BW188" s="71"/>
      <c r="BX188" s="71"/>
      <c r="BY188" s="71"/>
      <c r="BZ188" s="71"/>
      <c r="CA188" s="71"/>
      <c r="CB188" s="71"/>
      <c r="CC188" s="71"/>
      <c r="CD188" s="71"/>
      <c r="CE188" s="71"/>
      <c r="CF188" s="71"/>
      <c r="CG188" s="71"/>
      <c r="CH188" s="71"/>
      <c r="CI188" s="71"/>
      <c r="CJ188" s="71"/>
      <c r="CK188" s="71"/>
      <c r="CL188" s="71"/>
      <c r="CM188" s="71"/>
    </row>
    <row r="189" spans="1:91" x14ac:dyDescent="0.15">
      <c r="A189" s="71"/>
      <c r="B189" s="71"/>
      <c r="C189" s="71"/>
      <c r="D189" s="71"/>
      <c r="E189" s="71"/>
      <c r="F189" s="71"/>
      <c r="G189" s="71"/>
      <c r="H189" s="71"/>
      <c r="I189" s="71"/>
      <c r="J189" s="71"/>
      <c r="K189" s="71"/>
      <c r="L189" s="71"/>
      <c r="M189" s="71"/>
      <c r="N189" s="71"/>
      <c r="O189" s="71"/>
      <c r="P189" s="71"/>
      <c r="Q189" s="71"/>
      <c r="R189" s="71"/>
      <c r="S189" s="71"/>
      <c r="T189" s="71"/>
      <c r="U189" s="71"/>
      <c r="V189" s="71"/>
      <c r="W189" s="71"/>
      <c r="X189" s="71"/>
      <c r="Y189" s="71"/>
      <c r="Z189" s="71"/>
      <c r="AA189" s="71"/>
      <c r="AB189" s="71"/>
      <c r="AC189" s="71"/>
      <c r="AD189" s="71"/>
      <c r="AE189" s="71"/>
      <c r="AF189" s="71"/>
      <c r="AG189" s="71"/>
      <c r="AH189" s="71"/>
      <c r="AI189" s="71"/>
      <c r="AJ189" s="71"/>
      <c r="AK189" s="71"/>
      <c r="AL189" s="71"/>
      <c r="AM189" s="71"/>
      <c r="AN189" s="71"/>
      <c r="AO189" s="71"/>
      <c r="AP189" s="71"/>
      <c r="AQ189" s="71"/>
      <c r="AR189" s="71"/>
      <c r="AS189" s="71"/>
      <c r="AT189" s="71"/>
      <c r="AU189" s="71"/>
      <c r="AV189" s="71"/>
      <c r="AW189" s="71"/>
      <c r="AX189" s="71"/>
      <c r="AY189" s="71"/>
      <c r="AZ189" s="71"/>
      <c r="BA189" s="71"/>
      <c r="BB189" s="71"/>
      <c r="BC189" s="71"/>
      <c r="BD189" s="71"/>
      <c r="BE189" s="71"/>
      <c r="BF189" s="71"/>
      <c r="BG189" s="71"/>
      <c r="BH189" s="71"/>
      <c r="BI189" s="71"/>
      <c r="BJ189" s="71"/>
      <c r="BK189" s="71"/>
      <c r="BL189" s="71"/>
      <c r="BM189" s="71"/>
      <c r="BN189" s="71"/>
      <c r="BO189" s="71"/>
      <c r="BP189" s="71"/>
      <c r="BQ189" s="71"/>
      <c r="BR189" s="71"/>
      <c r="BS189" s="71"/>
      <c r="BT189" s="71"/>
      <c r="BU189" s="71"/>
      <c r="BV189" s="71"/>
      <c r="BW189" s="71"/>
      <c r="BX189" s="71"/>
      <c r="BY189" s="71"/>
      <c r="BZ189" s="71"/>
      <c r="CA189" s="71"/>
      <c r="CB189" s="71"/>
      <c r="CC189" s="71"/>
      <c r="CD189" s="71"/>
      <c r="CE189" s="71"/>
      <c r="CF189" s="71"/>
      <c r="CG189" s="71"/>
      <c r="CH189" s="71"/>
      <c r="CI189" s="71"/>
      <c r="CJ189" s="71"/>
      <c r="CK189" s="71"/>
      <c r="CL189" s="71"/>
      <c r="CM189" s="71"/>
    </row>
    <row r="190" spans="1:91" x14ac:dyDescent="0.15">
      <c r="A190" s="71"/>
      <c r="B190" s="71"/>
      <c r="C190" s="71"/>
      <c r="D190" s="71"/>
      <c r="E190" s="71"/>
      <c r="F190" s="71"/>
      <c r="G190" s="71"/>
      <c r="H190" s="71"/>
      <c r="I190" s="71"/>
      <c r="J190" s="71"/>
      <c r="K190" s="71"/>
      <c r="L190" s="71"/>
      <c r="M190" s="71"/>
      <c r="N190" s="71"/>
      <c r="O190" s="71"/>
      <c r="P190" s="71"/>
      <c r="Q190" s="71"/>
      <c r="R190" s="71"/>
      <c r="S190" s="71"/>
      <c r="T190" s="71"/>
      <c r="U190" s="71"/>
      <c r="V190" s="71"/>
      <c r="W190" s="71"/>
      <c r="X190" s="71"/>
      <c r="Y190" s="71"/>
      <c r="Z190" s="71"/>
      <c r="AA190" s="71"/>
      <c r="AB190" s="71"/>
      <c r="AC190" s="71"/>
      <c r="AD190" s="71"/>
      <c r="AE190" s="71"/>
      <c r="AF190" s="71"/>
      <c r="AG190" s="71"/>
      <c r="AH190" s="71"/>
      <c r="AI190" s="71"/>
      <c r="AJ190" s="71"/>
      <c r="AK190" s="71"/>
      <c r="AL190" s="71"/>
      <c r="AM190" s="71"/>
      <c r="AN190" s="71"/>
      <c r="AO190" s="71"/>
      <c r="AP190" s="71"/>
      <c r="AQ190" s="71"/>
      <c r="AR190" s="71"/>
      <c r="AS190" s="71"/>
      <c r="AT190" s="71"/>
      <c r="AU190" s="71"/>
      <c r="AV190" s="71"/>
      <c r="AW190" s="71"/>
      <c r="AX190" s="71"/>
      <c r="AY190" s="71"/>
      <c r="AZ190" s="71"/>
      <c r="BA190" s="71"/>
      <c r="BB190" s="71"/>
      <c r="BC190" s="71"/>
      <c r="BD190" s="71"/>
      <c r="BE190" s="71"/>
      <c r="BF190" s="71"/>
      <c r="BG190" s="71"/>
      <c r="BH190" s="71"/>
      <c r="BI190" s="71"/>
      <c r="BJ190" s="71"/>
      <c r="BK190" s="71"/>
      <c r="BL190" s="71"/>
      <c r="BM190" s="71"/>
      <c r="BN190" s="71"/>
      <c r="BO190" s="71"/>
      <c r="BP190" s="71"/>
      <c r="BQ190" s="71"/>
      <c r="BR190" s="71"/>
      <c r="BS190" s="71"/>
      <c r="BT190" s="71"/>
      <c r="BU190" s="71"/>
      <c r="BV190" s="71"/>
      <c r="BW190" s="71"/>
      <c r="BX190" s="71"/>
      <c r="BY190" s="71"/>
      <c r="BZ190" s="71"/>
      <c r="CA190" s="71"/>
      <c r="CB190" s="71"/>
      <c r="CC190" s="71"/>
      <c r="CD190" s="71"/>
      <c r="CE190" s="71"/>
      <c r="CF190" s="71"/>
      <c r="CG190" s="71"/>
      <c r="CH190" s="71"/>
      <c r="CI190" s="71"/>
      <c r="CJ190" s="71"/>
      <c r="CK190" s="71"/>
      <c r="CL190" s="71"/>
      <c r="CM190" s="71"/>
    </row>
    <row r="191" spans="1:91" x14ac:dyDescent="0.15">
      <c r="A191" s="71"/>
      <c r="B191" s="71"/>
      <c r="C191" s="71"/>
      <c r="D191" s="71"/>
      <c r="E191" s="71"/>
      <c r="F191" s="71"/>
      <c r="G191" s="71"/>
      <c r="H191" s="71"/>
      <c r="I191" s="71"/>
      <c r="J191" s="71"/>
      <c r="K191" s="71"/>
      <c r="L191" s="71"/>
      <c r="M191" s="71"/>
      <c r="N191" s="71"/>
      <c r="O191" s="71"/>
      <c r="P191" s="71"/>
      <c r="Q191" s="71"/>
      <c r="R191" s="71"/>
      <c r="S191" s="71"/>
      <c r="T191" s="71"/>
      <c r="U191" s="71"/>
      <c r="V191" s="71"/>
      <c r="W191" s="71"/>
      <c r="X191" s="71"/>
      <c r="Y191" s="71"/>
      <c r="Z191" s="71"/>
      <c r="AA191" s="71"/>
      <c r="AB191" s="71"/>
      <c r="AC191" s="71"/>
      <c r="AD191" s="71"/>
      <c r="AE191" s="71"/>
      <c r="AF191" s="71"/>
      <c r="AG191" s="71"/>
      <c r="AH191" s="71"/>
      <c r="AI191" s="71"/>
      <c r="AJ191" s="71"/>
      <c r="AK191" s="71"/>
      <c r="AL191" s="71"/>
      <c r="AM191" s="71"/>
      <c r="AN191" s="71"/>
      <c r="AO191" s="71"/>
      <c r="AP191" s="71"/>
      <c r="AQ191" s="71"/>
      <c r="AR191" s="71"/>
      <c r="AS191" s="71"/>
      <c r="AT191" s="71"/>
      <c r="AU191" s="71"/>
      <c r="AV191" s="71"/>
      <c r="AW191" s="71"/>
      <c r="AX191" s="71"/>
      <c r="AY191" s="71"/>
      <c r="AZ191" s="71"/>
      <c r="BA191" s="71"/>
      <c r="BB191" s="71"/>
      <c r="BC191" s="71"/>
      <c r="BD191" s="71"/>
      <c r="BE191" s="71"/>
      <c r="BF191" s="71"/>
      <c r="BG191" s="71"/>
      <c r="BH191" s="71"/>
      <c r="BI191" s="71"/>
      <c r="BJ191" s="71"/>
      <c r="BK191" s="71"/>
      <c r="BL191" s="71"/>
      <c r="BM191" s="71"/>
      <c r="BN191" s="71"/>
      <c r="BO191" s="71"/>
      <c r="BP191" s="71"/>
      <c r="BQ191" s="71"/>
      <c r="BR191" s="71"/>
      <c r="BS191" s="71"/>
      <c r="BT191" s="71"/>
      <c r="BU191" s="71"/>
      <c r="BV191" s="71"/>
      <c r="BW191" s="71"/>
      <c r="BX191" s="71"/>
      <c r="BY191" s="71"/>
      <c r="BZ191" s="71"/>
      <c r="CA191" s="71"/>
      <c r="CB191" s="71"/>
      <c r="CC191" s="71"/>
      <c r="CD191" s="71"/>
      <c r="CE191" s="71"/>
      <c r="CF191" s="71"/>
      <c r="CG191" s="71"/>
      <c r="CH191" s="71"/>
      <c r="CI191" s="71"/>
      <c r="CJ191" s="71"/>
      <c r="CK191" s="71"/>
      <c r="CL191" s="71"/>
      <c r="CM191" s="71"/>
    </row>
    <row r="192" spans="1:91" x14ac:dyDescent="0.15">
      <c r="A192" s="71"/>
      <c r="B192" s="71"/>
      <c r="C192" s="71"/>
      <c r="D192" s="71"/>
      <c r="E192" s="71"/>
      <c r="F192" s="71"/>
      <c r="G192" s="71"/>
      <c r="H192" s="71"/>
      <c r="I192" s="71"/>
      <c r="J192" s="71"/>
      <c r="K192" s="71"/>
      <c r="L192" s="71"/>
      <c r="M192" s="71"/>
      <c r="N192" s="71"/>
      <c r="O192" s="71"/>
      <c r="P192" s="71"/>
      <c r="Q192" s="71"/>
      <c r="R192" s="71"/>
      <c r="S192" s="71"/>
      <c r="T192" s="71"/>
      <c r="U192" s="71"/>
      <c r="V192" s="71"/>
      <c r="W192" s="71"/>
      <c r="X192" s="71"/>
      <c r="Y192" s="71"/>
      <c r="Z192" s="71"/>
      <c r="AA192" s="71"/>
      <c r="AB192" s="71"/>
      <c r="AC192" s="71"/>
      <c r="AD192" s="71"/>
      <c r="AE192" s="71"/>
      <c r="AF192" s="71"/>
      <c r="AG192" s="71"/>
      <c r="AH192" s="71"/>
      <c r="AI192" s="71"/>
      <c r="AJ192" s="71"/>
      <c r="AK192" s="71"/>
      <c r="AL192" s="71"/>
      <c r="AM192" s="71"/>
      <c r="AN192" s="71"/>
      <c r="AO192" s="71"/>
      <c r="AP192" s="71"/>
      <c r="AQ192" s="71"/>
      <c r="AR192" s="71"/>
      <c r="AS192" s="71"/>
      <c r="AT192" s="71"/>
      <c r="AU192" s="71"/>
      <c r="AV192" s="71"/>
      <c r="AW192" s="71"/>
      <c r="AX192" s="71"/>
      <c r="AY192" s="71"/>
      <c r="AZ192" s="71"/>
      <c r="BA192" s="71"/>
      <c r="BB192" s="71"/>
      <c r="BC192" s="71"/>
      <c r="BD192" s="71"/>
      <c r="BE192" s="71"/>
      <c r="BF192" s="71"/>
      <c r="BG192" s="71"/>
      <c r="BH192" s="71"/>
      <c r="BI192" s="71"/>
      <c r="BJ192" s="71"/>
      <c r="BK192" s="71"/>
      <c r="BL192" s="71"/>
      <c r="BM192" s="71"/>
      <c r="BN192" s="71"/>
      <c r="BO192" s="71"/>
      <c r="BP192" s="71"/>
      <c r="BQ192" s="71"/>
      <c r="BR192" s="71"/>
      <c r="BS192" s="71"/>
      <c r="BT192" s="71"/>
      <c r="BU192" s="71"/>
      <c r="BV192" s="71"/>
      <c r="BW192" s="71"/>
      <c r="BX192" s="71"/>
      <c r="BY192" s="71"/>
      <c r="BZ192" s="71"/>
      <c r="CA192" s="71"/>
      <c r="CB192" s="71"/>
      <c r="CC192" s="71"/>
      <c r="CD192" s="71"/>
      <c r="CE192" s="71"/>
      <c r="CF192" s="71"/>
      <c r="CG192" s="71"/>
      <c r="CH192" s="71"/>
      <c r="CI192" s="71"/>
      <c r="CJ192" s="71"/>
      <c r="CK192" s="71"/>
      <c r="CL192" s="71"/>
      <c r="CM192" s="71"/>
    </row>
    <row r="193" spans="1:91" x14ac:dyDescent="0.15">
      <c r="A193" s="71"/>
      <c r="B193" s="71"/>
      <c r="C193" s="71"/>
      <c r="D193" s="71"/>
      <c r="E193" s="71"/>
      <c r="F193" s="71"/>
      <c r="G193" s="71"/>
      <c r="H193" s="71"/>
      <c r="I193" s="71"/>
      <c r="J193" s="71"/>
      <c r="K193" s="71"/>
      <c r="L193" s="71"/>
      <c r="M193" s="71"/>
      <c r="N193" s="71"/>
      <c r="O193" s="71"/>
      <c r="P193" s="71"/>
      <c r="Q193" s="71"/>
      <c r="R193" s="71"/>
      <c r="S193" s="71"/>
      <c r="T193" s="71"/>
      <c r="U193" s="71"/>
      <c r="V193" s="71"/>
      <c r="W193" s="71"/>
      <c r="X193" s="71"/>
      <c r="Y193" s="71"/>
      <c r="Z193" s="71"/>
      <c r="AA193" s="71"/>
      <c r="AB193" s="71"/>
      <c r="AC193" s="71"/>
      <c r="AD193" s="71"/>
      <c r="AE193" s="71"/>
      <c r="AF193" s="71"/>
      <c r="AG193" s="71"/>
      <c r="AH193" s="71"/>
      <c r="AI193" s="71"/>
      <c r="AJ193" s="71"/>
      <c r="AK193" s="71"/>
      <c r="AL193" s="71"/>
      <c r="AM193" s="71"/>
      <c r="AN193" s="71"/>
      <c r="AO193" s="71"/>
      <c r="AP193" s="71"/>
      <c r="AQ193" s="71"/>
      <c r="AR193" s="71"/>
      <c r="AS193" s="71"/>
      <c r="AT193" s="71"/>
      <c r="AU193" s="71"/>
      <c r="AV193" s="71"/>
      <c r="AW193" s="71"/>
      <c r="AX193" s="71"/>
      <c r="AY193" s="71"/>
      <c r="AZ193" s="71"/>
      <c r="BA193" s="71"/>
      <c r="BB193" s="71"/>
      <c r="BC193" s="71"/>
      <c r="BD193" s="71"/>
      <c r="BE193" s="71"/>
      <c r="BF193" s="71"/>
      <c r="BG193" s="71"/>
      <c r="BH193" s="71"/>
      <c r="BI193" s="71"/>
      <c r="BJ193" s="71"/>
      <c r="BK193" s="71"/>
      <c r="BL193" s="71"/>
      <c r="BM193" s="71"/>
      <c r="BN193" s="71"/>
      <c r="BO193" s="71"/>
      <c r="BP193" s="71"/>
      <c r="BQ193" s="71"/>
      <c r="BR193" s="71"/>
      <c r="BS193" s="71"/>
      <c r="BT193" s="71"/>
      <c r="BU193" s="71"/>
      <c r="BV193" s="71"/>
      <c r="BW193" s="71"/>
      <c r="BX193" s="71"/>
      <c r="BY193" s="71"/>
      <c r="BZ193" s="71"/>
      <c r="CA193" s="71"/>
      <c r="CB193" s="71"/>
      <c r="CC193" s="71"/>
      <c r="CD193" s="71"/>
      <c r="CE193" s="71"/>
      <c r="CF193" s="71"/>
      <c r="CG193" s="71"/>
      <c r="CH193" s="71"/>
      <c r="CI193" s="71"/>
      <c r="CJ193" s="71"/>
      <c r="CK193" s="71"/>
      <c r="CL193" s="71"/>
      <c r="CM193" s="71"/>
    </row>
    <row r="194" spans="1:91" x14ac:dyDescent="0.15">
      <c r="A194" s="71"/>
      <c r="B194" s="71"/>
      <c r="C194" s="71"/>
      <c r="D194" s="71"/>
      <c r="E194" s="71"/>
      <c r="F194" s="71"/>
      <c r="G194" s="71"/>
      <c r="H194" s="71"/>
      <c r="I194" s="71"/>
      <c r="J194" s="71"/>
      <c r="K194" s="71"/>
      <c r="L194" s="71"/>
      <c r="M194" s="71"/>
      <c r="N194" s="71"/>
      <c r="O194" s="71"/>
      <c r="P194" s="71"/>
      <c r="Q194" s="71"/>
      <c r="R194" s="71"/>
      <c r="S194" s="71"/>
      <c r="T194" s="71"/>
      <c r="U194" s="71"/>
      <c r="V194" s="71"/>
      <c r="W194" s="71"/>
      <c r="X194" s="71"/>
      <c r="Y194" s="71"/>
      <c r="Z194" s="71"/>
      <c r="AA194" s="71"/>
      <c r="AB194" s="71"/>
      <c r="AC194" s="71"/>
      <c r="AD194" s="71"/>
      <c r="AE194" s="71"/>
      <c r="AF194" s="71"/>
      <c r="AG194" s="71"/>
      <c r="AH194" s="71"/>
      <c r="AI194" s="71"/>
      <c r="AJ194" s="71"/>
      <c r="AK194" s="71"/>
      <c r="AL194" s="71"/>
      <c r="AM194" s="71"/>
      <c r="AN194" s="71"/>
      <c r="AO194" s="71"/>
      <c r="AP194" s="71"/>
      <c r="AQ194" s="71"/>
      <c r="AR194" s="71"/>
      <c r="AS194" s="71"/>
      <c r="AT194" s="71"/>
      <c r="AU194" s="71"/>
      <c r="AV194" s="71"/>
      <c r="AW194" s="71"/>
      <c r="AX194" s="71"/>
      <c r="AY194" s="71"/>
      <c r="AZ194" s="71"/>
      <c r="BA194" s="71"/>
      <c r="BB194" s="71"/>
      <c r="BC194" s="71"/>
      <c r="BD194" s="71"/>
      <c r="BE194" s="71"/>
      <c r="BF194" s="71"/>
      <c r="BG194" s="71"/>
      <c r="BH194" s="71"/>
      <c r="BI194" s="71"/>
      <c r="BJ194" s="71"/>
      <c r="BK194" s="71"/>
      <c r="BL194" s="71"/>
      <c r="BM194" s="71"/>
      <c r="BN194" s="71"/>
      <c r="BO194" s="71"/>
      <c r="BP194" s="71"/>
      <c r="BQ194" s="71"/>
      <c r="BR194" s="71"/>
      <c r="BS194" s="71"/>
      <c r="BT194" s="71"/>
      <c r="BU194" s="71"/>
      <c r="BV194" s="71"/>
      <c r="BW194" s="71"/>
      <c r="BX194" s="71"/>
      <c r="BY194" s="71"/>
      <c r="BZ194" s="71"/>
      <c r="CA194" s="71"/>
      <c r="CB194" s="71"/>
      <c r="CC194" s="71"/>
      <c r="CD194" s="71"/>
      <c r="CE194" s="71"/>
      <c r="CF194" s="71"/>
      <c r="CG194" s="71"/>
      <c r="CH194" s="71"/>
      <c r="CI194" s="71"/>
      <c r="CJ194" s="71"/>
      <c r="CK194" s="71"/>
      <c r="CL194" s="71"/>
      <c r="CM194" s="71"/>
    </row>
    <row r="195" spans="1:91" x14ac:dyDescent="0.15">
      <c r="A195" s="71"/>
      <c r="B195" s="71"/>
      <c r="C195" s="71"/>
      <c r="D195" s="71"/>
      <c r="E195" s="71"/>
      <c r="F195" s="71"/>
      <c r="G195" s="71"/>
      <c r="H195" s="71"/>
      <c r="I195" s="71"/>
      <c r="J195" s="71"/>
      <c r="K195" s="71"/>
      <c r="L195" s="71"/>
      <c r="M195" s="71"/>
      <c r="N195" s="71"/>
      <c r="O195" s="71"/>
      <c r="P195" s="71"/>
      <c r="Q195" s="71"/>
      <c r="R195" s="71"/>
      <c r="S195" s="71"/>
      <c r="T195" s="71"/>
      <c r="U195" s="71"/>
      <c r="V195" s="71"/>
      <c r="W195" s="71"/>
      <c r="X195" s="71"/>
      <c r="Y195" s="71"/>
      <c r="Z195" s="71"/>
      <c r="AA195" s="71"/>
      <c r="AB195" s="71"/>
      <c r="AC195" s="71"/>
      <c r="AD195" s="71"/>
      <c r="AE195" s="71"/>
      <c r="AF195" s="71"/>
      <c r="AG195" s="71"/>
      <c r="AH195" s="71"/>
      <c r="AI195" s="71"/>
      <c r="AJ195" s="71"/>
      <c r="AK195" s="71"/>
      <c r="AL195" s="71"/>
      <c r="AM195" s="71"/>
      <c r="AN195" s="71"/>
      <c r="AO195" s="71"/>
      <c r="AP195" s="71"/>
      <c r="AQ195" s="71"/>
      <c r="AR195" s="71"/>
      <c r="AS195" s="71"/>
      <c r="AT195" s="71"/>
      <c r="AU195" s="71"/>
      <c r="AV195" s="71"/>
      <c r="AW195" s="71"/>
      <c r="AX195" s="71"/>
      <c r="AY195" s="71"/>
      <c r="AZ195" s="71"/>
      <c r="BA195" s="71"/>
      <c r="BB195" s="71"/>
      <c r="BC195" s="71"/>
      <c r="BD195" s="71"/>
      <c r="BE195" s="71"/>
      <c r="BF195" s="71"/>
      <c r="BG195" s="71"/>
      <c r="BH195" s="71"/>
      <c r="BI195" s="71"/>
      <c r="BJ195" s="71"/>
      <c r="BK195" s="71"/>
      <c r="BL195" s="71"/>
      <c r="BM195" s="71"/>
      <c r="BN195" s="71"/>
      <c r="BO195" s="71"/>
      <c r="BP195" s="71"/>
      <c r="BQ195" s="71"/>
      <c r="BR195" s="71"/>
      <c r="BS195" s="71"/>
      <c r="BT195" s="71"/>
      <c r="BU195" s="71"/>
      <c r="BV195" s="71"/>
      <c r="BW195" s="71"/>
      <c r="BX195" s="71"/>
      <c r="BY195" s="71"/>
      <c r="BZ195" s="71"/>
      <c r="CA195" s="71"/>
      <c r="CB195" s="71"/>
      <c r="CC195" s="71"/>
      <c r="CD195" s="71"/>
      <c r="CE195" s="71"/>
      <c r="CF195" s="71"/>
      <c r="CG195" s="71"/>
      <c r="CH195" s="71"/>
      <c r="CI195" s="71"/>
      <c r="CJ195" s="71"/>
      <c r="CK195" s="71"/>
      <c r="CL195" s="71"/>
      <c r="CM195" s="71"/>
    </row>
    <row r="196" spans="1:91" x14ac:dyDescent="0.15">
      <c r="A196" s="71"/>
      <c r="B196" s="71"/>
      <c r="C196" s="71"/>
      <c r="D196" s="71"/>
      <c r="E196" s="71"/>
      <c r="F196" s="71"/>
      <c r="G196" s="71"/>
      <c r="H196" s="71"/>
      <c r="I196" s="71"/>
      <c r="J196" s="71"/>
      <c r="K196" s="71"/>
      <c r="L196" s="71"/>
      <c r="M196" s="71"/>
      <c r="N196" s="71"/>
      <c r="O196" s="71"/>
      <c r="P196" s="71"/>
      <c r="Q196" s="71"/>
      <c r="R196" s="71"/>
      <c r="S196" s="71"/>
      <c r="T196" s="71"/>
      <c r="U196" s="71"/>
      <c r="V196" s="71"/>
      <c r="W196" s="71"/>
      <c r="X196" s="71"/>
      <c r="Y196" s="71"/>
      <c r="Z196" s="71"/>
      <c r="AA196" s="71"/>
      <c r="AB196" s="71"/>
      <c r="AC196" s="71"/>
      <c r="AD196" s="71"/>
      <c r="AE196" s="71"/>
      <c r="AF196" s="71"/>
      <c r="AG196" s="71"/>
      <c r="AH196" s="71"/>
      <c r="AI196" s="71"/>
      <c r="AJ196" s="71"/>
      <c r="AK196" s="71"/>
      <c r="AL196" s="71"/>
      <c r="AM196" s="71"/>
      <c r="AN196" s="71"/>
      <c r="AO196" s="71"/>
      <c r="AP196" s="71"/>
      <c r="AQ196" s="71"/>
      <c r="AR196" s="71"/>
      <c r="AS196" s="71"/>
      <c r="AT196" s="71"/>
      <c r="AU196" s="71"/>
      <c r="AV196" s="71"/>
      <c r="AW196" s="71"/>
      <c r="AX196" s="71"/>
      <c r="AY196" s="71"/>
      <c r="AZ196" s="71"/>
      <c r="BA196" s="71"/>
      <c r="BB196" s="71"/>
      <c r="BC196" s="71"/>
      <c r="BD196" s="71"/>
      <c r="BE196" s="71"/>
      <c r="BF196" s="71"/>
      <c r="BG196" s="71"/>
      <c r="BH196" s="71"/>
      <c r="BI196" s="71"/>
      <c r="BJ196" s="71"/>
      <c r="BK196" s="71"/>
      <c r="BL196" s="71"/>
      <c r="BM196" s="71"/>
      <c r="BN196" s="71"/>
      <c r="BO196" s="71"/>
      <c r="BP196" s="71"/>
      <c r="BQ196" s="71"/>
      <c r="BR196" s="71"/>
      <c r="BS196" s="71"/>
      <c r="BT196" s="71"/>
      <c r="BU196" s="71"/>
      <c r="BV196" s="71"/>
      <c r="BW196" s="71"/>
      <c r="BX196" s="71"/>
      <c r="BY196" s="71"/>
      <c r="BZ196" s="71"/>
      <c r="CA196" s="71"/>
      <c r="CB196" s="71"/>
      <c r="CC196" s="71"/>
      <c r="CD196" s="71"/>
      <c r="CE196" s="71"/>
      <c r="CF196" s="71"/>
      <c r="CG196" s="71"/>
      <c r="CH196" s="71"/>
      <c r="CI196" s="71"/>
      <c r="CJ196" s="71"/>
      <c r="CK196" s="71"/>
      <c r="CL196" s="71"/>
      <c r="CM196" s="71"/>
    </row>
    <row r="197" spans="1:91" x14ac:dyDescent="0.15">
      <c r="A197" s="71"/>
      <c r="B197" s="71"/>
      <c r="C197" s="71"/>
      <c r="D197" s="71"/>
      <c r="E197" s="71"/>
      <c r="F197" s="71"/>
      <c r="G197" s="71"/>
      <c r="H197" s="71"/>
      <c r="I197" s="71"/>
      <c r="J197" s="71"/>
      <c r="K197" s="71"/>
      <c r="L197" s="71"/>
      <c r="M197" s="71"/>
      <c r="N197" s="71"/>
      <c r="O197" s="71"/>
      <c r="P197" s="71"/>
      <c r="Q197" s="71"/>
      <c r="R197" s="71"/>
      <c r="S197" s="71"/>
      <c r="T197" s="71"/>
      <c r="U197" s="71"/>
      <c r="V197" s="71"/>
      <c r="W197" s="71"/>
      <c r="X197" s="71"/>
      <c r="Y197" s="71"/>
      <c r="Z197" s="71"/>
      <c r="AA197" s="71"/>
      <c r="AB197" s="71"/>
      <c r="AC197" s="71"/>
      <c r="AD197" s="71"/>
      <c r="AE197" s="71"/>
      <c r="AF197" s="71"/>
      <c r="AG197" s="71"/>
      <c r="AH197" s="71"/>
      <c r="AI197" s="71"/>
      <c r="AJ197" s="71"/>
      <c r="AK197" s="71"/>
      <c r="AL197" s="71"/>
      <c r="AM197" s="71"/>
      <c r="AN197" s="71"/>
      <c r="AO197" s="71"/>
      <c r="AP197" s="71"/>
      <c r="AQ197" s="71"/>
      <c r="AR197" s="71"/>
      <c r="AS197" s="71"/>
      <c r="AT197" s="71"/>
      <c r="AU197" s="71"/>
      <c r="AV197" s="71"/>
      <c r="AW197" s="71"/>
      <c r="AX197" s="71"/>
      <c r="AY197" s="71"/>
      <c r="AZ197" s="71"/>
      <c r="BA197" s="71"/>
      <c r="BB197" s="71"/>
      <c r="BC197" s="71"/>
      <c r="BD197" s="71"/>
      <c r="BE197" s="71"/>
      <c r="BF197" s="71"/>
      <c r="BG197" s="71"/>
      <c r="BH197" s="71"/>
      <c r="BI197" s="71"/>
      <c r="BJ197" s="71"/>
      <c r="BK197" s="71"/>
      <c r="BL197" s="71"/>
      <c r="BM197" s="71"/>
      <c r="BN197" s="71"/>
      <c r="BO197" s="71"/>
      <c r="BP197" s="71"/>
      <c r="BQ197" s="71"/>
      <c r="BR197" s="71"/>
      <c r="BS197" s="71"/>
      <c r="BT197" s="71"/>
      <c r="BU197" s="71"/>
      <c r="BV197" s="71"/>
      <c r="BW197" s="71"/>
      <c r="BX197" s="71"/>
      <c r="BY197" s="71"/>
      <c r="BZ197" s="71"/>
      <c r="CA197" s="71"/>
      <c r="CB197" s="71"/>
      <c r="CC197" s="71"/>
      <c r="CD197" s="71"/>
      <c r="CE197" s="71"/>
      <c r="CF197" s="71"/>
      <c r="CG197" s="71"/>
      <c r="CH197" s="71"/>
      <c r="CI197" s="71"/>
      <c r="CJ197" s="71"/>
      <c r="CK197" s="71"/>
      <c r="CL197" s="71"/>
      <c r="CM197" s="71"/>
    </row>
    <row r="198" spans="1:91" x14ac:dyDescent="0.15">
      <c r="A198" s="71"/>
      <c r="B198" s="71"/>
      <c r="C198" s="71"/>
      <c r="D198" s="71"/>
      <c r="E198" s="71"/>
      <c r="F198" s="71"/>
      <c r="G198" s="71"/>
      <c r="H198" s="71"/>
      <c r="I198" s="71"/>
      <c r="J198" s="71"/>
      <c r="K198" s="71"/>
      <c r="L198" s="71"/>
      <c r="M198" s="71"/>
      <c r="N198" s="71"/>
      <c r="O198" s="71"/>
      <c r="P198" s="71"/>
      <c r="Q198" s="71"/>
      <c r="R198" s="71"/>
      <c r="S198" s="71"/>
      <c r="T198" s="71"/>
      <c r="U198" s="71"/>
      <c r="V198" s="71"/>
      <c r="W198" s="71"/>
      <c r="X198" s="71"/>
      <c r="Y198" s="71"/>
      <c r="Z198" s="71"/>
      <c r="AA198" s="71"/>
      <c r="AB198" s="71"/>
      <c r="AC198" s="71"/>
      <c r="AD198" s="71"/>
      <c r="AE198" s="71"/>
      <c r="AF198" s="71"/>
      <c r="AG198" s="71"/>
      <c r="AH198" s="71"/>
      <c r="AI198" s="71"/>
      <c r="AJ198" s="71"/>
      <c r="AK198" s="71"/>
      <c r="AL198" s="71"/>
      <c r="AM198" s="71"/>
      <c r="AN198" s="71"/>
      <c r="AO198" s="71"/>
      <c r="AP198" s="71"/>
      <c r="AQ198" s="71"/>
      <c r="AR198" s="71"/>
      <c r="AS198" s="71"/>
      <c r="AT198" s="71"/>
      <c r="AU198" s="71"/>
      <c r="AV198" s="71"/>
      <c r="AW198" s="71"/>
      <c r="AX198" s="71"/>
      <c r="AY198" s="71"/>
      <c r="AZ198" s="71"/>
      <c r="BA198" s="71"/>
      <c r="BB198" s="71"/>
      <c r="BC198" s="71"/>
      <c r="BD198" s="71"/>
      <c r="BE198" s="71"/>
      <c r="BF198" s="71"/>
      <c r="BG198" s="71"/>
      <c r="BH198" s="71"/>
      <c r="BI198" s="71"/>
      <c r="BJ198" s="71"/>
      <c r="BK198" s="71"/>
      <c r="BL198" s="71"/>
      <c r="BM198" s="71"/>
      <c r="BN198" s="71"/>
      <c r="BO198" s="71"/>
      <c r="BP198" s="71"/>
      <c r="BQ198" s="71"/>
      <c r="BR198" s="71"/>
      <c r="BS198" s="71"/>
      <c r="BT198" s="71"/>
      <c r="BU198" s="71"/>
      <c r="BV198" s="71"/>
      <c r="BW198" s="71"/>
      <c r="BX198" s="71"/>
      <c r="BY198" s="71"/>
      <c r="BZ198" s="71"/>
      <c r="CA198" s="71"/>
      <c r="CB198" s="71"/>
      <c r="CC198" s="71"/>
      <c r="CD198" s="71"/>
      <c r="CE198" s="71"/>
      <c r="CF198" s="71"/>
      <c r="CG198" s="71"/>
      <c r="CH198" s="71"/>
      <c r="CI198" s="71"/>
      <c r="CJ198" s="71"/>
      <c r="CK198" s="71"/>
      <c r="CL198" s="71"/>
      <c r="CM198" s="71"/>
    </row>
    <row r="199" spans="1:91" x14ac:dyDescent="0.15">
      <c r="A199" s="71"/>
      <c r="B199" s="71"/>
      <c r="C199" s="71"/>
      <c r="D199" s="71"/>
      <c r="E199" s="71"/>
      <c r="F199" s="71"/>
      <c r="G199" s="71"/>
      <c r="H199" s="71"/>
      <c r="I199" s="71"/>
      <c r="J199" s="71"/>
      <c r="K199" s="71"/>
      <c r="L199" s="71"/>
      <c r="M199" s="71"/>
      <c r="N199" s="71"/>
      <c r="O199" s="71"/>
      <c r="P199" s="71"/>
      <c r="Q199" s="71"/>
      <c r="R199" s="71"/>
      <c r="S199" s="71"/>
      <c r="T199" s="71"/>
      <c r="U199" s="71"/>
      <c r="V199" s="71"/>
      <c r="W199" s="71"/>
      <c r="X199" s="71"/>
      <c r="Y199" s="71"/>
      <c r="Z199" s="71"/>
      <c r="AA199" s="71"/>
      <c r="AB199" s="71"/>
      <c r="AC199" s="71"/>
      <c r="AD199" s="71"/>
      <c r="AE199" s="71"/>
      <c r="AF199" s="71"/>
      <c r="AG199" s="71"/>
      <c r="AH199" s="71"/>
      <c r="AI199" s="71"/>
      <c r="AJ199" s="71"/>
      <c r="AK199" s="71"/>
      <c r="AL199" s="71"/>
      <c r="AM199" s="71"/>
      <c r="AN199" s="71"/>
      <c r="AO199" s="71"/>
      <c r="AP199" s="71"/>
      <c r="AQ199" s="71"/>
      <c r="AR199" s="71"/>
      <c r="AS199" s="71"/>
      <c r="AT199" s="71"/>
      <c r="AU199" s="71"/>
      <c r="AV199" s="71"/>
      <c r="AW199" s="71"/>
      <c r="AX199" s="71"/>
      <c r="AY199" s="71"/>
      <c r="AZ199" s="71"/>
      <c r="BA199" s="71"/>
      <c r="BB199" s="71"/>
      <c r="BC199" s="71"/>
      <c r="BD199" s="71"/>
      <c r="BE199" s="71"/>
      <c r="BF199" s="71"/>
      <c r="BG199" s="71"/>
      <c r="BH199" s="71"/>
      <c r="BI199" s="71"/>
      <c r="BJ199" s="71"/>
      <c r="BK199" s="71"/>
      <c r="BL199" s="71"/>
      <c r="BM199" s="71"/>
      <c r="BN199" s="71"/>
      <c r="BO199" s="71"/>
      <c r="BP199" s="71"/>
      <c r="BQ199" s="71"/>
      <c r="BR199" s="71"/>
      <c r="BS199" s="71"/>
      <c r="BT199" s="71"/>
      <c r="BU199" s="71"/>
      <c r="BV199" s="71"/>
      <c r="BW199" s="71"/>
      <c r="BX199" s="71"/>
      <c r="BY199" s="71"/>
      <c r="BZ199" s="71"/>
      <c r="CA199" s="71"/>
      <c r="CB199" s="71"/>
      <c r="CC199" s="71"/>
      <c r="CD199" s="71"/>
      <c r="CE199" s="71"/>
      <c r="CF199" s="71"/>
      <c r="CG199" s="71"/>
      <c r="CH199" s="71"/>
      <c r="CI199" s="71"/>
      <c r="CJ199" s="71"/>
      <c r="CK199" s="71"/>
      <c r="CL199" s="71"/>
      <c r="CM199" s="71"/>
    </row>
    <row r="200" spans="1:91" x14ac:dyDescent="0.15">
      <c r="A200" s="71"/>
      <c r="B200" s="71"/>
      <c r="C200" s="71"/>
      <c r="D200" s="71"/>
      <c r="E200" s="71"/>
      <c r="F200" s="71"/>
      <c r="G200" s="71"/>
      <c r="H200" s="71"/>
      <c r="I200" s="71"/>
      <c r="J200" s="71"/>
      <c r="K200" s="71"/>
      <c r="L200" s="71"/>
      <c r="M200" s="71"/>
      <c r="N200" s="71"/>
      <c r="O200" s="71"/>
      <c r="P200" s="71"/>
      <c r="Q200" s="71"/>
      <c r="R200" s="71"/>
      <c r="S200" s="71"/>
      <c r="T200" s="71"/>
      <c r="U200" s="71"/>
      <c r="V200" s="71"/>
      <c r="W200" s="71"/>
      <c r="X200" s="71"/>
      <c r="Y200" s="71"/>
      <c r="Z200" s="71"/>
      <c r="AA200" s="71"/>
      <c r="AB200" s="71"/>
      <c r="AC200" s="71"/>
      <c r="AD200" s="71"/>
      <c r="AE200" s="71"/>
      <c r="AF200" s="71"/>
      <c r="AG200" s="71"/>
      <c r="AH200" s="71"/>
      <c r="AI200" s="71"/>
      <c r="AJ200" s="71"/>
      <c r="AK200" s="71"/>
      <c r="AL200" s="71"/>
      <c r="AM200" s="71"/>
      <c r="AN200" s="71"/>
      <c r="AO200" s="71"/>
      <c r="AP200" s="71"/>
      <c r="AQ200" s="71"/>
      <c r="AR200" s="71"/>
      <c r="AS200" s="71"/>
      <c r="AT200" s="71"/>
      <c r="AU200" s="71"/>
      <c r="AV200" s="71"/>
      <c r="AW200" s="71"/>
      <c r="AX200" s="71"/>
      <c r="AY200" s="71"/>
      <c r="AZ200" s="71"/>
      <c r="BA200" s="71"/>
      <c r="BB200" s="71"/>
      <c r="BC200" s="71"/>
      <c r="BD200" s="71"/>
      <c r="BE200" s="71"/>
      <c r="BF200" s="71"/>
      <c r="BG200" s="71"/>
      <c r="BH200" s="71"/>
      <c r="BI200" s="71"/>
      <c r="BJ200" s="71"/>
      <c r="BK200" s="71"/>
      <c r="BL200" s="71"/>
      <c r="BM200" s="71"/>
      <c r="BN200" s="71"/>
      <c r="BO200" s="71"/>
      <c r="BP200" s="71"/>
      <c r="BQ200" s="71"/>
      <c r="BR200" s="71"/>
      <c r="BS200" s="71"/>
      <c r="BT200" s="71"/>
      <c r="BU200" s="71"/>
      <c r="BV200" s="71"/>
      <c r="BW200" s="71"/>
      <c r="BX200" s="71"/>
      <c r="BY200" s="71"/>
      <c r="BZ200" s="71"/>
      <c r="CA200" s="71"/>
      <c r="CB200" s="71"/>
      <c r="CC200" s="71"/>
      <c r="CD200" s="71"/>
      <c r="CE200" s="71"/>
      <c r="CF200" s="71"/>
      <c r="CG200" s="71"/>
      <c r="CH200" s="71"/>
      <c r="CI200" s="71"/>
      <c r="CJ200" s="71"/>
      <c r="CK200" s="71"/>
      <c r="CL200" s="71"/>
      <c r="CM200" s="71"/>
    </row>
    <row r="201" spans="1:91" x14ac:dyDescent="0.15">
      <c r="A201" s="71"/>
      <c r="B201" s="71"/>
      <c r="C201" s="71"/>
      <c r="D201" s="71"/>
      <c r="E201" s="71"/>
      <c r="F201" s="71"/>
      <c r="G201" s="71"/>
      <c r="H201" s="71"/>
      <c r="I201" s="71"/>
      <c r="J201" s="71"/>
      <c r="K201" s="71"/>
      <c r="L201" s="71"/>
      <c r="M201" s="71"/>
      <c r="N201" s="71"/>
      <c r="O201" s="71"/>
      <c r="P201" s="71"/>
      <c r="Q201" s="71"/>
      <c r="R201" s="71"/>
      <c r="S201" s="71"/>
      <c r="T201" s="71"/>
      <c r="U201" s="71"/>
      <c r="V201" s="71"/>
      <c r="W201" s="71"/>
      <c r="X201" s="71"/>
      <c r="Y201" s="71"/>
      <c r="Z201" s="71"/>
      <c r="AA201" s="71"/>
      <c r="AB201" s="71"/>
      <c r="AC201" s="71"/>
      <c r="AD201" s="71"/>
      <c r="AE201" s="71"/>
      <c r="AF201" s="71"/>
      <c r="AG201" s="71"/>
      <c r="AH201" s="71"/>
      <c r="AI201" s="71"/>
      <c r="AJ201" s="71"/>
      <c r="AK201" s="71"/>
      <c r="AL201" s="71"/>
      <c r="AM201" s="71"/>
      <c r="AN201" s="71"/>
      <c r="AO201" s="71"/>
      <c r="AP201" s="71"/>
      <c r="AQ201" s="71"/>
      <c r="AR201" s="71"/>
      <c r="AS201" s="71"/>
      <c r="AT201" s="71"/>
      <c r="AU201" s="71"/>
      <c r="AV201" s="71"/>
      <c r="AW201" s="71"/>
      <c r="AX201" s="71"/>
      <c r="AY201" s="71"/>
      <c r="AZ201" s="71"/>
      <c r="BA201" s="71"/>
      <c r="BB201" s="71"/>
      <c r="BC201" s="71"/>
      <c r="BD201" s="71"/>
      <c r="BE201" s="71"/>
      <c r="BF201" s="71"/>
      <c r="BG201" s="71"/>
      <c r="BH201" s="71"/>
      <c r="BI201" s="71"/>
      <c r="BJ201" s="71"/>
      <c r="BK201" s="71"/>
      <c r="BL201" s="71"/>
      <c r="BM201" s="71"/>
      <c r="BN201" s="71"/>
      <c r="BO201" s="71"/>
      <c r="BP201" s="71"/>
      <c r="BQ201" s="71"/>
      <c r="BR201" s="71"/>
      <c r="BS201" s="71"/>
      <c r="BT201" s="71"/>
      <c r="BU201" s="71"/>
      <c r="BV201" s="71"/>
      <c r="BW201" s="71"/>
      <c r="BX201" s="71"/>
      <c r="BY201" s="71"/>
      <c r="BZ201" s="71"/>
      <c r="CA201" s="71"/>
      <c r="CB201" s="71"/>
      <c r="CC201" s="71"/>
      <c r="CD201" s="71"/>
      <c r="CE201" s="71"/>
      <c r="CF201" s="71"/>
      <c r="CG201" s="71"/>
      <c r="CH201" s="71"/>
      <c r="CI201" s="71"/>
      <c r="CJ201" s="71"/>
      <c r="CK201" s="71"/>
      <c r="CL201" s="71"/>
      <c r="CM201" s="71"/>
    </row>
    <row r="202" spans="1:91" x14ac:dyDescent="0.15">
      <c r="A202" s="71"/>
      <c r="B202" s="71"/>
      <c r="C202" s="71"/>
      <c r="D202" s="71"/>
      <c r="E202" s="71"/>
      <c r="F202" s="71"/>
      <c r="G202" s="71"/>
      <c r="H202" s="71"/>
      <c r="I202" s="71"/>
      <c r="J202" s="71"/>
      <c r="K202" s="71"/>
      <c r="L202" s="71"/>
      <c r="M202" s="71"/>
      <c r="N202" s="71"/>
      <c r="O202" s="71"/>
      <c r="P202" s="71"/>
      <c r="Q202" s="71"/>
      <c r="R202" s="71"/>
      <c r="S202" s="71"/>
      <c r="T202" s="71"/>
      <c r="U202" s="71"/>
      <c r="V202" s="71"/>
      <c r="W202" s="71"/>
      <c r="X202" s="71"/>
      <c r="Y202" s="71"/>
      <c r="Z202" s="71"/>
      <c r="AA202" s="71"/>
      <c r="AB202" s="71"/>
      <c r="AC202" s="71"/>
      <c r="AD202" s="71"/>
      <c r="AE202" s="71"/>
      <c r="AF202" s="71"/>
      <c r="AG202" s="71"/>
      <c r="AH202" s="71"/>
      <c r="AI202" s="71"/>
      <c r="AJ202" s="71"/>
      <c r="AK202" s="71"/>
      <c r="AL202" s="71"/>
      <c r="AM202" s="71"/>
      <c r="AN202" s="71"/>
      <c r="AO202" s="71"/>
      <c r="AP202" s="71"/>
      <c r="AQ202" s="71"/>
      <c r="AR202" s="71"/>
      <c r="AS202" s="71"/>
      <c r="AT202" s="71"/>
      <c r="AU202" s="71"/>
      <c r="AV202" s="71"/>
      <c r="AW202" s="71"/>
      <c r="AX202" s="71"/>
      <c r="AY202" s="71"/>
      <c r="AZ202" s="71"/>
      <c r="BA202" s="71"/>
      <c r="BB202" s="71"/>
      <c r="BC202" s="71"/>
      <c r="BD202" s="71"/>
      <c r="BE202" s="71"/>
      <c r="BF202" s="71"/>
      <c r="BG202" s="71"/>
      <c r="BH202" s="71"/>
      <c r="BI202" s="71"/>
      <c r="BJ202" s="71"/>
      <c r="BK202" s="71"/>
      <c r="BL202" s="71"/>
      <c r="BM202" s="71"/>
      <c r="BN202" s="71"/>
      <c r="BO202" s="71"/>
      <c r="BP202" s="71"/>
      <c r="BQ202" s="71"/>
      <c r="BR202" s="71"/>
      <c r="BS202" s="71"/>
      <c r="BT202" s="71"/>
      <c r="BU202" s="71"/>
      <c r="BV202" s="71"/>
      <c r="BW202" s="71"/>
      <c r="BX202" s="71"/>
      <c r="BY202" s="71"/>
      <c r="BZ202" s="71"/>
      <c r="CA202" s="71"/>
      <c r="CB202" s="71"/>
      <c r="CC202" s="71"/>
      <c r="CD202" s="71"/>
      <c r="CE202" s="71"/>
      <c r="CF202" s="71"/>
      <c r="CG202" s="71"/>
      <c r="CH202" s="71"/>
      <c r="CI202" s="71"/>
      <c r="CJ202" s="71"/>
      <c r="CK202" s="71"/>
      <c r="CL202" s="71"/>
      <c r="CM202" s="71"/>
    </row>
    <row r="203" spans="1:91" x14ac:dyDescent="0.15">
      <c r="A203" s="71"/>
      <c r="B203" s="71"/>
      <c r="C203" s="71"/>
      <c r="D203" s="71"/>
      <c r="E203" s="71"/>
      <c r="F203" s="71"/>
      <c r="G203" s="71"/>
      <c r="H203" s="71"/>
      <c r="I203" s="71"/>
      <c r="J203" s="71"/>
      <c r="K203" s="71"/>
      <c r="L203" s="71"/>
      <c r="M203" s="71"/>
      <c r="N203" s="71"/>
      <c r="O203" s="71"/>
      <c r="P203" s="71"/>
      <c r="Q203" s="71"/>
      <c r="R203" s="71"/>
      <c r="S203" s="71"/>
      <c r="T203" s="71"/>
      <c r="U203" s="71"/>
      <c r="V203" s="71"/>
      <c r="W203" s="71"/>
      <c r="X203" s="71"/>
      <c r="Y203" s="71"/>
      <c r="Z203" s="71"/>
      <c r="AA203" s="71"/>
      <c r="AB203" s="71"/>
      <c r="AC203" s="71"/>
      <c r="AD203" s="71"/>
      <c r="AE203" s="71"/>
      <c r="AF203" s="71"/>
      <c r="AG203" s="71"/>
      <c r="AH203" s="71"/>
      <c r="AI203" s="71"/>
      <c r="AJ203" s="71"/>
      <c r="AK203" s="71"/>
      <c r="AL203" s="71"/>
      <c r="AM203" s="71"/>
      <c r="AN203" s="71"/>
      <c r="AO203" s="71"/>
      <c r="AP203" s="71"/>
      <c r="AQ203" s="71"/>
      <c r="AR203" s="71"/>
      <c r="AS203" s="71"/>
      <c r="AT203" s="71"/>
      <c r="AU203" s="71"/>
      <c r="AV203" s="71"/>
      <c r="AW203" s="71"/>
      <c r="AX203" s="71"/>
      <c r="AY203" s="71"/>
      <c r="AZ203" s="71"/>
      <c r="BA203" s="71"/>
      <c r="BB203" s="71"/>
      <c r="BC203" s="71"/>
      <c r="BD203" s="71"/>
      <c r="BE203" s="71"/>
      <c r="BF203" s="71"/>
      <c r="BG203" s="71"/>
      <c r="BH203" s="71"/>
      <c r="BI203" s="71"/>
      <c r="BJ203" s="71"/>
      <c r="BK203" s="71"/>
      <c r="BL203" s="71"/>
      <c r="BM203" s="71"/>
      <c r="BN203" s="71"/>
      <c r="BO203" s="71"/>
      <c r="BP203" s="71"/>
      <c r="BQ203" s="71"/>
      <c r="BR203" s="71"/>
      <c r="BS203" s="71"/>
      <c r="BT203" s="71"/>
      <c r="BU203" s="71"/>
      <c r="BV203" s="71"/>
      <c r="BW203" s="71"/>
      <c r="BX203" s="71"/>
      <c r="BY203" s="71"/>
      <c r="BZ203" s="71"/>
      <c r="CA203" s="71"/>
      <c r="CB203" s="71"/>
      <c r="CC203" s="71"/>
      <c r="CD203" s="71"/>
      <c r="CE203" s="71"/>
      <c r="CF203" s="71"/>
      <c r="CG203" s="71"/>
      <c r="CH203" s="71"/>
      <c r="CI203" s="71"/>
      <c r="CJ203" s="71"/>
      <c r="CK203" s="71"/>
      <c r="CL203" s="71"/>
      <c r="CM203" s="71"/>
    </row>
    <row r="204" spans="1:91" x14ac:dyDescent="0.15">
      <c r="A204" s="71"/>
      <c r="B204" s="71"/>
      <c r="C204" s="71"/>
      <c r="D204" s="71"/>
      <c r="E204" s="71"/>
      <c r="F204" s="71"/>
      <c r="G204" s="71"/>
      <c r="H204" s="71"/>
      <c r="I204" s="71"/>
      <c r="J204" s="71"/>
      <c r="K204" s="71"/>
      <c r="L204" s="71"/>
      <c r="M204" s="71"/>
      <c r="N204" s="71"/>
      <c r="O204" s="71"/>
      <c r="P204" s="71"/>
      <c r="Q204" s="71"/>
      <c r="R204" s="71"/>
      <c r="S204" s="71"/>
      <c r="T204" s="71"/>
      <c r="U204" s="71"/>
      <c r="V204" s="71"/>
      <c r="W204" s="71"/>
      <c r="X204" s="71"/>
      <c r="Y204" s="71"/>
      <c r="Z204" s="71"/>
      <c r="AA204" s="71"/>
      <c r="AB204" s="71"/>
      <c r="AC204" s="71"/>
      <c r="AD204" s="71"/>
      <c r="AE204" s="71"/>
      <c r="AF204" s="71"/>
      <c r="AG204" s="71"/>
      <c r="AH204" s="71"/>
      <c r="AI204" s="71"/>
      <c r="AJ204" s="71"/>
      <c r="AK204" s="71"/>
      <c r="AL204" s="71"/>
      <c r="AM204" s="71"/>
      <c r="AN204" s="71"/>
      <c r="AO204" s="71"/>
      <c r="AP204" s="71"/>
      <c r="AQ204" s="71"/>
      <c r="AR204" s="71"/>
      <c r="AS204" s="71"/>
      <c r="AT204" s="71"/>
      <c r="AU204" s="71"/>
      <c r="AV204" s="71"/>
      <c r="AW204" s="71"/>
      <c r="AX204" s="71"/>
      <c r="AY204" s="71"/>
      <c r="AZ204" s="71"/>
      <c r="BA204" s="71"/>
      <c r="BB204" s="71"/>
      <c r="BC204" s="71"/>
      <c r="BD204" s="71"/>
      <c r="BE204" s="71"/>
      <c r="BF204" s="71"/>
      <c r="BG204" s="71"/>
      <c r="BH204" s="71"/>
      <c r="BI204" s="71"/>
      <c r="BJ204" s="71"/>
      <c r="BK204" s="71"/>
      <c r="BL204" s="71"/>
      <c r="BM204" s="71"/>
      <c r="BN204" s="71"/>
      <c r="BO204" s="71"/>
      <c r="BP204" s="71"/>
      <c r="BQ204" s="71"/>
      <c r="BR204" s="71"/>
      <c r="BS204" s="71"/>
      <c r="BT204" s="71"/>
      <c r="BU204" s="71"/>
      <c r="BV204" s="71"/>
      <c r="BW204" s="71"/>
      <c r="BX204" s="71"/>
      <c r="BY204" s="71"/>
      <c r="BZ204" s="71"/>
      <c r="CA204" s="71"/>
      <c r="CB204" s="71"/>
      <c r="CC204" s="71"/>
      <c r="CD204" s="71"/>
      <c r="CE204" s="71"/>
      <c r="CF204" s="71"/>
      <c r="CG204" s="71"/>
      <c r="CH204" s="71"/>
      <c r="CI204" s="71"/>
      <c r="CJ204" s="71"/>
      <c r="CK204" s="71"/>
      <c r="CL204" s="71"/>
      <c r="CM204" s="71"/>
    </row>
    <row r="205" spans="1:91" x14ac:dyDescent="0.15">
      <c r="A205" s="71"/>
      <c r="B205" s="71"/>
      <c r="C205" s="71"/>
      <c r="D205" s="71"/>
      <c r="E205" s="71"/>
      <c r="F205" s="71"/>
      <c r="G205" s="71"/>
      <c r="H205" s="71"/>
      <c r="I205" s="71"/>
      <c r="J205" s="71"/>
      <c r="K205" s="71"/>
      <c r="L205" s="71"/>
      <c r="M205" s="71"/>
      <c r="N205" s="71"/>
      <c r="O205" s="71"/>
      <c r="P205" s="71"/>
      <c r="Q205" s="71"/>
      <c r="R205" s="71"/>
      <c r="S205" s="71"/>
      <c r="T205" s="71"/>
      <c r="U205" s="71"/>
      <c r="V205" s="71"/>
      <c r="W205" s="71"/>
      <c r="X205" s="71"/>
      <c r="Y205" s="71"/>
      <c r="Z205" s="71"/>
      <c r="AA205" s="71"/>
      <c r="AB205" s="71"/>
      <c r="AC205" s="71"/>
      <c r="AD205" s="71"/>
      <c r="AE205" s="71"/>
      <c r="AF205" s="71"/>
      <c r="AG205" s="71"/>
      <c r="AH205" s="71"/>
      <c r="AI205" s="71"/>
      <c r="AJ205" s="71"/>
      <c r="AK205" s="71"/>
      <c r="AL205" s="71"/>
      <c r="AM205" s="71"/>
      <c r="AN205" s="71"/>
      <c r="AO205" s="71"/>
      <c r="AP205" s="71"/>
      <c r="AQ205" s="71"/>
      <c r="AR205" s="71"/>
      <c r="AS205" s="71"/>
      <c r="AT205" s="71"/>
      <c r="AU205" s="71"/>
      <c r="AV205" s="71"/>
      <c r="AW205" s="71"/>
      <c r="AX205" s="71"/>
      <c r="AY205" s="71"/>
      <c r="AZ205" s="71"/>
      <c r="BA205" s="71"/>
      <c r="BB205" s="71"/>
      <c r="BC205" s="71"/>
      <c r="BD205" s="71"/>
      <c r="BE205" s="71"/>
      <c r="BF205" s="71"/>
      <c r="BG205" s="71"/>
      <c r="BH205" s="71"/>
      <c r="BI205" s="71"/>
      <c r="BJ205" s="71"/>
      <c r="BK205" s="71"/>
      <c r="BL205" s="71"/>
      <c r="BM205" s="71"/>
      <c r="BN205" s="71"/>
      <c r="BO205" s="71"/>
      <c r="BP205" s="71"/>
      <c r="BQ205" s="71"/>
      <c r="BR205" s="71"/>
      <c r="BS205" s="71"/>
      <c r="BT205" s="71"/>
      <c r="BU205" s="71"/>
      <c r="BV205" s="71"/>
      <c r="BW205" s="71"/>
      <c r="BX205" s="71"/>
      <c r="BY205" s="71"/>
      <c r="BZ205" s="71"/>
      <c r="CA205" s="71"/>
      <c r="CB205" s="71"/>
      <c r="CC205" s="71"/>
      <c r="CD205" s="71"/>
      <c r="CE205" s="71"/>
      <c r="CF205" s="71"/>
      <c r="CG205" s="71"/>
      <c r="CH205" s="71"/>
      <c r="CI205" s="71"/>
      <c r="CJ205" s="71"/>
      <c r="CK205" s="71"/>
      <c r="CL205" s="71"/>
      <c r="CM205" s="71"/>
    </row>
    <row r="206" spans="1:91" x14ac:dyDescent="0.15">
      <c r="A206" s="71"/>
      <c r="B206" s="71"/>
      <c r="C206" s="71"/>
      <c r="D206" s="71"/>
      <c r="E206" s="71"/>
      <c r="F206" s="71"/>
      <c r="G206" s="71"/>
      <c r="H206" s="71"/>
      <c r="I206" s="71"/>
      <c r="J206" s="71"/>
      <c r="K206" s="71"/>
      <c r="L206" s="71"/>
      <c r="M206" s="71"/>
      <c r="N206" s="71"/>
      <c r="O206" s="71"/>
      <c r="P206" s="71"/>
      <c r="Q206" s="71"/>
      <c r="R206" s="71"/>
      <c r="S206" s="71"/>
      <c r="T206" s="71"/>
      <c r="U206" s="71"/>
      <c r="V206" s="71"/>
      <c r="W206" s="71"/>
      <c r="X206" s="71"/>
      <c r="Y206" s="71"/>
      <c r="Z206" s="71"/>
      <c r="AA206" s="71"/>
      <c r="AB206" s="71"/>
      <c r="AC206" s="71"/>
      <c r="AD206" s="71"/>
      <c r="AE206" s="71"/>
      <c r="AF206" s="71"/>
      <c r="AG206" s="71"/>
      <c r="AH206" s="71"/>
      <c r="AI206" s="71"/>
      <c r="AJ206" s="71"/>
      <c r="AK206" s="71"/>
      <c r="AL206" s="71"/>
      <c r="AM206" s="71"/>
      <c r="AN206" s="71"/>
      <c r="AO206" s="71"/>
      <c r="AP206" s="71"/>
      <c r="AQ206" s="71"/>
      <c r="AR206" s="71"/>
      <c r="AS206" s="71"/>
      <c r="AT206" s="71"/>
      <c r="AU206" s="71"/>
      <c r="AV206" s="71"/>
      <c r="AW206" s="71"/>
      <c r="AX206" s="71"/>
      <c r="AY206" s="71"/>
      <c r="AZ206" s="71"/>
      <c r="BA206" s="71"/>
      <c r="BB206" s="71"/>
      <c r="BC206" s="71"/>
      <c r="BD206" s="71"/>
      <c r="BE206" s="71"/>
      <c r="BF206" s="71"/>
      <c r="BG206" s="71"/>
      <c r="BH206" s="71"/>
      <c r="BI206" s="71"/>
      <c r="BJ206" s="71"/>
      <c r="BK206" s="71"/>
      <c r="BL206" s="71"/>
      <c r="BM206" s="71"/>
      <c r="BN206" s="71"/>
      <c r="BO206" s="71"/>
      <c r="BP206" s="71"/>
      <c r="BQ206" s="71"/>
      <c r="BR206" s="71"/>
      <c r="BS206" s="71"/>
      <c r="BT206" s="71"/>
      <c r="BU206" s="71"/>
      <c r="BV206" s="71"/>
      <c r="BW206" s="71"/>
      <c r="BX206" s="71"/>
      <c r="BY206" s="71"/>
      <c r="BZ206" s="71"/>
      <c r="CA206" s="71"/>
      <c r="CB206" s="71"/>
      <c r="CC206" s="71"/>
      <c r="CD206" s="71"/>
      <c r="CE206" s="71"/>
      <c r="CF206" s="71"/>
      <c r="CG206" s="71"/>
      <c r="CH206" s="71"/>
      <c r="CI206" s="71"/>
      <c r="CJ206" s="71"/>
      <c r="CK206" s="71"/>
      <c r="CL206" s="71"/>
      <c r="CM206" s="71"/>
    </row>
    <row r="207" spans="1:91" x14ac:dyDescent="0.15">
      <c r="A207" s="71"/>
      <c r="B207" s="71"/>
      <c r="C207" s="71"/>
      <c r="D207" s="71"/>
      <c r="E207" s="71"/>
      <c r="F207" s="71"/>
      <c r="G207" s="71"/>
      <c r="H207" s="71"/>
      <c r="I207" s="71"/>
      <c r="J207" s="71"/>
      <c r="K207" s="71"/>
      <c r="L207" s="71"/>
      <c r="M207" s="71"/>
      <c r="N207" s="71"/>
      <c r="O207" s="71"/>
      <c r="P207" s="71"/>
      <c r="Q207" s="71"/>
      <c r="R207" s="71"/>
      <c r="S207" s="71"/>
      <c r="T207" s="71"/>
      <c r="U207" s="71"/>
      <c r="V207" s="71"/>
      <c r="W207" s="71"/>
      <c r="X207" s="71"/>
      <c r="Y207" s="71"/>
      <c r="Z207" s="71"/>
      <c r="AA207" s="71"/>
      <c r="AB207" s="71"/>
      <c r="AC207" s="71"/>
      <c r="AD207" s="71"/>
      <c r="AE207" s="71"/>
      <c r="AF207" s="71"/>
      <c r="AG207" s="71"/>
      <c r="AH207" s="71"/>
      <c r="AI207" s="71"/>
      <c r="AJ207" s="71"/>
      <c r="AK207" s="71"/>
      <c r="AL207" s="71"/>
      <c r="AM207" s="71"/>
      <c r="AN207" s="71"/>
      <c r="AO207" s="71"/>
      <c r="AP207" s="71"/>
      <c r="AQ207" s="71"/>
      <c r="AR207" s="71"/>
      <c r="AS207" s="71"/>
      <c r="AT207" s="71"/>
      <c r="AU207" s="71"/>
      <c r="AV207" s="71"/>
      <c r="AW207" s="71"/>
      <c r="AX207" s="71"/>
      <c r="AY207" s="71"/>
      <c r="AZ207" s="71"/>
      <c r="BA207" s="71"/>
      <c r="BB207" s="71"/>
      <c r="BC207" s="71"/>
      <c r="BD207" s="71"/>
      <c r="BE207" s="71"/>
      <c r="BF207" s="71"/>
      <c r="BG207" s="71"/>
      <c r="BH207" s="71"/>
      <c r="BI207" s="71"/>
      <c r="BJ207" s="71"/>
      <c r="BK207" s="71"/>
      <c r="BL207" s="71"/>
      <c r="BM207" s="71"/>
      <c r="BN207" s="71"/>
      <c r="BO207" s="71"/>
      <c r="BP207" s="71"/>
      <c r="BQ207" s="71"/>
      <c r="BR207" s="71"/>
      <c r="BS207" s="71"/>
      <c r="BT207" s="71"/>
      <c r="BU207" s="71"/>
      <c r="BV207" s="71"/>
      <c r="BW207" s="71"/>
      <c r="BX207" s="71"/>
      <c r="BY207" s="71"/>
      <c r="BZ207" s="71"/>
      <c r="CA207" s="71"/>
      <c r="CB207" s="71"/>
      <c r="CC207" s="71"/>
      <c r="CD207" s="71"/>
      <c r="CE207" s="71"/>
      <c r="CF207" s="71"/>
      <c r="CG207" s="71"/>
      <c r="CH207" s="71"/>
      <c r="CI207" s="71"/>
      <c r="CJ207" s="71"/>
      <c r="CK207" s="71"/>
      <c r="CL207" s="71"/>
      <c r="CM207" s="71"/>
    </row>
    <row r="208" spans="1:91" x14ac:dyDescent="0.15">
      <c r="A208" s="71"/>
      <c r="B208" s="71"/>
      <c r="C208" s="71"/>
      <c r="D208" s="71"/>
      <c r="E208" s="71"/>
      <c r="F208" s="71"/>
      <c r="G208" s="71"/>
      <c r="H208" s="71"/>
      <c r="I208" s="71"/>
      <c r="J208" s="71"/>
      <c r="K208" s="71"/>
      <c r="L208" s="71"/>
      <c r="M208" s="71"/>
      <c r="N208" s="71"/>
      <c r="O208" s="71"/>
      <c r="P208" s="71"/>
      <c r="Q208" s="71"/>
      <c r="R208" s="71"/>
      <c r="S208" s="71"/>
      <c r="T208" s="71"/>
      <c r="U208" s="71"/>
      <c r="V208" s="71"/>
      <c r="W208" s="71"/>
      <c r="X208" s="71"/>
      <c r="Y208" s="71"/>
      <c r="Z208" s="71"/>
      <c r="AA208" s="71"/>
      <c r="AB208" s="71"/>
      <c r="AC208" s="71"/>
      <c r="AD208" s="71"/>
      <c r="AE208" s="71"/>
      <c r="AF208" s="71"/>
      <c r="AG208" s="71"/>
      <c r="AH208" s="71"/>
      <c r="AI208" s="71"/>
      <c r="AJ208" s="71"/>
      <c r="AK208" s="71"/>
      <c r="AL208" s="71"/>
      <c r="AM208" s="71"/>
      <c r="AN208" s="71"/>
      <c r="AO208" s="71"/>
      <c r="AP208" s="71"/>
      <c r="AQ208" s="71"/>
      <c r="AR208" s="71"/>
      <c r="AS208" s="71"/>
      <c r="AT208" s="71"/>
      <c r="AU208" s="71"/>
      <c r="AV208" s="71"/>
      <c r="AW208" s="71"/>
      <c r="AX208" s="71"/>
      <c r="AY208" s="71"/>
      <c r="AZ208" s="71"/>
      <c r="BA208" s="71"/>
      <c r="BB208" s="71"/>
      <c r="BC208" s="71"/>
      <c r="BD208" s="71"/>
      <c r="BE208" s="71"/>
      <c r="BF208" s="71"/>
      <c r="BG208" s="71"/>
      <c r="BH208" s="71"/>
      <c r="BI208" s="71"/>
      <c r="BJ208" s="71"/>
      <c r="BK208" s="71"/>
      <c r="BL208" s="71"/>
      <c r="BM208" s="71"/>
      <c r="BN208" s="71"/>
      <c r="BO208" s="71"/>
      <c r="BP208" s="71"/>
      <c r="BQ208" s="71"/>
      <c r="BR208" s="71"/>
      <c r="BS208" s="71"/>
      <c r="BT208" s="71"/>
      <c r="BU208" s="71"/>
      <c r="BV208" s="71"/>
      <c r="BW208" s="71"/>
      <c r="BX208" s="71"/>
      <c r="BY208" s="71"/>
      <c r="BZ208" s="71"/>
      <c r="CA208" s="71"/>
      <c r="CB208" s="71"/>
      <c r="CC208" s="71"/>
      <c r="CD208" s="71"/>
      <c r="CE208" s="71"/>
      <c r="CF208" s="71"/>
      <c r="CG208" s="71"/>
      <c r="CH208" s="71"/>
      <c r="CI208" s="71"/>
      <c r="CJ208" s="71"/>
      <c r="CK208" s="71"/>
      <c r="CL208" s="71"/>
      <c r="CM208" s="71"/>
    </row>
    <row r="209" spans="1:91" x14ac:dyDescent="0.15">
      <c r="A209" s="71"/>
      <c r="B209" s="71"/>
      <c r="C209" s="71"/>
      <c r="D209" s="71"/>
      <c r="E209" s="71"/>
      <c r="F209" s="71"/>
      <c r="G209" s="71"/>
      <c r="H209" s="71"/>
      <c r="I209" s="71"/>
      <c r="J209" s="71"/>
      <c r="K209" s="71"/>
      <c r="L209" s="71"/>
      <c r="M209" s="71"/>
      <c r="N209" s="71"/>
      <c r="O209" s="71"/>
      <c r="P209" s="71"/>
      <c r="Q209" s="71"/>
      <c r="R209" s="71"/>
      <c r="S209" s="71"/>
      <c r="T209" s="71"/>
      <c r="U209" s="71"/>
      <c r="V209" s="71"/>
      <c r="W209" s="71"/>
      <c r="X209" s="71"/>
      <c r="Y209" s="71"/>
      <c r="Z209" s="71"/>
      <c r="AA209" s="71"/>
      <c r="AB209" s="71"/>
      <c r="AC209" s="71"/>
      <c r="AD209" s="71"/>
      <c r="AE209" s="71"/>
      <c r="AF209" s="71"/>
      <c r="AG209" s="71"/>
      <c r="AH209" s="71"/>
      <c r="AI209" s="71"/>
      <c r="AJ209" s="71"/>
      <c r="AK209" s="71"/>
      <c r="AL209" s="71"/>
      <c r="AM209" s="71"/>
      <c r="AN209" s="71"/>
      <c r="AO209" s="71"/>
      <c r="AP209" s="71"/>
      <c r="AQ209" s="71"/>
      <c r="AR209" s="71"/>
      <c r="AS209" s="71"/>
      <c r="AT209" s="71"/>
      <c r="AU209" s="71"/>
      <c r="AV209" s="71"/>
      <c r="AW209" s="71"/>
      <c r="AX209" s="71"/>
      <c r="AY209" s="71"/>
      <c r="AZ209" s="71"/>
      <c r="BA209" s="71"/>
      <c r="BB209" s="71"/>
      <c r="BC209" s="71"/>
      <c r="BD209" s="71"/>
      <c r="BE209" s="71"/>
      <c r="BF209" s="71"/>
      <c r="BG209" s="71"/>
      <c r="BH209" s="71"/>
      <c r="BI209" s="71"/>
      <c r="BJ209" s="71"/>
      <c r="BK209" s="71"/>
      <c r="BL209" s="71"/>
      <c r="BM209" s="71"/>
      <c r="BN209" s="71"/>
      <c r="BO209" s="71"/>
      <c r="BP209" s="71"/>
      <c r="BQ209" s="71"/>
      <c r="BR209" s="71"/>
      <c r="BS209" s="71"/>
      <c r="BT209" s="71"/>
      <c r="BU209" s="71"/>
      <c r="BV209" s="71"/>
      <c r="BW209" s="71"/>
      <c r="BX209" s="71"/>
      <c r="BY209" s="71"/>
      <c r="BZ209" s="71"/>
      <c r="CA209" s="71"/>
      <c r="CB209" s="71"/>
      <c r="CC209" s="71"/>
      <c r="CD209" s="71"/>
      <c r="CE209" s="71"/>
      <c r="CF209" s="71"/>
      <c r="CG209" s="71"/>
      <c r="CH209" s="71"/>
      <c r="CI209" s="71"/>
      <c r="CJ209" s="71"/>
      <c r="CK209" s="71"/>
      <c r="CL209" s="71"/>
      <c r="CM209" s="71"/>
    </row>
    <row r="210" spans="1:91" x14ac:dyDescent="0.15">
      <c r="A210" s="71"/>
      <c r="B210" s="71"/>
      <c r="C210" s="71"/>
      <c r="D210" s="71"/>
      <c r="E210" s="71"/>
      <c r="F210" s="71"/>
      <c r="G210" s="71"/>
      <c r="H210" s="71"/>
      <c r="I210" s="71"/>
      <c r="J210" s="71"/>
      <c r="K210" s="71"/>
      <c r="L210" s="71"/>
      <c r="M210" s="71"/>
      <c r="N210" s="71"/>
      <c r="O210" s="71"/>
      <c r="P210" s="71"/>
      <c r="Q210" s="71"/>
      <c r="R210" s="71"/>
      <c r="S210" s="71"/>
      <c r="T210" s="71"/>
      <c r="U210" s="71"/>
      <c r="V210" s="71"/>
      <c r="W210" s="71"/>
      <c r="X210" s="71"/>
      <c r="Y210" s="71"/>
      <c r="Z210" s="71"/>
      <c r="AA210" s="71"/>
      <c r="AB210" s="71"/>
      <c r="AC210" s="71"/>
      <c r="AD210" s="71"/>
      <c r="AE210" s="71"/>
      <c r="AF210" s="71"/>
      <c r="AG210" s="71"/>
      <c r="AH210" s="71"/>
      <c r="AI210" s="71"/>
      <c r="AJ210" s="71"/>
      <c r="AK210" s="71"/>
      <c r="AL210" s="71"/>
      <c r="AM210" s="71"/>
      <c r="AN210" s="71"/>
      <c r="AO210" s="71"/>
      <c r="AP210" s="71"/>
      <c r="AQ210" s="71"/>
      <c r="AR210" s="71"/>
      <c r="AS210" s="71"/>
      <c r="AT210" s="71"/>
      <c r="AU210" s="71"/>
      <c r="AV210" s="71"/>
      <c r="AW210" s="71"/>
      <c r="AX210" s="71"/>
      <c r="AY210" s="71"/>
      <c r="AZ210" s="71"/>
      <c r="BA210" s="71"/>
      <c r="BB210" s="71"/>
      <c r="BC210" s="71"/>
      <c r="BD210" s="71"/>
      <c r="BE210" s="71"/>
      <c r="BF210" s="71"/>
      <c r="BG210" s="71"/>
      <c r="BH210" s="71"/>
      <c r="BI210" s="71"/>
      <c r="BJ210" s="71"/>
      <c r="BK210" s="71"/>
      <c r="BL210" s="71"/>
      <c r="BM210" s="71"/>
      <c r="BN210" s="71"/>
      <c r="BO210" s="71"/>
      <c r="BP210" s="71"/>
      <c r="BQ210" s="71"/>
      <c r="BR210" s="71"/>
      <c r="BS210" s="71"/>
      <c r="BT210" s="71"/>
      <c r="BU210" s="71"/>
      <c r="BV210" s="71"/>
      <c r="BW210" s="71"/>
      <c r="BX210" s="71"/>
      <c r="BY210" s="71"/>
      <c r="BZ210" s="71"/>
      <c r="CA210" s="71"/>
      <c r="CB210" s="71"/>
      <c r="CC210" s="71"/>
      <c r="CD210" s="71"/>
      <c r="CE210" s="71"/>
      <c r="CF210" s="71"/>
      <c r="CG210" s="71"/>
      <c r="CH210" s="71"/>
      <c r="CI210" s="71"/>
      <c r="CJ210" s="71"/>
      <c r="CK210" s="71"/>
      <c r="CL210" s="71"/>
      <c r="CM210" s="71"/>
    </row>
    <row r="211" spans="1:91" x14ac:dyDescent="0.15">
      <c r="A211" s="71"/>
      <c r="B211" s="71"/>
      <c r="C211" s="71"/>
      <c r="D211" s="71"/>
      <c r="E211" s="71"/>
      <c r="F211" s="71"/>
      <c r="G211" s="71"/>
      <c r="H211" s="71"/>
      <c r="I211" s="71"/>
      <c r="J211" s="71"/>
      <c r="K211" s="71"/>
      <c r="L211" s="71"/>
      <c r="M211" s="71"/>
      <c r="N211" s="71"/>
      <c r="O211" s="71"/>
      <c r="P211" s="71"/>
      <c r="Q211" s="71"/>
      <c r="R211" s="71"/>
      <c r="S211" s="71"/>
      <c r="T211" s="71"/>
      <c r="U211" s="71"/>
      <c r="V211" s="71"/>
      <c r="W211" s="71"/>
      <c r="X211" s="71"/>
      <c r="Y211" s="71"/>
      <c r="Z211" s="71"/>
      <c r="AA211" s="71"/>
      <c r="AB211" s="71"/>
      <c r="AC211" s="71"/>
      <c r="AD211" s="71"/>
      <c r="AE211" s="71"/>
      <c r="AF211" s="71"/>
      <c r="AG211" s="71"/>
      <c r="AH211" s="71"/>
      <c r="AI211" s="71"/>
      <c r="AJ211" s="71"/>
      <c r="AK211" s="71"/>
      <c r="AL211" s="71"/>
      <c r="AM211" s="71"/>
      <c r="AN211" s="71"/>
      <c r="AO211" s="71"/>
      <c r="AP211" s="71"/>
      <c r="AQ211" s="71"/>
      <c r="AR211" s="71"/>
      <c r="AS211" s="71"/>
      <c r="AT211" s="71"/>
      <c r="AU211" s="71"/>
      <c r="AV211" s="71"/>
      <c r="AW211" s="71"/>
      <c r="AX211" s="71"/>
      <c r="AY211" s="71"/>
      <c r="AZ211" s="71"/>
      <c r="BA211" s="71"/>
      <c r="BB211" s="71"/>
      <c r="BC211" s="71"/>
      <c r="BD211" s="71"/>
      <c r="BE211" s="71"/>
      <c r="BF211" s="71"/>
      <c r="BG211" s="71"/>
      <c r="BH211" s="71"/>
      <c r="BI211" s="71"/>
      <c r="BJ211" s="71"/>
      <c r="BK211" s="71"/>
      <c r="BL211" s="71"/>
      <c r="BM211" s="71"/>
      <c r="BN211" s="71"/>
      <c r="BO211" s="71"/>
      <c r="BP211" s="71"/>
      <c r="BQ211" s="71"/>
      <c r="BR211" s="71"/>
      <c r="BS211" s="71"/>
      <c r="BT211" s="71"/>
      <c r="BU211" s="71"/>
      <c r="BV211" s="71"/>
      <c r="BW211" s="71"/>
      <c r="BX211" s="71"/>
      <c r="BY211" s="71"/>
      <c r="BZ211" s="71"/>
      <c r="CA211" s="71"/>
      <c r="CB211" s="71"/>
      <c r="CC211" s="71"/>
      <c r="CD211" s="71"/>
      <c r="CE211" s="71"/>
      <c r="CF211" s="71"/>
      <c r="CG211" s="71"/>
      <c r="CH211" s="71"/>
      <c r="CI211" s="71"/>
      <c r="CJ211" s="71"/>
      <c r="CK211" s="71"/>
      <c r="CL211" s="71"/>
      <c r="CM211" s="71"/>
    </row>
    <row r="212" spans="1:91" x14ac:dyDescent="0.15">
      <c r="A212" s="71"/>
      <c r="B212" s="71"/>
      <c r="C212" s="71"/>
      <c r="D212" s="71"/>
      <c r="E212" s="71"/>
      <c r="F212" s="71"/>
      <c r="G212" s="71"/>
      <c r="H212" s="71"/>
      <c r="I212" s="71"/>
      <c r="J212" s="71"/>
      <c r="K212" s="71"/>
      <c r="L212" s="71"/>
      <c r="M212" s="71"/>
      <c r="N212" s="71"/>
      <c r="O212" s="71"/>
      <c r="P212" s="71"/>
      <c r="Q212" s="71"/>
      <c r="R212" s="71"/>
      <c r="S212" s="71"/>
      <c r="T212" s="71"/>
      <c r="U212" s="71"/>
      <c r="V212" s="71"/>
      <c r="W212" s="71"/>
      <c r="X212" s="71"/>
      <c r="Y212" s="71"/>
      <c r="Z212" s="71"/>
      <c r="AA212" s="71"/>
      <c r="AB212" s="71"/>
      <c r="AC212" s="71"/>
      <c r="AD212" s="71"/>
      <c r="AE212" s="71"/>
      <c r="AF212" s="71"/>
      <c r="AG212" s="71"/>
      <c r="AH212" s="71"/>
      <c r="AI212" s="71"/>
      <c r="AJ212" s="71"/>
      <c r="AK212" s="71"/>
      <c r="AL212" s="71"/>
      <c r="AM212" s="71"/>
      <c r="AN212" s="71"/>
      <c r="AO212" s="71"/>
      <c r="AP212" s="71"/>
      <c r="AQ212" s="71"/>
      <c r="AR212" s="71"/>
      <c r="AS212" s="71"/>
      <c r="AT212" s="71"/>
      <c r="AU212" s="71"/>
      <c r="AV212" s="71"/>
      <c r="AW212" s="71"/>
      <c r="AX212" s="71"/>
      <c r="AY212" s="71"/>
      <c r="AZ212" s="71"/>
      <c r="BA212" s="71"/>
      <c r="BB212" s="71"/>
      <c r="BC212" s="71"/>
      <c r="BD212" s="71"/>
      <c r="BE212" s="71"/>
      <c r="BF212" s="71"/>
      <c r="BG212" s="71"/>
      <c r="BH212" s="71"/>
      <c r="BI212" s="71"/>
      <c r="BJ212" s="71"/>
      <c r="BK212" s="71"/>
      <c r="BL212" s="71"/>
      <c r="BM212" s="71"/>
      <c r="BN212" s="71"/>
      <c r="BO212" s="71"/>
      <c r="BP212" s="71"/>
      <c r="BQ212" s="71"/>
      <c r="BR212" s="71"/>
      <c r="BS212" s="71"/>
      <c r="BT212" s="71"/>
      <c r="BU212" s="71"/>
      <c r="BV212" s="71"/>
      <c r="BW212" s="71"/>
      <c r="BX212" s="71"/>
      <c r="BY212" s="71"/>
      <c r="BZ212" s="71"/>
      <c r="CA212" s="71"/>
      <c r="CB212" s="71"/>
      <c r="CC212" s="71"/>
      <c r="CD212" s="71"/>
      <c r="CE212" s="71"/>
      <c r="CF212" s="71"/>
      <c r="CG212" s="71"/>
      <c r="CH212" s="71"/>
      <c r="CI212" s="71"/>
      <c r="CJ212" s="71"/>
      <c r="CK212" s="71"/>
      <c r="CL212" s="71"/>
      <c r="CM212" s="71"/>
    </row>
    <row r="213" spans="1:91" x14ac:dyDescent="0.15">
      <c r="A213" s="71"/>
      <c r="B213" s="71"/>
      <c r="C213" s="71"/>
      <c r="D213" s="71"/>
      <c r="E213" s="71"/>
      <c r="F213" s="71"/>
      <c r="G213" s="71"/>
      <c r="H213" s="71"/>
      <c r="I213" s="71"/>
      <c r="J213" s="71"/>
      <c r="K213" s="71"/>
      <c r="L213" s="71"/>
      <c r="M213" s="71"/>
      <c r="N213" s="71"/>
      <c r="O213" s="71"/>
      <c r="P213" s="71"/>
      <c r="Q213" s="71"/>
      <c r="R213" s="71"/>
      <c r="S213" s="71"/>
      <c r="T213" s="71"/>
      <c r="U213" s="71"/>
      <c r="V213" s="71"/>
      <c r="W213" s="71"/>
      <c r="X213" s="71"/>
      <c r="Y213" s="71"/>
      <c r="Z213" s="71"/>
      <c r="AA213" s="71"/>
      <c r="AB213" s="71"/>
      <c r="AC213" s="71"/>
      <c r="AD213" s="71"/>
      <c r="AE213" s="71"/>
      <c r="AF213" s="71"/>
      <c r="AG213" s="71"/>
      <c r="AH213" s="71"/>
      <c r="AI213" s="71"/>
      <c r="AJ213" s="71"/>
      <c r="AK213" s="71"/>
      <c r="AL213" s="71"/>
      <c r="AM213" s="71"/>
      <c r="AN213" s="71"/>
      <c r="AO213" s="71"/>
      <c r="AP213" s="71"/>
      <c r="AQ213" s="71"/>
      <c r="AR213" s="71"/>
      <c r="AS213" s="71"/>
      <c r="AT213" s="71"/>
      <c r="AU213" s="71"/>
      <c r="AV213" s="71"/>
      <c r="AW213" s="71"/>
      <c r="AX213" s="71"/>
      <c r="AY213" s="71"/>
      <c r="AZ213" s="71"/>
      <c r="BA213" s="71"/>
      <c r="BB213" s="71"/>
      <c r="BC213" s="71"/>
      <c r="BD213" s="71"/>
      <c r="BE213" s="71"/>
      <c r="BF213" s="71"/>
      <c r="BG213" s="71"/>
      <c r="BH213" s="71"/>
      <c r="BI213" s="71"/>
      <c r="BJ213" s="71"/>
      <c r="BK213" s="71"/>
      <c r="BL213" s="71"/>
      <c r="BM213" s="71"/>
      <c r="BN213" s="71"/>
      <c r="BO213" s="71"/>
      <c r="BP213" s="71"/>
      <c r="BQ213" s="71"/>
      <c r="BR213" s="71"/>
      <c r="BS213" s="71"/>
      <c r="BT213" s="71"/>
      <c r="BU213" s="71"/>
      <c r="BV213" s="71"/>
      <c r="BW213" s="71"/>
      <c r="BX213" s="71"/>
      <c r="BY213" s="71"/>
      <c r="BZ213" s="71"/>
      <c r="CA213" s="71"/>
      <c r="CB213" s="71"/>
      <c r="CC213" s="71"/>
      <c r="CD213" s="71"/>
      <c r="CE213" s="71"/>
      <c r="CF213" s="71"/>
      <c r="CG213" s="71"/>
      <c r="CH213" s="71"/>
      <c r="CI213" s="71"/>
      <c r="CJ213" s="71"/>
      <c r="CK213" s="71"/>
      <c r="CL213" s="71"/>
      <c r="CM213" s="71"/>
    </row>
    <row r="214" spans="1:91" x14ac:dyDescent="0.15">
      <c r="A214" s="71"/>
      <c r="B214" s="71"/>
      <c r="C214" s="71"/>
      <c r="D214" s="71"/>
      <c r="E214" s="71"/>
      <c r="F214" s="71"/>
      <c r="G214" s="71"/>
      <c r="H214" s="71"/>
      <c r="I214" s="71"/>
      <c r="J214" s="71"/>
      <c r="K214" s="71"/>
      <c r="L214" s="71"/>
      <c r="M214" s="71"/>
      <c r="N214" s="71"/>
      <c r="O214" s="71"/>
      <c r="P214" s="71"/>
      <c r="Q214" s="71"/>
      <c r="R214" s="71"/>
      <c r="S214" s="71"/>
      <c r="T214" s="71"/>
      <c r="U214" s="71"/>
      <c r="V214" s="71"/>
      <c r="W214" s="71"/>
      <c r="X214" s="71"/>
      <c r="Y214" s="71"/>
      <c r="Z214" s="71"/>
      <c r="AA214" s="71"/>
      <c r="AB214" s="71"/>
      <c r="AC214" s="71"/>
      <c r="AD214" s="71"/>
      <c r="AE214" s="71"/>
      <c r="AF214" s="71"/>
      <c r="AG214" s="71"/>
      <c r="AH214" s="71"/>
      <c r="AI214" s="71"/>
      <c r="AJ214" s="71"/>
      <c r="AK214" s="71"/>
      <c r="AL214" s="71"/>
      <c r="AM214" s="71"/>
      <c r="AN214" s="71"/>
      <c r="AO214" s="71"/>
      <c r="AP214" s="71"/>
      <c r="AQ214" s="71"/>
      <c r="AR214" s="71"/>
      <c r="AS214" s="71"/>
      <c r="AT214" s="71"/>
      <c r="AU214" s="71"/>
      <c r="AV214" s="71"/>
      <c r="AW214" s="71"/>
      <c r="AX214" s="71"/>
      <c r="AY214" s="71"/>
      <c r="AZ214" s="71"/>
      <c r="BA214" s="71"/>
      <c r="BB214" s="71"/>
      <c r="BC214" s="71"/>
      <c r="BD214" s="71"/>
      <c r="BE214" s="71"/>
      <c r="BF214" s="71"/>
      <c r="BG214" s="71"/>
      <c r="BH214" s="71"/>
      <c r="BI214" s="71"/>
      <c r="BJ214" s="71"/>
      <c r="BK214" s="71"/>
      <c r="BL214" s="71"/>
      <c r="BM214" s="71"/>
      <c r="BN214" s="71"/>
      <c r="BO214" s="71"/>
      <c r="BP214" s="71"/>
      <c r="BQ214" s="71"/>
      <c r="BR214" s="71"/>
      <c r="BS214" s="71"/>
      <c r="BT214" s="71"/>
      <c r="BU214" s="71"/>
      <c r="BV214" s="71"/>
      <c r="BW214" s="71"/>
      <c r="BX214" s="71"/>
      <c r="BY214" s="71"/>
      <c r="BZ214" s="71"/>
      <c r="CA214" s="71"/>
      <c r="CB214" s="71"/>
      <c r="CC214" s="71"/>
      <c r="CD214" s="71"/>
      <c r="CE214" s="71"/>
      <c r="CF214" s="71"/>
      <c r="CG214" s="71"/>
      <c r="CH214" s="71"/>
      <c r="CI214" s="71"/>
      <c r="CJ214" s="71"/>
      <c r="CK214" s="71"/>
      <c r="CL214" s="71"/>
      <c r="CM214" s="71"/>
    </row>
    <row r="215" spans="1:91" x14ac:dyDescent="0.15">
      <c r="A215" s="71"/>
      <c r="B215" s="71"/>
      <c r="C215" s="71"/>
      <c r="D215" s="71"/>
      <c r="E215" s="71"/>
      <c r="F215" s="71"/>
      <c r="G215" s="71"/>
      <c r="H215" s="71"/>
      <c r="I215" s="71"/>
      <c r="J215" s="71"/>
      <c r="K215" s="71"/>
      <c r="L215" s="71"/>
      <c r="M215" s="71"/>
      <c r="N215" s="71"/>
      <c r="O215" s="71"/>
      <c r="P215" s="71"/>
      <c r="Q215" s="71"/>
      <c r="R215" s="71"/>
      <c r="S215" s="71"/>
      <c r="T215" s="71"/>
      <c r="U215" s="71"/>
      <c r="V215" s="71"/>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1"/>
      <c r="BE215" s="71"/>
      <c r="BF215" s="71"/>
      <c r="BG215" s="71"/>
      <c r="BH215" s="71"/>
      <c r="BI215" s="71"/>
      <c r="BJ215" s="71"/>
      <c r="BK215" s="71"/>
      <c r="BL215" s="71"/>
      <c r="BM215" s="71"/>
      <c r="BN215" s="71"/>
      <c r="BO215" s="71"/>
      <c r="BP215" s="71"/>
      <c r="BQ215" s="71"/>
      <c r="BR215" s="71"/>
      <c r="BS215" s="71"/>
      <c r="BT215" s="71"/>
      <c r="BU215" s="71"/>
      <c r="BV215" s="71"/>
      <c r="BW215" s="71"/>
      <c r="BX215" s="71"/>
      <c r="BY215" s="71"/>
      <c r="BZ215" s="71"/>
      <c r="CA215" s="71"/>
      <c r="CB215" s="71"/>
      <c r="CC215" s="71"/>
      <c r="CD215" s="71"/>
      <c r="CE215" s="71"/>
      <c r="CF215" s="71"/>
      <c r="CG215" s="71"/>
      <c r="CH215" s="71"/>
      <c r="CI215" s="71"/>
      <c r="CJ215" s="71"/>
      <c r="CK215" s="71"/>
      <c r="CL215" s="71"/>
      <c r="CM215" s="71"/>
    </row>
    <row r="216" spans="1:91" x14ac:dyDescent="0.15">
      <c r="A216" s="71"/>
      <c r="B216" s="71"/>
      <c r="C216" s="71"/>
      <c r="D216" s="71"/>
      <c r="E216" s="71"/>
      <c r="F216" s="71"/>
      <c r="G216" s="71"/>
      <c r="H216" s="71"/>
      <c r="I216" s="71"/>
      <c r="J216" s="71"/>
      <c r="K216" s="71"/>
      <c r="L216" s="71"/>
      <c r="M216" s="71"/>
      <c r="N216" s="71"/>
      <c r="O216" s="71"/>
      <c r="P216" s="71"/>
      <c r="Q216" s="71"/>
      <c r="R216" s="71"/>
      <c r="S216" s="71"/>
      <c r="T216" s="71"/>
      <c r="U216" s="71"/>
      <c r="V216" s="71"/>
      <c r="W216" s="71"/>
      <c r="X216" s="71"/>
      <c r="Y216" s="71"/>
      <c r="Z216" s="71"/>
      <c r="AA216" s="71"/>
      <c r="AB216" s="71"/>
      <c r="AC216" s="71"/>
      <c r="AD216" s="71"/>
      <c r="AE216" s="71"/>
      <c r="AF216" s="71"/>
      <c r="AG216" s="71"/>
      <c r="AH216" s="71"/>
      <c r="AI216" s="71"/>
      <c r="AJ216" s="71"/>
      <c r="AK216" s="71"/>
      <c r="AL216" s="71"/>
      <c r="AM216" s="71"/>
      <c r="AN216" s="71"/>
      <c r="AO216" s="71"/>
      <c r="AP216" s="71"/>
      <c r="AQ216" s="71"/>
      <c r="AR216" s="71"/>
      <c r="AS216" s="71"/>
      <c r="AT216" s="71"/>
      <c r="AU216" s="71"/>
      <c r="AV216" s="71"/>
      <c r="AW216" s="71"/>
      <c r="AX216" s="71"/>
      <c r="AY216" s="71"/>
      <c r="AZ216" s="71"/>
      <c r="BA216" s="71"/>
      <c r="BB216" s="71"/>
      <c r="BC216" s="71"/>
      <c r="BD216" s="71"/>
      <c r="BE216" s="71"/>
      <c r="BF216" s="71"/>
      <c r="BG216" s="71"/>
      <c r="BH216" s="71"/>
      <c r="BI216" s="71"/>
      <c r="BJ216" s="71"/>
      <c r="BK216" s="71"/>
      <c r="BL216" s="71"/>
      <c r="BM216" s="71"/>
      <c r="BN216" s="71"/>
      <c r="BO216" s="71"/>
      <c r="BP216" s="71"/>
      <c r="BQ216" s="71"/>
      <c r="BR216" s="71"/>
      <c r="BS216" s="71"/>
      <c r="BT216" s="71"/>
      <c r="BU216" s="71"/>
      <c r="BV216" s="71"/>
      <c r="BW216" s="71"/>
      <c r="BX216" s="71"/>
      <c r="BY216" s="71"/>
      <c r="BZ216" s="71"/>
      <c r="CA216" s="71"/>
      <c r="CB216" s="71"/>
      <c r="CC216" s="71"/>
      <c r="CD216" s="71"/>
      <c r="CE216" s="71"/>
      <c r="CF216" s="71"/>
      <c r="CG216" s="71"/>
      <c r="CH216" s="71"/>
      <c r="CI216" s="71"/>
      <c r="CJ216" s="71"/>
      <c r="CK216" s="71"/>
      <c r="CL216" s="71"/>
      <c r="CM216" s="71"/>
    </row>
    <row r="217" spans="1:91" x14ac:dyDescent="0.15">
      <c r="A217" s="71"/>
      <c r="B217" s="71"/>
      <c r="C217" s="71"/>
      <c r="D217" s="71"/>
      <c r="E217" s="71"/>
      <c r="F217" s="71"/>
      <c r="G217" s="71"/>
      <c r="H217" s="71"/>
      <c r="I217" s="71"/>
      <c r="J217" s="71"/>
      <c r="K217" s="71"/>
      <c r="L217" s="71"/>
      <c r="M217" s="71"/>
      <c r="N217" s="71"/>
      <c r="O217" s="71"/>
      <c r="P217" s="71"/>
      <c r="Q217" s="71"/>
      <c r="R217" s="71"/>
      <c r="S217" s="71"/>
      <c r="T217" s="71"/>
      <c r="U217" s="71"/>
      <c r="V217" s="71"/>
      <c r="W217" s="71"/>
      <c r="X217" s="71"/>
      <c r="Y217" s="71"/>
      <c r="Z217" s="71"/>
      <c r="AA217" s="71"/>
      <c r="AB217" s="71"/>
      <c r="AC217" s="71"/>
      <c r="AD217" s="71"/>
      <c r="AE217" s="71"/>
      <c r="AF217" s="71"/>
      <c r="AG217" s="71"/>
      <c r="AH217" s="71"/>
      <c r="AI217" s="71"/>
      <c r="AJ217" s="71"/>
      <c r="AK217" s="71"/>
      <c r="AL217" s="71"/>
      <c r="AM217" s="71"/>
      <c r="AN217" s="71"/>
      <c r="AO217" s="71"/>
      <c r="AP217" s="71"/>
      <c r="AQ217" s="71"/>
      <c r="AR217" s="71"/>
      <c r="AS217" s="71"/>
      <c r="AT217" s="71"/>
      <c r="AU217" s="71"/>
      <c r="AV217" s="71"/>
      <c r="AW217" s="71"/>
      <c r="AX217" s="71"/>
      <c r="AY217" s="71"/>
      <c r="AZ217" s="71"/>
      <c r="BA217" s="71"/>
      <c r="BB217" s="71"/>
      <c r="BC217" s="71"/>
      <c r="BD217" s="71"/>
      <c r="BE217" s="71"/>
      <c r="BF217" s="71"/>
      <c r="BG217" s="71"/>
      <c r="BH217" s="71"/>
      <c r="BI217" s="71"/>
      <c r="BJ217" s="71"/>
      <c r="BK217" s="71"/>
      <c r="BL217" s="71"/>
      <c r="BM217" s="71"/>
      <c r="BN217" s="71"/>
      <c r="BO217" s="71"/>
      <c r="BP217" s="71"/>
      <c r="BQ217" s="71"/>
      <c r="BR217" s="71"/>
      <c r="BS217" s="71"/>
      <c r="BT217" s="71"/>
      <c r="BU217" s="71"/>
      <c r="BV217" s="71"/>
      <c r="BW217" s="71"/>
      <c r="BX217" s="71"/>
      <c r="BY217" s="71"/>
      <c r="BZ217" s="71"/>
      <c r="CA217" s="71"/>
      <c r="CB217" s="71"/>
      <c r="CC217" s="71"/>
      <c r="CD217" s="71"/>
      <c r="CE217" s="71"/>
      <c r="CF217" s="71"/>
      <c r="CG217" s="71"/>
      <c r="CH217" s="71"/>
      <c r="CI217" s="71"/>
      <c r="CJ217" s="71"/>
      <c r="CK217" s="71"/>
      <c r="CL217" s="71"/>
      <c r="CM217" s="71"/>
    </row>
    <row r="218" spans="1:91" x14ac:dyDescent="0.15">
      <c r="A218" s="71"/>
      <c r="B218" s="71"/>
      <c r="C218" s="71"/>
      <c r="D218" s="71"/>
      <c r="E218" s="71"/>
      <c r="F218" s="71"/>
      <c r="G218" s="71"/>
      <c r="H218" s="71"/>
      <c r="I218" s="71"/>
      <c r="J218" s="71"/>
      <c r="K218" s="71"/>
      <c r="L218" s="71"/>
      <c r="M218" s="71"/>
      <c r="N218" s="71"/>
      <c r="O218" s="71"/>
      <c r="P218" s="71"/>
      <c r="Q218" s="71"/>
      <c r="R218" s="71"/>
      <c r="S218" s="71"/>
      <c r="T218" s="71"/>
      <c r="U218" s="71"/>
      <c r="V218" s="71"/>
      <c r="W218" s="71"/>
      <c r="X218" s="71"/>
      <c r="Y218" s="71"/>
      <c r="Z218" s="71"/>
      <c r="AA218" s="71"/>
      <c r="AB218" s="71"/>
      <c r="AC218" s="71"/>
      <c r="AD218" s="71"/>
      <c r="AE218" s="71"/>
      <c r="AF218" s="71"/>
      <c r="AG218" s="71"/>
      <c r="AH218" s="71"/>
      <c r="AI218" s="71"/>
      <c r="AJ218" s="71"/>
      <c r="AK218" s="71"/>
      <c r="AL218" s="71"/>
      <c r="AM218" s="71"/>
      <c r="AN218" s="71"/>
      <c r="AO218" s="71"/>
      <c r="AP218" s="71"/>
      <c r="AQ218" s="71"/>
      <c r="AR218" s="71"/>
      <c r="AS218" s="71"/>
      <c r="AT218" s="71"/>
      <c r="AU218" s="71"/>
      <c r="AV218" s="71"/>
      <c r="AW218" s="71"/>
      <c r="AX218" s="71"/>
      <c r="AY218" s="71"/>
      <c r="AZ218" s="71"/>
      <c r="BA218" s="71"/>
      <c r="BB218" s="71"/>
      <c r="BC218" s="71"/>
      <c r="BD218" s="71"/>
      <c r="BE218" s="71"/>
      <c r="BF218" s="71"/>
      <c r="BG218" s="71"/>
      <c r="BH218" s="71"/>
      <c r="BI218" s="71"/>
      <c r="BJ218" s="71"/>
      <c r="BK218" s="71"/>
      <c r="BL218" s="71"/>
      <c r="BM218" s="71"/>
      <c r="BN218" s="71"/>
      <c r="BO218" s="71"/>
      <c r="BP218" s="71"/>
      <c r="BQ218" s="71"/>
      <c r="BR218" s="71"/>
      <c r="BS218" s="71"/>
      <c r="BT218" s="71"/>
      <c r="BU218" s="71"/>
      <c r="BV218" s="71"/>
      <c r="BW218" s="71"/>
      <c r="BX218" s="71"/>
      <c r="BY218" s="71"/>
      <c r="BZ218" s="71"/>
      <c r="CA218" s="71"/>
      <c r="CB218" s="71"/>
      <c r="CC218" s="71"/>
      <c r="CD218" s="71"/>
      <c r="CE218" s="71"/>
      <c r="CF218" s="71"/>
      <c r="CG218" s="71"/>
      <c r="CH218" s="71"/>
      <c r="CI218" s="71"/>
      <c r="CJ218" s="71"/>
      <c r="CK218" s="71"/>
      <c r="CL218" s="71"/>
      <c r="CM218" s="71"/>
    </row>
    <row r="219" spans="1:91" x14ac:dyDescent="0.15">
      <c r="A219" s="71"/>
      <c r="B219" s="71"/>
      <c r="C219" s="71"/>
      <c r="D219" s="71"/>
      <c r="E219" s="71"/>
      <c r="F219" s="71"/>
      <c r="G219" s="71"/>
      <c r="H219" s="71"/>
      <c r="I219" s="71"/>
      <c r="J219" s="71"/>
      <c r="K219" s="71"/>
      <c r="L219" s="71"/>
      <c r="M219" s="71"/>
      <c r="N219" s="71"/>
      <c r="O219" s="71"/>
      <c r="P219" s="71"/>
      <c r="Q219" s="71"/>
      <c r="R219" s="71"/>
      <c r="S219" s="71"/>
      <c r="T219" s="71"/>
      <c r="U219" s="71"/>
      <c r="V219" s="71"/>
      <c r="W219" s="71"/>
      <c r="X219" s="71"/>
      <c r="Y219" s="71"/>
      <c r="Z219" s="71"/>
      <c r="AA219" s="71"/>
      <c r="AB219" s="71"/>
      <c r="AC219" s="71"/>
      <c r="AD219" s="71"/>
      <c r="AE219" s="71"/>
      <c r="AF219" s="71"/>
      <c r="AG219" s="71"/>
      <c r="AH219" s="71"/>
      <c r="AI219" s="71"/>
      <c r="AJ219" s="71"/>
      <c r="AK219" s="71"/>
      <c r="AL219" s="71"/>
      <c r="AM219" s="71"/>
      <c r="AN219" s="71"/>
      <c r="AO219" s="71"/>
      <c r="AP219" s="71"/>
      <c r="AQ219" s="71"/>
      <c r="AR219" s="71"/>
      <c r="AS219" s="71"/>
      <c r="AT219" s="71"/>
      <c r="AU219" s="71"/>
      <c r="AV219" s="71"/>
      <c r="AW219" s="71"/>
      <c r="AX219" s="71"/>
      <c r="AY219" s="71"/>
      <c r="AZ219" s="71"/>
      <c r="BA219" s="71"/>
      <c r="BB219" s="71"/>
      <c r="BC219" s="71"/>
      <c r="BD219" s="71"/>
      <c r="BE219" s="71"/>
      <c r="BF219" s="71"/>
      <c r="BG219" s="71"/>
      <c r="BH219" s="71"/>
      <c r="BI219" s="71"/>
      <c r="BJ219" s="71"/>
      <c r="BK219" s="71"/>
      <c r="BL219" s="71"/>
      <c r="BM219" s="71"/>
      <c r="BN219" s="71"/>
      <c r="BO219" s="71"/>
      <c r="BP219" s="71"/>
      <c r="BQ219" s="71"/>
      <c r="BR219" s="71"/>
      <c r="BS219" s="71"/>
      <c r="BT219" s="71"/>
      <c r="BU219" s="71"/>
      <c r="BV219" s="71"/>
      <c r="BW219" s="71"/>
      <c r="BX219" s="71"/>
      <c r="BY219" s="71"/>
      <c r="BZ219" s="71"/>
      <c r="CA219" s="71"/>
      <c r="CB219" s="71"/>
      <c r="CC219" s="71"/>
      <c r="CD219" s="71"/>
      <c r="CE219" s="71"/>
      <c r="CF219" s="71"/>
      <c r="CG219" s="71"/>
      <c r="CH219" s="71"/>
      <c r="CI219" s="71"/>
      <c r="CJ219" s="71"/>
      <c r="CK219" s="71"/>
      <c r="CL219" s="71"/>
      <c r="CM219" s="71"/>
    </row>
    <row r="220" spans="1:91" x14ac:dyDescent="0.15">
      <c r="A220" s="71"/>
      <c r="B220" s="71"/>
      <c r="C220" s="71"/>
      <c r="D220" s="71"/>
      <c r="E220" s="71"/>
      <c r="F220" s="71"/>
      <c r="G220" s="71"/>
      <c r="H220" s="71"/>
      <c r="I220" s="71"/>
      <c r="J220" s="71"/>
      <c r="K220" s="71"/>
      <c r="L220" s="71"/>
      <c r="M220" s="71"/>
      <c r="N220" s="71"/>
      <c r="O220" s="71"/>
      <c r="P220" s="71"/>
      <c r="Q220" s="71"/>
      <c r="R220" s="71"/>
      <c r="S220" s="71"/>
      <c r="T220" s="71"/>
      <c r="U220" s="71"/>
      <c r="V220" s="71"/>
      <c r="W220" s="71"/>
      <c r="X220" s="71"/>
      <c r="Y220" s="71"/>
      <c r="Z220" s="71"/>
      <c r="AA220" s="71"/>
      <c r="AB220" s="71"/>
      <c r="AC220" s="71"/>
      <c r="AD220" s="71"/>
      <c r="AE220" s="71"/>
      <c r="AF220" s="71"/>
      <c r="AG220" s="71"/>
      <c r="AH220" s="71"/>
      <c r="AI220" s="71"/>
      <c r="AJ220" s="71"/>
      <c r="AK220" s="71"/>
      <c r="AL220" s="71"/>
      <c r="AM220" s="71"/>
      <c r="AN220" s="71"/>
      <c r="AO220" s="71"/>
      <c r="AP220" s="71"/>
      <c r="AQ220" s="71"/>
      <c r="AR220" s="71"/>
      <c r="AS220" s="71"/>
      <c r="AT220" s="71"/>
      <c r="AU220" s="71"/>
      <c r="AV220" s="71"/>
      <c r="AW220" s="71"/>
      <c r="AX220" s="71"/>
      <c r="AY220" s="71"/>
      <c r="AZ220" s="71"/>
      <c r="BA220" s="71"/>
      <c r="BB220" s="71"/>
      <c r="BC220" s="71"/>
      <c r="BD220" s="71"/>
      <c r="BE220" s="71"/>
      <c r="BF220" s="71"/>
      <c r="BG220" s="71"/>
      <c r="BH220" s="71"/>
      <c r="BI220" s="71"/>
      <c r="BJ220" s="71"/>
      <c r="BK220" s="71"/>
      <c r="BL220" s="71"/>
      <c r="BM220" s="71"/>
      <c r="BN220" s="71"/>
      <c r="BO220" s="71"/>
      <c r="BP220" s="71"/>
      <c r="BQ220" s="71"/>
      <c r="BR220" s="71"/>
      <c r="BS220" s="71"/>
      <c r="BT220" s="71"/>
      <c r="BU220" s="71"/>
      <c r="BV220" s="71"/>
      <c r="BW220" s="71"/>
      <c r="BX220" s="71"/>
      <c r="BY220" s="71"/>
      <c r="BZ220" s="71"/>
      <c r="CA220" s="71"/>
      <c r="CB220" s="71"/>
      <c r="CC220" s="71"/>
      <c r="CD220" s="71"/>
      <c r="CE220" s="71"/>
      <c r="CF220" s="71"/>
      <c r="CG220" s="71"/>
      <c r="CH220" s="71"/>
      <c r="CI220" s="71"/>
      <c r="CJ220" s="71"/>
      <c r="CK220" s="71"/>
      <c r="CL220" s="71"/>
      <c r="CM220" s="71"/>
    </row>
    <row r="221" spans="1:91" x14ac:dyDescent="0.15">
      <c r="A221" s="71"/>
      <c r="B221" s="71"/>
      <c r="C221" s="71"/>
      <c r="D221" s="71"/>
      <c r="E221" s="71"/>
      <c r="F221" s="71"/>
      <c r="G221" s="71"/>
      <c r="H221" s="71"/>
      <c r="I221" s="71"/>
      <c r="J221" s="71"/>
      <c r="K221" s="71"/>
      <c r="L221" s="71"/>
      <c r="M221" s="71"/>
      <c r="N221" s="71"/>
      <c r="O221" s="71"/>
      <c r="P221" s="71"/>
      <c r="Q221" s="71"/>
      <c r="R221" s="71"/>
      <c r="S221" s="71"/>
      <c r="T221" s="71"/>
      <c r="U221" s="71"/>
      <c r="V221" s="71"/>
      <c r="W221" s="71"/>
      <c r="X221" s="71"/>
      <c r="Y221" s="71"/>
      <c r="Z221" s="71"/>
      <c r="AA221" s="71"/>
      <c r="AB221" s="71"/>
      <c r="AC221" s="71"/>
      <c r="AD221" s="71"/>
      <c r="AE221" s="71"/>
      <c r="AF221" s="71"/>
      <c r="AG221" s="71"/>
      <c r="AH221" s="71"/>
      <c r="AI221" s="71"/>
      <c r="AJ221" s="71"/>
      <c r="AK221" s="71"/>
      <c r="AL221" s="71"/>
      <c r="AM221" s="71"/>
      <c r="AN221" s="71"/>
      <c r="AO221" s="71"/>
      <c r="AP221" s="71"/>
      <c r="AQ221" s="71"/>
      <c r="AR221" s="71"/>
      <c r="AS221" s="71"/>
      <c r="AT221" s="71"/>
      <c r="AU221" s="71"/>
      <c r="AV221" s="71"/>
      <c r="AW221" s="71"/>
      <c r="AX221" s="71"/>
      <c r="AY221" s="71"/>
      <c r="AZ221" s="71"/>
      <c r="BA221" s="71"/>
      <c r="BB221" s="71"/>
      <c r="BC221" s="71"/>
      <c r="BD221" s="71"/>
      <c r="BE221" s="71"/>
      <c r="BF221" s="71"/>
      <c r="BG221" s="71"/>
      <c r="BH221" s="71"/>
      <c r="BI221" s="71"/>
      <c r="BJ221" s="71"/>
      <c r="BK221" s="71"/>
      <c r="BL221" s="71"/>
      <c r="BM221" s="71"/>
      <c r="BN221" s="71"/>
      <c r="BO221" s="71"/>
      <c r="BP221" s="71"/>
      <c r="BQ221" s="71"/>
      <c r="BR221" s="71"/>
      <c r="BS221" s="71"/>
      <c r="BT221" s="71"/>
      <c r="BU221" s="71"/>
      <c r="BV221" s="71"/>
      <c r="BW221" s="71"/>
      <c r="BX221" s="71"/>
      <c r="BY221" s="71"/>
      <c r="BZ221" s="71"/>
      <c r="CA221" s="71"/>
      <c r="CB221" s="71"/>
      <c r="CC221" s="71"/>
      <c r="CD221" s="71"/>
      <c r="CE221" s="71"/>
      <c r="CF221" s="71"/>
      <c r="CG221" s="71"/>
      <c r="CH221" s="71"/>
      <c r="CI221" s="71"/>
      <c r="CJ221" s="71"/>
      <c r="CK221" s="71"/>
      <c r="CL221" s="71"/>
      <c r="CM221" s="71"/>
    </row>
    <row r="222" spans="1:91" x14ac:dyDescent="0.15">
      <c r="A222" s="71"/>
      <c r="B222" s="71"/>
      <c r="C222" s="71"/>
      <c r="D222" s="71"/>
      <c r="E222" s="71"/>
      <c r="F222" s="71"/>
      <c r="G222" s="71"/>
      <c r="H222" s="71"/>
      <c r="I222" s="71"/>
      <c r="J222" s="71"/>
      <c r="K222" s="71"/>
      <c r="L222" s="71"/>
      <c r="M222" s="71"/>
      <c r="N222" s="71"/>
      <c r="O222" s="71"/>
      <c r="P222" s="71"/>
      <c r="Q222" s="71"/>
      <c r="R222" s="71"/>
      <c r="S222" s="71"/>
      <c r="T222" s="71"/>
      <c r="U222" s="71"/>
      <c r="V222" s="71"/>
      <c r="W222" s="71"/>
      <c r="X222" s="71"/>
      <c r="Y222" s="71"/>
      <c r="Z222" s="71"/>
      <c r="AA222" s="71"/>
      <c r="AB222" s="71"/>
      <c r="AC222" s="71"/>
      <c r="AD222" s="71"/>
      <c r="AE222" s="71"/>
      <c r="AF222" s="71"/>
      <c r="AG222" s="71"/>
      <c r="AH222" s="71"/>
      <c r="AI222" s="71"/>
      <c r="AJ222" s="71"/>
      <c r="AK222" s="71"/>
      <c r="AL222" s="71"/>
      <c r="AM222" s="71"/>
      <c r="AN222" s="71"/>
      <c r="AO222" s="71"/>
      <c r="AP222" s="71"/>
      <c r="AQ222" s="71"/>
      <c r="AR222" s="71"/>
      <c r="AS222" s="71"/>
      <c r="AT222" s="71"/>
      <c r="AU222" s="71"/>
      <c r="AV222" s="71"/>
      <c r="AW222" s="71"/>
      <c r="AX222" s="71"/>
      <c r="AY222" s="71"/>
      <c r="AZ222" s="71"/>
      <c r="BA222" s="71"/>
      <c r="BB222" s="71"/>
      <c r="BC222" s="71"/>
      <c r="BD222" s="71"/>
      <c r="BE222" s="71"/>
      <c r="BF222" s="71"/>
      <c r="BG222" s="71"/>
      <c r="BH222" s="71"/>
      <c r="BI222" s="71"/>
      <c r="BJ222" s="71"/>
      <c r="BK222" s="71"/>
      <c r="BL222" s="71"/>
      <c r="BM222" s="71"/>
      <c r="BN222" s="71"/>
      <c r="BO222" s="71"/>
      <c r="BP222" s="71"/>
      <c r="BQ222" s="71"/>
      <c r="BR222" s="71"/>
      <c r="BS222" s="71"/>
      <c r="BT222" s="71"/>
      <c r="BU222" s="71"/>
      <c r="BV222" s="71"/>
      <c r="BW222" s="71"/>
      <c r="BX222" s="71"/>
      <c r="BY222" s="71"/>
      <c r="BZ222" s="71"/>
      <c r="CA222" s="71"/>
      <c r="CB222" s="71"/>
      <c r="CC222" s="71"/>
      <c r="CD222" s="71"/>
      <c r="CE222" s="71"/>
      <c r="CF222" s="71"/>
      <c r="CG222" s="71"/>
      <c r="CH222" s="71"/>
      <c r="CI222" s="71"/>
      <c r="CJ222" s="71"/>
      <c r="CK222" s="71"/>
      <c r="CL222" s="71"/>
      <c r="CM222" s="71"/>
    </row>
    <row r="223" spans="1:91" x14ac:dyDescent="0.15">
      <c r="A223" s="71"/>
      <c r="B223" s="71"/>
      <c r="C223" s="71"/>
      <c r="D223" s="71"/>
      <c r="E223" s="71"/>
      <c r="F223" s="71"/>
      <c r="G223" s="71"/>
      <c r="H223" s="71"/>
      <c r="I223" s="71"/>
      <c r="J223" s="71"/>
      <c r="K223" s="71"/>
      <c r="L223" s="71"/>
      <c r="M223" s="71"/>
      <c r="N223" s="71"/>
      <c r="O223" s="71"/>
      <c r="P223" s="71"/>
      <c r="Q223" s="71"/>
      <c r="R223" s="71"/>
      <c r="S223" s="71"/>
      <c r="T223" s="71"/>
      <c r="U223" s="71"/>
      <c r="V223" s="71"/>
      <c r="W223" s="71"/>
      <c r="X223" s="71"/>
      <c r="Y223" s="71"/>
      <c r="Z223" s="71"/>
      <c r="AA223" s="71"/>
      <c r="AB223" s="71"/>
      <c r="AC223" s="71"/>
      <c r="AD223" s="71"/>
      <c r="AE223" s="71"/>
      <c r="AF223" s="71"/>
      <c r="AG223" s="71"/>
      <c r="AH223" s="71"/>
      <c r="AI223" s="71"/>
      <c r="AJ223" s="71"/>
      <c r="AK223" s="71"/>
      <c r="AL223" s="71"/>
      <c r="AM223" s="71"/>
      <c r="AN223" s="71"/>
      <c r="AO223" s="71"/>
      <c r="AP223" s="71"/>
      <c r="AQ223" s="71"/>
      <c r="AR223" s="71"/>
      <c r="AS223" s="71"/>
      <c r="AT223" s="71"/>
      <c r="AU223" s="71"/>
      <c r="AV223" s="71"/>
      <c r="AW223" s="71"/>
      <c r="AX223" s="71"/>
      <c r="AY223" s="71"/>
      <c r="AZ223" s="71"/>
      <c r="BA223" s="71"/>
      <c r="BB223" s="71"/>
      <c r="BC223" s="71"/>
      <c r="BD223" s="71"/>
      <c r="BE223" s="71"/>
      <c r="BF223" s="71"/>
      <c r="BG223" s="71"/>
      <c r="BH223" s="71"/>
      <c r="BI223" s="71"/>
      <c r="BJ223" s="71"/>
      <c r="BK223" s="71"/>
      <c r="BL223" s="71"/>
      <c r="BM223" s="71"/>
      <c r="BN223" s="71"/>
      <c r="BO223" s="71"/>
      <c r="BP223" s="71"/>
      <c r="BQ223" s="71"/>
      <c r="BR223" s="71"/>
      <c r="BS223" s="71"/>
      <c r="BT223" s="71"/>
      <c r="BU223" s="71"/>
      <c r="BV223" s="71"/>
      <c r="BW223" s="71"/>
      <c r="BX223" s="71"/>
      <c r="BY223" s="71"/>
      <c r="BZ223" s="71"/>
      <c r="CA223" s="71"/>
      <c r="CB223" s="71"/>
      <c r="CC223" s="71"/>
      <c r="CD223" s="71"/>
      <c r="CE223" s="71"/>
      <c r="CF223" s="71"/>
      <c r="CG223" s="71"/>
      <c r="CH223" s="71"/>
      <c r="CI223" s="71"/>
      <c r="CJ223" s="71"/>
      <c r="CK223" s="71"/>
      <c r="CL223" s="71"/>
      <c r="CM223" s="71"/>
    </row>
    <row r="224" spans="1:91" x14ac:dyDescent="0.15">
      <c r="A224" s="71"/>
      <c r="B224" s="71"/>
      <c r="C224" s="71"/>
      <c r="D224" s="71"/>
      <c r="E224" s="71"/>
      <c r="F224" s="71"/>
      <c r="G224" s="71"/>
      <c r="H224" s="71"/>
      <c r="I224" s="71"/>
      <c r="J224" s="71"/>
      <c r="K224" s="71"/>
      <c r="L224" s="71"/>
      <c r="M224" s="71"/>
      <c r="N224" s="71"/>
      <c r="O224" s="71"/>
      <c r="P224" s="71"/>
      <c r="Q224" s="71"/>
      <c r="R224" s="71"/>
      <c r="S224" s="71"/>
      <c r="T224" s="71"/>
      <c r="U224" s="71"/>
      <c r="V224" s="71"/>
      <c r="W224" s="71"/>
      <c r="X224" s="71"/>
      <c r="Y224" s="71"/>
      <c r="Z224" s="71"/>
      <c r="AA224" s="71"/>
      <c r="AB224" s="71"/>
      <c r="AC224" s="71"/>
      <c r="AD224" s="71"/>
      <c r="AE224" s="71"/>
      <c r="AF224" s="71"/>
      <c r="AG224" s="71"/>
      <c r="AH224" s="71"/>
      <c r="AI224" s="71"/>
      <c r="AJ224" s="71"/>
      <c r="AK224" s="71"/>
      <c r="AL224" s="71"/>
      <c r="AM224" s="71"/>
      <c r="AN224" s="71"/>
      <c r="AO224" s="71"/>
      <c r="AP224" s="71"/>
      <c r="AQ224" s="71"/>
      <c r="AR224" s="71"/>
      <c r="AS224" s="71"/>
      <c r="AT224" s="71"/>
      <c r="AU224" s="71"/>
      <c r="AV224" s="71"/>
      <c r="AW224" s="71"/>
      <c r="AX224" s="71"/>
      <c r="AY224" s="71"/>
      <c r="AZ224" s="71"/>
      <c r="BA224" s="71"/>
      <c r="BB224" s="71"/>
      <c r="BC224" s="71"/>
      <c r="BD224" s="71"/>
      <c r="BE224" s="71"/>
      <c r="BF224" s="71"/>
      <c r="BG224" s="71"/>
      <c r="BH224" s="71"/>
      <c r="BI224" s="71"/>
      <c r="BJ224" s="71"/>
      <c r="BK224" s="71"/>
      <c r="BL224" s="71"/>
      <c r="BM224" s="71"/>
      <c r="BN224" s="71"/>
      <c r="BO224" s="71"/>
      <c r="BP224" s="71"/>
      <c r="BQ224" s="71"/>
      <c r="BR224" s="71"/>
      <c r="BS224" s="71"/>
      <c r="BT224" s="71"/>
      <c r="BU224" s="71"/>
      <c r="BV224" s="71"/>
      <c r="BW224" s="71"/>
      <c r="BX224" s="71"/>
      <c r="BY224" s="71"/>
      <c r="BZ224" s="71"/>
      <c r="CA224" s="71"/>
      <c r="CB224" s="71"/>
      <c r="CC224" s="71"/>
      <c r="CD224" s="71"/>
      <c r="CE224" s="71"/>
      <c r="CF224" s="71"/>
      <c r="CG224" s="71"/>
      <c r="CH224" s="71"/>
      <c r="CI224" s="71"/>
      <c r="CJ224" s="71"/>
      <c r="CK224" s="71"/>
      <c r="CL224" s="71"/>
      <c r="CM224" s="71"/>
    </row>
    <row r="225" spans="1:91" x14ac:dyDescent="0.15">
      <c r="A225" s="71"/>
      <c r="B225" s="71"/>
      <c r="C225" s="71"/>
      <c r="D225" s="71"/>
      <c r="E225" s="71"/>
      <c r="F225" s="71"/>
      <c r="G225" s="71"/>
      <c r="H225" s="71"/>
      <c r="I225" s="71"/>
      <c r="J225" s="71"/>
      <c r="K225" s="71"/>
      <c r="L225" s="71"/>
      <c r="M225" s="71"/>
      <c r="N225" s="71"/>
      <c r="O225" s="71"/>
      <c r="P225" s="71"/>
      <c r="Q225" s="71"/>
      <c r="R225" s="71"/>
      <c r="S225" s="71"/>
      <c r="T225" s="71"/>
      <c r="U225" s="71"/>
      <c r="V225" s="71"/>
      <c r="W225" s="71"/>
      <c r="X225" s="71"/>
      <c r="Y225" s="71"/>
      <c r="Z225" s="71"/>
      <c r="AA225" s="71"/>
      <c r="AB225" s="71"/>
      <c r="AC225" s="71"/>
      <c r="AD225" s="71"/>
      <c r="AE225" s="71"/>
      <c r="AF225" s="71"/>
      <c r="AG225" s="71"/>
      <c r="AH225" s="71"/>
      <c r="AI225" s="71"/>
      <c r="AJ225" s="71"/>
      <c r="AK225" s="71"/>
      <c r="AL225" s="71"/>
      <c r="AM225" s="71"/>
      <c r="AN225" s="71"/>
      <c r="AO225" s="71"/>
      <c r="AP225" s="71"/>
      <c r="AQ225" s="71"/>
      <c r="AR225" s="71"/>
      <c r="AS225" s="71"/>
      <c r="AT225" s="71"/>
      <c r="AU225" s="71"/>
      <c r="AV225" s="71"/>
      <c r="AW225" s="71"/>
      <c r="AX225" s="71"/>
      <c r="AY225" s="71"/>
      <c r="AZ225" s="71"/>
      <c r="BA225" s="71"/>
      <c r="BB225" s="71"/>
      <c r="BC225" s="71"/>
      <c r="BD225" s="71"/>
      <c r="BE225" s="71"/>
      <c r="BF225" s="71"/>
      <c r="BG225" s="71"/>
      <c r="BH225" s="71"/>
      <c r="BI225" s="71"/>
      <c r="BJ225" s="71"/>
      <c r="BK225" s="71"/>
      <c r="BL225" s="71"/>
      <c r="BM225" s="71"/>
      <c r="BN225" s="71"/>
      <c r="BO225" s="71"/>
      <c r="BP225" s="71"/>
      <c r="BQ225" s="71"/>
      <c r="BR225" s="71"/>
      <c r="BS225" s="71"/>
      <c r="BT225" s="71"/>
      <c r="BU225" s="71"/>
      <c r="BV225" s="71"/>
      <c r="BW225" s="71"/>
      <c r="BX225" s="71"/>
      <c r="BY225" s="71"/>
      <c r="BZ225" s="71"/>
      <c r="CA225" s="71"/>
      <c r="CB225" s="71"/>
      <c r="CC225" s="71"/>
      <c r="CD225" s="71"/>
      <c r="CE225" s="71"/>
      <c r="CF225" s="71"/>
      <c r="CG225" s="71"/>
      <c r="CH225" s="71"/>
      <c r="CI225" s="71"/>
      <c r="CJ225" s="71"/>
      <c r="CK225" s="71"/>
      <c r="CL225" s="71"/>
      <c r="CM225" s="71"/>
    </row>
    <row r="226" spans="1:91" x14ac:dyDescent="0.15">
      <c r="A226" s="71"/>
      <c r="B226" s="71"/>
      <c r="C226" s="71"/>
      <c r="D226" s="71"/>
      <c r="E226" s="71"/>
      <c r="F226" s="71"/>
      <c r="G226" s="71"/>
      <c r="H226" s="71"/>
      <c r="I226" s="71"/>
      <c r="J226" s="71"/>
      <c r="K226" s="71"/>
      <c r="L226" s="71"/>
      <c r="M226" s="71"/>
      <c r="N226" s="71"/>
      <c r="O226" s="71"/>
      <c r="P226" s="71"/>
      <c r="Q226" s="71"/>
      <c r="R226" s="71"/>
      <c r="S226" s="71"/>
      <c r="T226" s="71"/>
      <c r="U226" s="71"/>
      <c r="V226" s="71"/>
      <c r="W226" s="71"/>
      <c r="X226" s="71"/>
      <c r="Y226" s="71"/>
      <c r="Z226" s="71"/>
      <c r="AA226" s="71"/>
      <c r="AB226" s="71"/>
      <c r="AC226" s="71"/>
      <c r="AD226" s="71"/>
      <c r="AE226" s="71"/>
      <c r="AF226" s="71"/>
      <c r="AG226" s="71"/>
      <c r="AH226" s="71"/>
      <c r="AI226" s="71"/>
      <c r="AJ226" s="71"/>
      <c r="AK226" s="71"/>
      <c r="AL226" s="71"/>
      <c r="AM226" s="71"/>
      <c r="AN226" s="71"/>
      <c r="AO226" s="71"/>
      <c r="AP226" s="71"/>
      <c r="AQ226" s="71"/>
      <c r="AR226" s="71"/>
      <c r="AS226" s="71"/>
      <c r="AT226" s="71"/>
      <c r="AU226" s="71"/>
      <c r="AV226" s="71"/>
      <c r="AW226" s="71"/>
      <c r="AX226" s="71"/>
      <c r="AY226" s="71"/>
      <c r="AZ226" s="71"/>
      <c r="BA226" s="71"/>
      <c r="BB226" s="71"/>
      <c r="BC226" s="71"/>
      <c r="BD226" s="71"/>
      <c r="BE226" s="71"/>
      <c r="BF226" s="71"/>
      <c r="BG226" s="71"/>
      <c r="BH226" s="71"/>
      <c r="BI226" s="71"/>
      <c r="BJ226" s="71"/>
      <c r="BK226" s="71"/>
      <c r="BL226" s="71"/>
      <c r="BM226" s="71"/>
      <c r="BN226" s="71"/>
      <c r="BO226" s="71"/>
      <c r="BP226" s="71"/>
      <c r="BQ226" s="71"/>
      <c r="BR226" s="71"/>
      <c r="BS226" s="71"/>
      <c r="BT226" s="71"/>
      <c r="BU226" s="71"/>
      <c r="BV226" s="71"/>
      <c r="BW226" s="71"/>
      <c r="BX226" s="71"/>
      <c r="BY226" s="71"/>
      <c r="BZ226" s="71"/>
      <c r="CA226" s="71"/>
      <c r="CB226" s="71"/>
      <c r="CC226" s="71"/>
      <c r="CD226" s="71"/>
      <c r="CE226" s="71"/>
      <c r="CF226" s="71"/>
      <c r="CG226" s="71"/>
      <c r="CH226" s="71"/>
      <c r="CI226" s="71"/>
      <c r="CJ226" s="71"/>
      <c r="CK226" s="71"/>
      <c r="CL226" s="71"/>
      <c r="CM226" s="71"/>
    </row>
    <row r="227" spans="1:91" x14ac:dyDescent="0.15">
      <c r="A227" s="71"/>
      <c r="B227" s="71"/>
      <c r="C227" s="71"/>
      <c r="D227" s="71"/>
      <c r="E227" s="71"/>
      <c r="F227" s="71"/>
      <c r="G227" s="71"/>
      <c r="H227" s="71"/>
      <c r="I227" s="71"/>
      <c r="J227" s="71"/>
      <c r="K227" s="71"/>
      <c r="L227" s="71"/>
      <c r="M227" s="71"/>
      <c r="N227" s="71"/>
      <c r="O227" s="71"/>
      <c r="P227" s="71"/>
      <c r="Q227" s="71"/>
      <c r="R227" s="71"/>
      <c r="S227" s="71"/>
      <c r="T227" s="71"/>
      <c r="U227" s="71"/>
      <c r="V227" s="71"/>
      <c r="W227" s="71"/>
      <c r="X227" s="71"/>
      <c r="Y227" s="71"/>
      <c r="Z227" s="71"/>
      <c r="AA227" s="71"/>
      <c r="AB227" s="71"/>
      <c r="AC227" s="71"/>
      <c r="AD227" s="71"/>
      <c r="AE227" s="71"/>
      <c r="AF227" s="71"/>
      <c r="AG227" s="71"/>
      <c r="AH227" s="71"/>
      <c r="AI227" s="71"/>
      <c r="AJ227" s="71"/>
      <c r="AK227" s="71"/>
      <c r="AL227" s="71"/>
      <c r="AM227" s="71"/>
      <c r="AN227" s="71"/>
      <c r="AO227" s="71"/>
      <c r="AP227" s="71"/>
      <c r="AQ227" s="71"/>
      <c r="AR227" s="71"/>
      <c r="AS227" s="71"/>
      <c r="AT227" s="71"/>
      <c r="AU227" s="71"/>
      <c r="AV227" s="71"/>
      <c r="AW227" s="71"/>
      <c r="AX227" s="71"/>
      <c r="AY227" s="71"/>
      <c r="AZ227" s="71"/>
      <c r="BA227" s="71"/>
      <c r="BB227" s="71"/>
      <c r="BC227" s="71"/>
      <c r="BD227" s="71"/>
      <c r="BE227" s="71"/>
      <c r="BF227" s="71"/>
      <c r="BG227" s="71"/>
      <c r="BH227" s="71"/>
      <c r="BI227" s="71"/>
      <c r="BJ227" s="71"/>
      <c r="BK227" s="71"/>
      <c r="BL227" s="71"/>
      <c r="BM227" s="71"/>
      <c r="BN227" s="71"/>
      <c r="BO227" s="71"/>
      <c r="BP227" s="71"/>
      <c r="BQ227" s="71"/>
      <c r="BR227" s="71"/>
      <c r="BS227" s="71"/>
      <c r="BT227" s="71"/>
      <c r="BU227" s="71"/>
      <c r="BV227" s="71"/>
      <c r="BW227" s="71"/>
      <c r="BX227" s="71"/>
      <c r="BY227" s="71"/>
      <c r="BZ227" s="71"/>
      <c r="CA227" s="71"/>
      <c r="CB227" s="71"/>
      <c r="CC227" s="71"/>
      <c r="CD227" s="71"/>
      <c r="CE227" s="71"/>
      <c r="CF227" s="71"/>
      <c r="CG227" s="71"/>
      <c r="CH227" s="71"/>
      <c r="CI227" s="71"/>
      <c r="CJ227" s="71"/>
      <c r="CK227" s="71"/>
      <c r="CL227" s="71"/>
      <c r="CM227" s="71"/>
    </row>
    <row r="228" spans="1:91" x14ac:dyDescent="0.15">
      <c r="A228" s="71"/>
      <c r="B228" s="71"/>
      <c r="C228" s="71"/>
      <c r="D228" s="71"/>
      <c r="E228" s="71"/>
      <c r="F228" s="71"/>
      <c r="G228" s="71"/>
      <c r="H228" s="71"/>
      <c r="I228" s="71"/>
      <c r="J228" s="71"/>
      <c r="K228" s="71"/>
      <c r="L228" s="71"/>
      <c r="M228" s="71"/>
      <c r="N228" s="71"/>
      <c r="O228" s="71"/>
      <c r="P228" s="71"/>
      <c r="Q228" s="71"/>
      <c r="R228" s="71"/>
      <c r="S228" s="71"/>
      <c r="T228" s="71"/>
      <c r="U228" s="71"/>
      <c r="V228" s="71"/>
      <c r="W228" s="71"/>
      <c r="X228" s="71"/>
      <c r="Y228" s="71"/>
      <c r="Z228" s="71"/>
      <c r="AA228" s="71"/>
      <c r="AB228" s="71"/>
      <c r="AC228" s="71"/>
      <c r="AD228" s="71"/>
      <c r="AE228" s="71"/>
      <c r="AF228" s="71"/>
      <c r="AG228" s="71"/>
      <c r="AH228" s="71"/>
      <c r="AI228" s="71"/>
      <c r="AJ228" s="71"/>
      <c r="AK228" s="71"/>
      <c r="AL228" s="71"/>
      <c r="AM228" s="71"/>
      <c r="AN228" s="71"/>
      <c r="AO228" s="71"/>
      <c r="AP228" s="71"/>
      <c r="AQ228" s="71"/>
      <c r="AR228" s="71"/>
      <c r="AS228" s="71"/>
      <c r="AT228" s="71"/>
      <c r="AU228" s="71"/>
      <c r="AV228" s="71"/>
      <c r="AW228" s="71"/>
      <c r="AX228" s="71"/>
      <c r="AY228" s="71"/>
      <c r="AZ228" s="71"/>
      <c r="BA228" s="71"/>
      <c r="BB228" s="71"/>
      <c r="BC228" s="71"/>
      <c r="BD228" s="71"/>
      <c r="BE228" s="71"/>
      <c r="BF228" s="71"/>
      <c r="BG228" s="71"/>
      <c r="BH228" s="71"/>
      <c r="BI228" s="71"/>
      <c r="BJ228" s="71"/>
      <c r="BK228" s="71"/>
      <c r="BL228" s="71"/>
      <c r="BM228" s="71"/>
      <c r="BN228" s="71"/>
      <c r="BO228" s="71"/>
      <c r="BP228" s="71"/>
      <c r="BQ228" s="71"/>
      <c r="BR228" s="71"/>
      <c r="BS228" s="71"/>
      <c r="BT228" s="71"/>
      <c r="BU228" s="71"/>
      <c r="BV228" s="71"/>
      <c r="BW228" s="71"/>
      <c r="BX228" s="71"/>
      <c r="BY228" s="71"/>
      <c r="BZ228" s="71"/>
      <c r="CA228" s="71"/>
      <c r="CB228" s="71"/>
      <c r="CC228" s="71"/>
      <c r="CD228" s="71"/>
      <c r="CE228" s="71"/>
      <c r="CF228" s="71"/>
      <c r="CG228" s="71"/>
      <c r="CH228" s="71"/>
      <c r="CI228" s="71"/>
      <c r="CJ228" s="71"/>
      <c r="CK228" s="71"/>
      <c r="CL228" s="71"/>
      <c r="CM228" s="71"/>
    </row>
    <row r="229" spans="1:91" x14ac:dyDescent="0.15">
      <c r="A229" s="71"/>
      <c r="B229" s="71"/>
      <c r="C229" s="71"/>
      <c r="D229" s="71"/>
      <c r="E229" s="71"/>
      <c r="F229" s="71"/>
      <c r="G229" s="71"/>
      <c r="H229" s="71"/>
      <c r="I229" s="71"/>
      <c r="J229" s="71"/>
      <c r="K229" s="71"/>
      <c r="L229" s="71"/>
      <c r="M229" s="71"/>
      <c r="N229" s="71"/>
      <c r="O229" s="71"/>
      <c r="P229" s="71"/>
      <c r="Q229" s="71"/>
      <c r="R229" s="71"/>
      <c r="S229" s="71"/>
      <c r="T229" s="71"/>
      <c r="U229" s="71"/>
      <c r="V229" s="71"/>
      <c r="W229" s="71"/>
      <c r="X229" s="71"/>
      <c r="Y229" s="71"/>
      <c r="Z229" s="71"/>
      <c r="AA229" s="71"/>
      <c r="AB229" s="71"/>
      <c r="AC229" s="71"/>
      <c r="AD229" s="71"/>
      <c r="AE229" s="71"/>
      <c r="AF229" s="71"/>
      <c r="AG229" s="71"/>
      <c r="AH229" s="71"/>
      <c r="AI229" s="71"/>
      <c r="AJ229" s="71"/>
      <c r="AK229" s="71"/>
      <c r="AL229" s="71"/>
      <c r="AM229" s="71"/>
      <c r="AN229" s="71"/>
      <c r="AO229" s="71"/>
      <c r="AP229" s="71"/>
      <c r="AQ229" s="71"/>
      <c r="AR229" s="71"/>
      <c r="AS229" s="71"/>
      <c r="AT229" s="71"/>
      <c r="AU229" s="71"/>
      <c r="AV229" s="71"/>
      <c r="AW229" s="71"/>
      <c r="AX229" s="71"/>
      <c r="AY229" s="71"/>
      <c r="AZ229" s="71"/>
      <c r="BA229" s="71"/>
      <c r="BB229" s="71"/>
      <c r="BC229" s="71"/>
      <c r="BD229" s="71"/>
      <c r="BE229" s="71"/>
      <c r="BF229" s="71"/>
      <c r="BG229" s="71"/>
      <c r="BH229" s="71"/>
      <c r="BI229" s="71"/>
      <c r="BJ229" s="71"/>
      <c r="BK229" s="71"/>
      <c r="BL229" s="71"/>
      <c r="BM229" s="71"/>
      <c r="BN229" s="71"/>
      <c r="BO229" s="71"/>
      <c r="BP229" s="71"/>
      <c r="BQ229" s="71"/>
      <c r="BR229" s="71"/>
      <c r="BS229" s="71"/>
      <c r="BT229" s="71"/>
      <c r="BU229" s="71"/>
      <c r="BV229" s="71"/>
      <c r="BW229" s="71"/>
      <c r="BX229" s="71"/>
      <c r="BY229" s="71"/>
      <c r="BZ229" s="71"/>
      <c r="CA229" s="71"/>
      <c r="CB229" s="71"/>
      <c r="CC229" s="71"/>
      <c r="CD229" s="71"/>
      <c r="CE229" s="71"/>
      <c r="CF229" s="71"/>
      <c r="CG229" s="71"/>
      <c r="CH229" s="71"/>
      <c r="CI229" s="71"/>
      <c r="CJ229" s="71"/>
      <c r="CK229" s="71"/>
      <c r="CL229" s="71"/>
      <c r="CM229" s="71"/>
    </row>
    <row r="230" spans="1:91" x14ac:dyDescent="0.15">
      <c r="A230" s="71"/>
      <c r="B230" s="71"/>
      <c r="C230" s="71"/>
      <c r="D230" s="71"/>
      <c r="E230" s="71"/>
      <c r="F230" s="71"/>
      <c r="G230" s="71"/>
      <c r="H230" s="71"/>
      <c r="I230" s="71"/>
      <c r="J230" s="71"/>
      <c r="K230" s="71"/>
      <c r="L230" s="71"/>
      <c r="M230" s="71"/>
      <c r="N230" s="71"/>
      <c r="O230" s="71"/>
      <c r="P230" s="71"/>
      <c r="Q230" s="71"/>
      <c r="R230" s="71"/>
      <c r="S230" s="71"/>
      <c r="T230" s="71"/>
      <c r="U230" s="71"/>
      <c r="V230" s="71"/>
      <c r="W230" s="71"/>
      <c r="X230" s="71"/>
      <c r="Y230" s="71"/>
      <c r="Z230" s="71"/>
      <c r="AA230" s="71"/>
      <c r="AB230" s="71"/>
      <c r="AC230" s="71"/>
      <c r="AD230" s="71"/>
      <c r="AE230" s="71"/>
      <c r="AF230" s="71"/>
      <c r="AG230" s="71"/>
      <c r="AH230" s="71"/>
      <c r="AI230" s="71"/>
      <c r="AJ230" s="71"/>
      <c r="AK230" s="71"/>
      <c r="AL230" s="71"/>
      <c r="AM230" s="71"/>
      <c r="AN230" s="71"/>
      <c r="AO230" s="71"/>
      <c r="AP230" s="71"/>
      <c r="AQ230" s="71"/>
      <c r="AR230" s="71"/>
      <c r="AS230" s="71"/>
      <c r="AT230" s="71"/>
      <c r="AU230" s="71"/>
      <c r="AV230" s="71"/>
      <c r="AW230" s="71"/>
      <c r="AX230" s="71"/>
      <c r="AY230" s="71"/>
      <c r="AZ230" s="71"/>
      <c r="BA230" s="71"/>
      <c r="BB230" s="71"/>
      <c r="BC230" s="71"/>
      <c r="BD230" s="71"/>
      <c r="BE230" s="71"/>
      <c r="BF230" s="71"/>
      <c r="BG230" s="71"/>
      <c r="BH230" s="71"/>
      <c r="BI230" s="71"/>
      <c r="BJ230" s="71"/>
      <c r="BK230" s="71"/>
      <c r="BL230" s="71"/>
      <c r="BM230" s="71"/>
      <c r="BN230" s="71"/>
      <c r="BO230" s="71"/>
      <c r="BP230" s="71"/>
      <c r="BQ230" s="71"/>
      <c r="BR230" s="71"/>
      <c r="BS230" s="71"/>
      <c r="BT230" s="71"/>
      <c r="BU230" s="71"/>
      <c r="BV230" s="71"/>
      <c r="BW230" s="71"/>
      <c r="BX230" s="71"/>
      <c r="BY230" s="71"/>
      <c r="BZ230" s="71"/>
      <c r="CA230" s="71"/>
      <c r="CB230" s="71"/>
      <c r="CC230" s="71"/>
      <c r="CD230" s="71"/>
      <c r="CE230" s="71"/>
      <c r="CF230" s="71"/>
      <c r="CG230" s="71"/>
      <c r="CH230" s="71"/>
      <c r="CI230" s="71"/>
      <c r="CJ230" s="71"/>
      <c r="CK230" s="71"/>
      <c r="CL230" s="71"/>
      <c r="CM230" s="71"/>
    </row>
    <row r="231" spans="1:91" x14ac:dyDescent="0.15">
      <c r="A231" s="71"/>
      <c r="B231" s="71"/>
      <c r="C231" s="71"/>
      <c r="D231" s="71"/>
      <c r="E231" s="71"/>
      <c r="F231" s="71"/>
      <c r="G231" s="71"/>
      <c r="H231" s="71"/>
      <c r="I231" s="71"/>
      <c r="J231" s="71"/>
      <c r="K231" s="71"/>
      <c r="L231" s="71"/>
      <c r="M231" s="71"/>
      <c r="N231" s="71"/>
      <c r="O231" s="71"/>
      <c r="P231" s="71"/>
      <c r="Q231" s="71"/>
      <c r="R231" s="71"/>
      <c r="S231" s="71"/>
      <c r="T231" s="71"/>
      <c r="U231" s="71"/>
      <c r="V231" s="71"/>
      <c r="W231" s="71"/>
      <c r="X231" s="71"/>
      <c r="Y231" s="71"/>
      <c r="Z231" s="71"/>
      <c r="AA231" s="71"/>
      <c r="AB231" s="71"/>
      <c r="AC231" s="71"/>
      <c r="AD231" s="71"/>
      <c r="AE231" s="71"/>
      <c r="AF231" s="71"/>
      <c r="AG231" s="71"/>
      <c r="AH231" s="71"/>
      <c r="AI231" s="71"/>
      <c r="AJ231" s="71"/>
      <c r="AK231" s="71"/>
      <c r="AL231" s="71"/>
      <c r="AM231" s="71"/>
      <c r="AN231" s="71"/>
      <c r="AO231" s="71"/>
      <c r="AP231" s="71"/>
      <c r="AQ231" s="71"/>
      <c r="AR231" s="71"/>
      <c r="AS231" s="71"/>
      <c r="AT231" s="71"/>
      <c r="AU231" s="71"/>
      <c r="AV231" s="71"/>
      <c r="AW231" s="71"/>
      <c r="AX231" s="71"/>
      <c r="AY231" s="71"/>
      <c r="AZ231" s="71"/>
      <c r="BA231" s="71"/>
      <c r="BB231" s="71"/>
      <c r="BC231" s="71"/>
      <c r="BD231" s="71"/>
      <c r="BE231" s="71"/>
      <c r="BF231" s="71"/>
      <c r="BG231" s="71"/>
      <c r="BH231" s="71"/>
      <c r="BI231" s="71"/>
      <c r="BJ231" s="71"/>
      <c r="BK231" s="71"/>
      <c r="BL231" s="71"/>
      <c r="BM231" s="71"/>
      <c r="BN231" s="71"/>
      <c r="BO231" s="71"/>
      <c r="BP231" s="71"/>
      <c r="BQ231" s="71"/>
      <c r="BR231" s="71"/>
      <c r="BS231" s="71"/>
      <c r="BT231" s="71"/>
      <c r="BU231" s="71"/>
      <c r="BV231" s="71"/>
      <c r="BW231" s="71"/>
      <c r="BX231" s="71"/>
      <c r="BY231" s="71"/>
      <c r="BZ231" s="71"/>
      <c r="CA231" s="71"/>
      <c r="CB231" s="71"/>
      <c r="CC231" s="71"/>
      <c r="CD231" s="71"/>
      <c r="CE231" s="71"/>
      <c r="CF231" s="71"/>
      <c r="CG231" s="71"/>
      <c r="CH231" s="71"/>
      <c r="CI231" s="71"/>
      <c r="CJ231" s="71"/>
      <c r="CK231" s="71"/>
      <c r="CL231" s="71"/>
      <c r="CM231" s="71"/>
    </row>
    <row r="232" spans="1:91" x14ac:dyDescent="0.15">
      <c r="A232" s="71"/>
      <c r="B232" s="71"/>
      <c r="C232" s="71"/>
      <c r="D232" s="71"/>
      <c r="E232" s="71"/>
      <c r="F232" s="71"/>
      <c r="G232" s="71"/>
      <c r="H232" s="71"/>
      <c r="I232" s="71"/>
      <c r="J232" s="71"/>
      <c r="K232" s="71"/>
      <c r="L232" s="71"/>
      <c r="M232" s="71"/>
      <c r="N232" s="71"/>
      <c r="O232" s="71"/>
      <c r="P232" s="71"/>
      <c r="Q232" s="71"/>
      <c r="R232" s="71"/>
      <c r="S232" s="71"/>
      <c r="T232" s="71"/>
      <c r="U232" s="71"/>
      <c r="V232" s="71"/>
      <c r="W232" s="71"/>
      <c r="X232" s="71"/>
      <c r="Y232" s="71"/>
      <c r="Z232" s="71"/>
      <c r="AA232" s="71"/>
      <c r="AB232" s="71"/>
      <c r="AC232" s="71"/>
      <c r="AD232" s="71"/>
      <c r="AE232" s="71"/>
      <c r="AF232" s="71"/>
      <c r="AG232" s="71"/>
      <c r="AH232" s="71"/>
      <c r="AI232" s="71"/>
      <c r="AJ232" s="71"/>
      <c r="AK232" s="71"/>
      <c r="AL232" s="71"/>
      <c r="AM232" s="71"/>
      <c r="AN232" s="71"/>
      <c r="AO232" s="71"/>
      <c r="AP232" s="71"/>
      <c r="AQ232" s="71"/>
      <c r="AR232" s="71"/>
      <c r="AS232" s="71"/>
      <c r="AT232" s="71"/>
      <c r="AU232" s="71"/>
      <c r="AV232" s="71"/>
      <c r="AW232" s="71"/>
      <c r="AX232" s="71"/>
      <c r="AY232" s="71"/>
      <c r="AZ232" s="71"/>
      <c r="BA232" s="71"/>
      <c r="BB232" s="71"/>
      <c r="BC232" s="71"/>
      <c r="BD232" s="71"/>
      <c r="BE232" s="71"/>
      <c r="BF232" s="71"/>
      <c r="BG232" s="71"/>
      <c r="BH232" s="71"/>
      <c r="BI232" s="71"/>
      <c r="BJ232" s="71"/>
      <c r="BK232" s="71"/>
      <c r="BL232" s="71"/>
      <c r="BM232" s="71"/>
      <c r="BN232" s="71"/>
      <c r="BO232" s="71"/>
      <c r="BP232" s="71"/>
      <c r="BQ232" s="71"/>
      <c r="BR232" s="71"/>
      <c r="BS232" s="71"/>
      <c r="BT232" s="71"/>
      <c r="BU232" s="71"/>
      <c r="BV232" s="71"/>
      <c r="BW232" s="71"/>
      <c r="BX232" s="71"/>
      <c r="BY232" s="71"/>
      <c r="BZ232" s="71"/>
      <c r="CA232" s="71"/>
      <c r="CB232" s="71"/>
      <c r="CC232" s="71"/>
      <c r="CD232" s="71"/>
      <c r="CE232" s="71"/>
      <c r="CF232" s="71"/>
      <c r="CG232" s="71"/>
      <c r="CH232" s="71"/>
      <c r="CI232" s="71"/>
      <c r="CJ232" s="71"/>
      <c r="CK232" s="71"/>
      <c r="CL232" s="71"/>
      <c r="CM232" s="71"/>
    </row>
    <row r="233" spans="1:91" x14ac:dyDescent="0.15">
      <c r="A233" s="71"/>
      <c r="B233" s="71"/>
      <c r="C233" s="71"/>
      <c r="D233" s="71"/>
      <c r="E233" s="71"/>
      <c r="F233" s="71"/>
      <c r="G233" s="71"/>
      <c r="H233" s="71"/>
      <c r="I233" s="71"/>
      <c r="J233" s="71"/>
      <c r="K233" s="71"/>
      <c r="L233" s="71"/>
      <c r="M233" s="71"/>
      <c r="N233" s="71"/>
      <c r="O233" s="71"/>
      <c r="P233" s="71"/>
      <c r="Q233" s="71"/>
      <c r="R233" s="71"/>
      <c r="S233" s="71"/>
      <c r="T233" s="71"/>
      <c r="U233" s="71"/>
      <c r="V233" s="71"/>
      <c r="W233" s="71"/>
      <c r="X233" s="71"/>
      <c r="Y233" s="71"/>
      <c r="Z233" s="71"/>
      <c r="AA233" s="71"/>
      <c r="AB233" s="71"/>
      <c r="AC233" s="71"/>
      <c r="AD233" s="71"/>
      <c r="AE233" s="71"/>
      <c r="AF233" s="71"/>
      <c r="AG233" s="71"/>
      <c r="AH233" s="71"/>
      <c r="AI233" s="71"/>
      <c r="AJ233" s="71"/>
      <c r="AK233" s="71"/>
      <c r="AL233" s="71"/>
      <c r="AM233" s="71"/>
      <c r="AN233" s="71"/>
      <c r="AO233" s="71"/>
      <c r="AP233" s="71"/>
      <c r="AQ233" s="71"/>
      <c r="AR233" s="71"/>
      <c r="AS233" s="71"/>
      <c r="AT233" s="71"/>
      <c r="AU233" s="71"/>
      <c r="AV233" s="71"/>
      <c r="AW233" s="71"/>
      <c r="AX233" s="71"/>
      <c r="AY233" s="71"/>
      <c r="AZ233" s="71"/>
      <c r="BA233" s="71"/>
      <c r="BB233" s="71"/>
      <c r="BC233" s="71"/>
      <c r="BD233" s="71"/>
      <c r="BE233" s="71"/>
      <c r="BF233" s="71"/>
      <c r="BG233" s="71"/>
      <c r="BH233" s="71"/>
      <c r="BI233" s="71"/>
      <c r="BJ233" s="71"/>
      <c r="BK233" s="71"/>
      <c r="BL233" s="71"/>
      <c r="BM233" s="71"/>
      <c r="BN233" s="71"/>
      <c r="BO233" s="71"/>
      <c r="BP233" s="71"/>
      <c r="BQ233" s="71"/>
      <c r="BR233" s="71"/>
      <c r="BS233" s="71"/>
      <c r="BT233" s="71"/>
      <c r="BU233" s="71"/>
      <c r="BV233" s="71"/>
      <c r="BW233" s="71"/>
      <c r="BX233" s="71"/>
      <c r="BY233" s="71"/>
      <c r="BZ233" s="71"/>
      <c r="CA233" s="71"/>
      <c r="CB233" s="71"/>
      <c r="CC233" s="71"/>
      <c r="CD233" s="71"/>
      <c r="CE233" s="71"/>
      <c r="CF233" s="71"/>
      <c r="CG233" s="71"/>
      <c r="CH233" s="71"/>
      <c r="CI233" s="71"/>
      <c r="CJ233" s="71"/>
      <c r="CK233" s="71"/>
      <c r="CL233" s="71"/>
      <c r="CM233" s="71"/>
    </row>
    <row r="234" spans="1:91" x14ac:dyDescent="0.15">
      <c r="A234" s="71"/>
      <c r="B234" s="71"/>
      <c r="C234" s="71"/>
      <c r="D234" s="71"/>
      <c r="E234" s="71"/>
      <c r="F234" s="71"/>
      <c r="G234" s="71"/>
      <c r="H234" s="71"/>
      <c r="I234" s="71"/>
      <c r="J234" s="71"/>
      <c r="K234" s="71"/>
      <c r="L234" s="71"/>
      <c r="M234" s="71"/>
      <c r="N234" s="71"/>
      <c r="O234" s="71"/>
      <c r="P234" s="71"/>
      <c r="Q234" s="71"/>
      <c r="R234" s="71"/>
      <c r="S234" s="71"/>
      <c r="T234" s="71"/>
      <c r="U234" s="71"/>
      <c r="V234" s="71"/>
      <c r="W234" s="71"/>
      <c r="X234" s="71"/>
      <c r="Y234" s="71"/>
      <c r="Z234" s="71"/>
      <c r="AA234" s="71"/>
      <c r="AB234" s="71"/>
      <c r="AC234" s="71"/>
      <c r="AD234" s="71"/>
      <c r="AE234" s="71"/>
      <c r="AF234" s="71"/>
      <c r="AG234" s="71"/>
      <c r="AH234" s="71"/>
      <c r="AI234" s="71"/>
      <c r="AJ234" s="71"/>
      <c r="AK234" s="71"/>
      <c r="AL234" s="71"/>
      <c r="AM234" s="71"/>
      <c r="AN234" s="71"/>
      <c r="AO234" s="71"/>
      <c r="AP234" s="71"/>
      <c r="AQ234" s="71"/>
      <c r="AR234" s="71"/>
      <c r="AS234" s="71"/>
      <c r="AT234" s="71"/>
      <c r="AU234" s="71"/>
      <c r="AV234" s="71"/>
      <c r="AW234" s="71"/>
      <c r="AX234" s="71"/>
      <c r="AY234" s="71"/>
      <c r="AZ234" s="71"/>
      <c r="BA234" s="71"/>
      <c r="BB234" s="71"/>
      <c r="BC234" s="71"/>
      <c r="BD234" s="71"/>
      <c r="BE234" s="71"/>
      <c r="BF234" s="71"/>
      <c r="BG234" s="71"/>
      <c r="BH234" s="71"/>
      <c r="BI234" s="71"/>
      <c r="BJ234" s="71"/>
      <c r="BK234" s="71"/>
      <c r="BL234" s="71"/>
      <c r="BM234" s="71"/>
      <c r="BN234" s="71"/>
      <c r="BO234" s="71"/>
      <c r="BP234" s="71"/>
      <c r="BQ234" s="71"/>
      <c r="BR234" s="71"/>
      <c r="BS234" s="71"/>
      <c r="BT234" s="71"/>
      <c r="BU234" s="71"/>
      <c r="BV234" s="71"/>
      <c r="BW234" s="71"/>
      <c r="BX234" s="71"/>
      <c r="BY234" s="71"/>
      <c r="BZ234" s="71"/>
      <c r="CA234" s="71"/>
      <c r="CB234" s="71"/>
      <c r="CC234" s="71"/>
      <c r="CD234" s="71"/>
      <c r="CE234" s="71"/>
      <c r="CF234" s="71"/>
      <c r="CG234" s="71"/>
      <c r="CH234" s="71"/>
      <c r="CI234" s="71"/>
      <c r="CJ234" s="71"/>
      <c r="CK234" s="71"/>
      <c r="CL234" s="71"/>
      <c r="CM234" s="71"/>
    </row>
    <row r="235" spans="1:91" x14ac:dyDescent="0.15">
      <c r="A235" s="71"/>
      <c r="B235" s="71"/>
      <c r="C235" s="71"/>
      <c r="D235" s="71"/>
      <c r="E235" s="71"/>
      <c r="F235" s="71"/>
      <c r="G235" s="71"/>
      <c r="H235" s="71"/>
      <c r="I235" s="71"/>
      <c r="J235" s="71"/>
      <c r="K235" s="71"/>
      <c r="L235" s="71"/>
      <c r="M235" s="71"/>
      <c r="N235" s="71"/>
      <c r="O235" s="71"/>
      <c r="P235" s="71"/>
      <c r="Q235" s="71"/>
      <c r="R235" s="71"/>
      <c r="S235" s="71"/>
      <c r="T235" s="71"/>
      <c r="U235" s="71"/>
      <c r="V235" s="71"/>
      <c r="W235" s="71"/>
      <c r="X235" s="71"/>
      <c r="Y235" s="71"/>
      <c r="Z235" s="71"/>
      <c r="AA235" s="71"/>
      <c r="AB235" s="71"/>
      <c r="AC235" s="71"/>
      <c r="AD235" s="71"/>
      <c r="AE235" s="71"/>
      <c r="AF235" s="71"/>
      <c r="AG235" s="71"/>
      <c r="AH235" s="71"/>
      <c r="AI235" s="71"/>
      <c r="AJ235" s="71"/>
      <c r="AK235" s="71"/>
      <c r="AL235" s="71"/>
      <c r="AM235" s="71"/>
      <c r="AN235" s="71"/>
      <c r="AO235" s="71"/>
      <c r="AP235" s="71"/>
      <c r="AQ235" s="71"/>
      <c r="AR235" s="71"/>
      <c r="AS235" s="71"/>
      <c r="AT235" s="71"/>
      <c r="AU235" s="71"/>
      <c r="AV235" s="71"/>
      <c r="AW235" s="71"/>
      <c r="AX235" s="71"/>
      <c r="AY235" s="71"/>
      <c r="AZ235" s="71"/>
      <c r="BA235" s="71"/>
      <c r="BB235" s="71"/>
      <c r="BC235" s="71"/>
      <c r="BD235" s="71"/>
      <c r="BE235" s="71"/>
      <c r="BF235" s="71"/>
      <c r="BG235" s="71"/>
      <c r="BH235" s="71"/>
      <c r="BI235" s="71"/>
      <c r="BJ235" s="71"/>
      <c r="BK235" s="71"/>
      <c r="BL235" s="71"/>
      <c r="BM235" s="71"/>
      <c r="BN235" s="71"/>
      <c r="BO235" s="71"/>
      <c r="BP235" s="71"/>
      <c r="BQ235" s="71"/>
      <c r="BR235" s="71"/>
      <c r="BS235" s="71"/>
      <c r="BT235" s="71"/>
      <c r="BU235" s="71"/>
      <c r="BV235" s="71"/>
      <c r="BW235" s="71"/>
      <c r="BX235" s="71"/>
      <c r="BY235" s="71"/>
      <c r="BZ235" s="71"/>
      <c r="CA235" s="71"/>
      <c r="CB235" s="71"/>
      <c r="CC235" s="71"/>
      <c r="CD235" s="71"/>
      <c r="CE235" s="71"/>
      <c r="CF235" s="71"/>
      <c r="CG235" s="71"/>
      <c r="CH235" s="71"/>
      <c r="CI235" s="71"/>
      <c r="CJ235" s="71"/>
      <c r="CK235" s="71"/>
      <c r="CL235" s="71"/>
      <c r="CM235" s="71"/>
    </row>
    <row r="236" spans="1:91" x14ac:dyDescent="0.15">
      <c r="A236" s="71"/>
      <c r="B236" s="71"/>
      <c r="C236" s="71"/>
      <c r="D236" s="71"/>
      <c r="E236" s="71"/>
      <c r="F236" s="71"/>
      <c r="G236" s="71"/>
      <c r="H236" s="71"/>
      <c r="I236" s="71"/>
      <c r="J236" s="71"/>
      <c r="K236" s="71"/>
      <c r="L236" s="71"/>
      <c r="M236" s="71"/>
      <c r="N236" s="71"/>
      <c r="O236" s="71"/>
      <c r="P236" s="71"/>
      <c r="Q236" s="71"/>
      <c r="R236" s="71"/>
      <c r="S236" s="71"/>
      <c r="T236" s="71"/>
      <c r="U236" s="71"/>
      <c r="V236" s="71"/>
      <c r="W236" s="71"/>
      <c r="X236" s="71"/>
      <c r="Y236" s="71"/>
      <c r="Z236" s="71"/>
      <c r="AA236" s="71"/>
      <c r="AB236" s="71"/>
      <c r="AC236" s="71"/>
      <c r="AD236" s="71"/>
      <c r="AE236" s="71"/>
      <c r="AF236" s="71"/>
      <c r="AG236" s="71"/>
      <c r="AH236" s="71"/>
      <c r="AI236" s="71"/>
      <c r="AJ236" s="71"/>
      <c r="AK236" s="71"/>
      <c r="AL236" s="71"/>
      <c r="AM236" s="71"/>
      <c r="AN236" s="71"/>
      <c r="AO236" s="71"/>
      <c r="AP236" s="71"/>
      <c r="AQ236" s="71"/>
      <c r="AR236" s="71"/>
      <c r="AS236" s="71"/>
      <c r="AT236" s="71"/>
      <c r="AU236" s="71"/>
      <c r="AV236" s="71"/>
      <c r="AW236" s="71"/>
      <c r="AX236" s="71"/>
      <c r="AY236" s="71"/>
      <c r="AZ236" s="71"/>
      <c r="BA236" s="71"/>
      <c r="BB236" s="71"/>
      <c r="BC236" s="71"/>
      <c r="BD236" s="71"/>
      <c r="BE236" s="71"/>
      <c r="BF236" s="71"/>
      <c r="BG236" s="71"/>
      <c r="BH236" s="71"/>
      <c r="BI236" s="71"/>
      <c r="BJ236" s="71"/>
      <c r="BK236" s="71"/>
      <c r="BL236" s="71"/>
      <c r="BM236" s="71"/>
      <c r="BN236" s="71"/>
      <c r="BO236" s="71"/>
      <c r="BP236" s="71"/>
      <c r="BQ236" s="71"/>
      <c r="BR236" s="71"/>
      <c r="BS236" s="71"/>
      <c r="BT236" s="71"/>
      <c r="BU236" s="71"/>
      <c r="BV236" s="71"/>
      <c r="BW236" s="71"/>
      <c r="BX236" s="71"/>
      <c r="BY236" s="71"/>
      <c r="BZ236" s="71"/>
      <c r="CA236" s="71"/>
      <c r="CB236" s="71"/>
      <c r="CC236" s="71"/>
      <c r="CD236" s="71"/>
      <c r="CE236" s="71"/>
      <c r="CF236" s="71"/>
      <c r="CG236" s="71"/>
      <c r="CH236" s="71"/>
      <c r="CI236" s="71"/>
      <c r="CJ236" s="71"/>
      <c r="CK236" s="71"/>
      <c r="CL236" s="71"/>
      <c r="CM236" s="71"/>
    </row>
    <row r="237" spans="1:91" x14ac:dyDescent="0.15">
      <c r="A237" s="71"/>
      <c r="B237" s="71"/>
      <c r="C237" s="71"/>
      <c r="D237" s="71"/>
      <c r="E237" s="71"/>
      <c r="F237" s="71"/>
      <c r="G237" s="71"/>
      <c r="H237" s="71"/>
      <c r="I237" s="71"/>
      <c r="J237" s="71"/>
      <c r="K237" s="71"/>
      <c r="L237" s="71"/>
      <c r="M237" s="71"/>
      <c r="N237" s="71"/>
      <c r="O237" s="71"/>
      <c r="P237" s="71"/>
      <c r="Q237" s="71"/>
      <c r="R237" s="71"/>
      <c r="S237" s="71"/>
      <c r="T237" s="71"/>
      <c r="U237" s="71"/>
      <c r="V237" s="71"/>
      <c r="W237" s="71"/>
      <c r="X237" s="71"/>
      <c r="Y237" s="71"/>
      <c r="Z237" s="71"/>
      <c r="AA237" s="71"/>
      <c r="AB237" s="71"/>
      <c r="AC237" s="71"/>
      <c r="AD237" s="71"/>
      <c r="AE237" s="71"/>
      <c r="AF237" s="71"/>
      <c r="AG237" s="71"/>
      <c r="AH237" s="71"/>
      <c r="AI237" s="71"/>
      <c r="AJ237" s="71"/>
      <c r="AK237" s="71"/>
      <c r="AL237" s="71"/>
      <c r="AM237" s="71"/>
      <c r="AN237" s="71"/>
      <c r="AO237" s="71"/>
      <c r="AP237" s="71"/>
      <c r="AQ237" s="71"/>
      <c r="AR237" s="71"/>
      <c r="AS237" s="71"/>
      <c r="AT237" s="71"/>
      <c r="AU237" s="71"/>
      <c r="AV237" s="71"/>
      <c r="AW237" s="71"/>
      <c r="AX237" s="71"/>
      <c r="AY237" s="71"/>
      <c r="AZ237" s="71"/>
      <c r="BA237" s="71"/>
      <c r="BB237" s="71"/>
      <c r="BC237" s="71"/>
      <c r="BD237" s="71"/>
      <c r="BE237" s="71"/>
      <c r="BF237" s="71"/>
      <c r="BG237" s="71"/>
      <c r="BH237" s="71"/>
      <c r="BI237" s="71"/>
      <c r="BJ237" s="71"/>
      <c r="BK237" s="71"/>
      <c r="BL237" s="71"/>
      <c r="BM237" s="71"/>
      <c r="BN237" s="71"/>
      <c r="BO237" s="71"/>
      <c r="BP237" s="71"/>
      <c r="BQ237" s="71"/>
      <c r="BR237" s="71"/>
      <c r="BS237" s="71"/>
      <c r="BT237" s="71"/>
      <c r="BU237" s="71"/>
      <c r="BV237" s="71"/>
      <c r="BW237" s="71"/>
      <c r="BX237" s="71"/>
      <c r="BY237" s="71"/>
      <c r="BZ237" s="71"/>
      <c r="CA237" s="71"/>
      <c r="CB237" s="71"/>
      <c r="CC237" s="71"/>
      <c r="CD237" s="71"/>
      <c r="CE237" s="71"/>
      <c r="CF237" s="71"/>
      <c r="CG237" s="71"/>
      <c r="CH237" s="71"/>
      <c r="CI237" s="71"/>
      <c r="CJ237" s="71"/>
      <c r="CK237" s="71"/>
      <c r="CL237" s="71"/>
      <c r="CM237" s="71"/>
    </row>
    <row r="238" spans="1:91" x14ac:dyDescent="0.15">
      <c r="A238" s="71"/>
      <c r="B238" s="71"/>
      <c r="C238" s="71"/>
      <c r="D238" s="71"/>
      <c r="E238" s="71"/>
      <c r="F238" s="71"/>
      <c r="G238" s="71"/>
      <c r="H238" s="71"/>
      <c r="I238" s="71"/>
      <c r="J238" s="71"/>
      <c r="K238" s="71"/>
      <c r="L238" s="71"/>
      <c r="M238" s="71"/>
      <c r="N238" s="71"/>
      <c r="O238" s="71"/>
      <c r="P238" s="71"/>
      <c r="Q238" s="71"/>
      <c r="R238" s="71"/>
      <c r="S238" s="71"/>
      <c r="T238" s="71"/>
      <c r="U238" s="71"/>
      <c r="V238" s="71"/>
      <c r="W238" s="71"/>
      <c r="X238" s="71"/>
      <c r="Y238" s="71"/>
      <c r="Z238" s="71"/>
      <c r="AA238" s="71"/>
      <c r="AB238" s="71"/>
      <c r="AC238" s="71"/>
      <c r="AD238" s="71"/>
      <c r="AE238" s="71"/>
      <c r="AF238" s="71"/>
      <c r="AG238" s="71"/>
      <c r="AH238" s="71"/>
      <c r="AI238" s="71"/>
      <c r="AJ238" s="71"/>
      <c r="AK238" s="71"/>
      <c r="AL238" s="71"/>
      <c r="AM238" s="71"/>
      <c r="AN238" s="71"/>
      <c r="AO238" s="71"/>
      <c r="AP238" s="71"/>
      <c r="AQ238" s="71"/>
      <c r="AR238" s="71"/>
      <c r="AS238" s="71"/>
      <c r="AT238" s="71"/>
      <c r="AU238" s="71"/>
      <c r="AV238" s="71"/>
      <c r="AW238" s="71"/>
      <c r="AX238" s="71"/>
      <c r="AY238" s="71"/>
      <c r="AZ238" s="71"/>
      <c r="BA238" s="71"/>
      <c r="BB238" s="71"/>
      <c r="BC238" s="71"/>
      <c r="BD238" s="71"/>
      <c r="BE238" s="71"/>
      <c r="BF238" s="71"/>
      <c r="BG238" s="71"/>
      <c r="BH238" s="71"/>
      <c r="BI238" s="71"/>
      <c r="BJ238" s="71"/>
      <c r="BK238" s="71"/>
      <c r="BL238" s="71"/>
      <c r="BM238" s="71"/>
      <c r="BN238" s="71"/>
      <c r="BO238" s="71"/>
      <c r="BP238" s="71"/>
      <c r="BQ238" s="71"/>
      <c r="BR238" s="71"/>
      <c r="BS238" s="71"/>
      <c r="BT238" s="71"/>
      <c r="BU238" s="71"/>
      <c r="BV238" s="71"/>
      <c r="BW238" s="71"/>
      <c r="BX238" s="71"/>
      <c r="BY238" s="71"/>
      <c r="BZ238" s="71"/>
      <c r="CA238" s="71"/>
      <c r="CB238" s="71"/>
      <c r="CC238" s="71"/>
      <c r="CD238" s="71"/>
      <c r="CE238" s="71"/>
      <c r="CF238" s="71"/>
      <c r="CG238" s="71"/>
      <c r="CH238" s="71"/>
      <c r="CI238" s="71"/>
      <c r="CJ238" s="71"/>
      <c r="CK238" s="71"/>
      <c r="CL238" s="71"/>
      <c r="CM238" s="71"/>
    </row>
    <row r="239" spans="1:91" x14ac:dyDescent="0.15">
      <c r="A239" s="71"/>
      <c r="B239" s="71"/>
      <c r="C239" s="71"/>
      <c r="D239" s="71"/>
      <c r="E239" s="71"/>
      <c r="F239" s="71"/>
      <c r="G239" s="71"/>
      <c r="H239" s="71"/>
      <c r="I239" s="71"/>
      <c r="J239" s="71"/>
      <c r="K239" s="71"/>
      <c r="L239" s="71"/>
      <c r="M239" s="71"/>
      <c r="N239" s="71"/>
      <c r="O239" s="71"/>
      <c r="P239" s="71"/>
      <c r="Q239" s="71"/>
      <c r="R239" s="71"/>
      <c r="S239" s="71"/>
      <c r="T239" s="71"/>
      <c r="U239" s="71"/>
      <c r="V239" s="71"/>
      <c r="W239" s="71"/>
      <c r="X239" s="71"/>
      <c r="Y239" s="71"/>
      <c r="Z239" s="71"/>
      <c r="AA239" s="71"/>
      <c r="AB239" s="71"/>
      <c r="AC239" s="71"/>
      <c r="AD239" s="71"/>
      <c r="AE239" s="71"/>
      <c r="AF239" s="71"/>
      <c r="AG239" s="71"/>
      <c r="AH239" s="71"/>
      <c r="AI239" s="71"/>
      <c r="AJ239" s="71"/>
      <c r="AK239" s="71"/>
      <c r="AL239" s="71"/>
      <c r="AM239" s="71"/>
      <c r="AN239" s="71"/>
      <c r="AO239" s="71"/>
      <c r="AP239" s="71"/>
      <c r="AQ239" s="71"/>
      <c r="AR239" s="71"/>
      <c r="AS239" s="71"/>
      <c r="AT239" s="71"/>
      <c r="AU239" s="71"/>
      <c r="AV239" s="71"/>
      <c r="AW239" s="71"/>
      <c r="AX239" s="71"/>
      <c r="AY239" s="71"/>
      <c r="AZ239" s="71"/>
      <c r="BA239" s="71"/>
      <c r="BB239" s="71"/>
      <c r="BC239" s="71"/>
      <c r="BD239" s="71"/>
      <c r="BE239" s="71"/>
      <c r="BF239" s="71"/>
      <c r="BG239" s="71"/>
      <c r="BH239" s="71"/>
      <c r="BI239" s="71"/>
      <c r="BJ239" s="71"/>
      <c r="BK239" s="71"/>
      <c r="BL239" s="71"/>
      <c r="BM239" s="71"/>
      <c r="BN239" s="71"/>
      <c r="BO239" s="71"/>
      <c r="BP239" s="71"/>
      <c r="BQ239" s="71"/>
      <c r="BR239" s="71"/>
      <c r="BS239" s="71"/>
      <c r="BT239" s="71"/>
      <c r="BU239" s="71"/>
      <c r="BV239" s="71"/>
      <c r="BW239" s="71"/>
      <c r="BX239" s="71"/>
      <c r="BY239" s="71"/>
      <c r="BZ239" s="71"/>
      <c r="CA239" s="71"/>
      <c r="CB239" s="71"/>
      <c r="CC239" s="71"/>
      <c r="CD239" s="71"/>
      <c r="CE239" s="71"/>
      <c r="CF239" s="71"/>
      <c r="CG239" s="71"/>
      <c r="CH239" s="71"/>
      <c r="CI239" s="71"/>
      <c r="CJ239" s="71"/>
      <c r="CK239" s="71"/>
      <c r="CL239" s="71"/>
      <c r="CM239" s="71"/>
    </row>
    <row r="240" spans="1:91" x14ac:dyDescent="0.15">
      <c r="A240" s="71"/>
      <c r="B240" s="71"/>
      <c r="C240" s="71"/>
      <c r="D240" s="71"/>
      <c r="E240" s="71"/>
      <c r="F240" s="71"/>
      <c r="G240" s="71"/>
      <c r="H240" s="71"/>
      <c r="I240" s="71"/>
      <c r="J240" s="71"/>
      <c r="K240" s="71"/>
      <c r="L240" s="71"/>
      <c r="M240" s="71"/>
      <c r="N240" s="71"/>
      <c r="O240" s="71"/>
      <c r="P240" s="71"/>
      <c r="Q240" s="71"/>
      <c r="R240" s="71"/>
      <c r="S240" s="71"/>
      <c r="T240" s="71"/>
      <c r="U240" s="71"/>
      <c r="V240" s="71"/>
      <c r="W240" s="71"/>
      <c r="X240" s="71"/>
      <c r="Y240" s="71"/>
      <c r="Z240" s="71"/>
      <c r="AA240" s="71"/>
      <c r="AB240" s="71"/>
      <c r="AC240" s="71"/>
      <c r="AD240" s="71"/>
      <c r="AE240" s="71"/>
      <c r="AF240" s="71"/>
      <c r="AG240" s="71"/>
      <c r="AH240" s="71"/>
      <c r="AI240" s="71"/>
      <c r="AJ240" s="71"/>
      <c r="AK240" s="71"/>
      <c r="AL240" s="71"/>
      <c r="AM240" s="71"/>
      <c r="AN240" s="71"/>
      <c r="AO240" s="71"/>
      <c r="AP240" s="71"/>
      <c r="AQ240" s="71"/>
      <c r="AR240" s="71"/>
      <c r="AS240" s="71"/>
      <c r="AT240" s="71"/>
      <c r="AU240" s="71"/>
      <c r="AV240" s="71"/>
      <c r="AW240" s="71"/>
      <c r="AX240" s="71"/>
      <c r="AY240" s="71"/>
      <c r="AZ240" s="71"/>
      <c r="BA240" s="71"/>
      <c r="BB240" s="71"/>
      <c r="BC240" s="71"/>
      <c r="BD240" s="71"/>
      <c r="BE240" s="71"/>
      <c r="BF240" s="71"/>
      <c r="BG240" s="71"/>
      <c r="BH240" s="71"/>
      <c r="BI240" s="71"/>
      <c r="BJ240" s="71"/>
      <c r="BK240" s="71"/>
      <c r="BL240" s="71"/>
      <c r="BM240" s="71"/>
      <c r="BN240" s="71"/>
      <c r="BO240" s="71"/>
      <c r="BP240" s="71"/>
      <c r="BQ240" s="71"/>
      <c r="BR240" s="71"/>
      <c r="BS240" s="71"/>
      <c r="BT240" s="71"/>
      <c r="BU240" s="71"/>
      <c r="BV240" s="71"/>
      <c r="BW240" s="71"/>
      <c r="BX240" s="71"/>
      <c r="BY240" s="71"/>
      <c r="BZ240" s="71"/>
      <c r="CA240" s="71"/>
      <c r="CB240" s="71"/>
      <c r="CC240" s="71"/>
      <c r="CD240" s="71"/>
      <c r="CE240" s="71"/>
      <c r="CF240" s="71"/>
      <c r="CG240" s="71"/>
      <c r="CH240" s="71"/>
      <c r="CI240" s="71"/>
      <c r="CJ240" s="71"/>
      <c r="CK240" s="71"/>
      <c r="CL240" s="71"/>
      <c r="CM240" s="71"/>
    </row>
    <row r="241" spans="1:91" x14ac:dyDescent="0.15">
      <c r="A241" s="71"/>
      <c r="B241" s="71"/>
      <c r="C241" s="71"/>
      <c r="D241" s="71"/>
      <c r="E241" s="71"/>
      <c r="F241" s="71"/>
      <c r="G241" s="71"/>
      <c r="H241" s="71"/>
      <c r="I241" s="71"/>
      <c r="J241" s="71"/>
      <c r="K241" s="71"/>
      <c r="L241" s="71"/>
      <c r="M241" s="71"/>
      <c r="N241" s="71"/>
      <c r="O241" s="71"/>
      <c r="P241" s="71"/>
      <c r="Q241" s="71"/>
      <c r="R241" s="71"/>
      <c r="S241" s="71"/>
      <c r="T241" s="71"/>
      <c r="U241" s="71"/>
      <c r="V241" s="71"/>
      <c r="W241" s="71"/>
      <c r="X241" s="71"/>
      <c r="Y241" s="71"/>
      <c r="Z241" s="71"/>
      <c r="AA241" s="71"/>
      <c r="AB241" s="71"/>
      <c r="AC241" s="71"/>
      <c r="AD241" s="71"/>
      <c r="AE241" s="71"/>
      <c r="AF241" s="71"/>
      <c r="AG241" s="71"/>
      <c r="AH241" s="71"/>
      <c r="AI241" s="71"/>
      <c r="AJ241" s="71"/>
      <c r="AK241" s="71"/>
      <c r="AL241" s="71"/>
      <c r="AM241" s="71"/>
      <c r="AN241" s="71"/>
      <c r="AO241" s="71"/>
      <c r="AP241" s="71"/>
      <c r="AQ241" s="71"/>
      <c r="AR241" s="71"/>
      <c r="AS241" s="71"/>
      <c r="AT241" s="71"/>
      <c r="AU241" s="71"/>
      <c r="AV241" s="71"/>
      <c r="AW241" s="71"/>
      <c r="AX241" s="71"/>
      <c r="AY241" s="71"/>
      <c r="AZ241" s="71"/>
      <c r="BA241" s="71"/>
      <c r="BB241" s="71"/>
      <c r="BC241" s="71"/>
      <c r="BD241" s="71"/>
      <c r="BE241" s="71"/>
      <c r="BF241" s="71"/>
      <c r="BG241" s="71"/>
      <c r="BH241" s="71"/>
      <c r="BI241" s="71"/>
      <c r="BJ241" s="71"/>
      <c r="BK241" s="71"/>
      <c r="BL241" s="71"/>
      <c r="BM241" s="71"/>
      <c r="BN241" s="71"/>
      <c r="BO241" s="71"/>
      <c r="BP241" s="71"/>
      <c r="BQ241" s="71"/>
      <c r="BR241" s="71"/>
      <c r="BS241" s="71"/>
      <c r="BT241" s="71"/>
      <c r="BU241" s="71"/>
      <c r="BV241" s="71"/>
      <c r="BW241" s="71"/>
      <c r="BX241" s="71"/>
      <c r="BY241" s="71"/>
      <c r="BZ241" s="71"/>
      <c r="CA241" s="71"/>
      <c r="CB241" s="71"/>
      <c r="CC241" s="71"/>
      <c r="CD241" s="71"/>
      <c r="CE241" s="71"/>
      <c r="CF241" s="71"/>
      <c r="CG241" s="71"/>
      <c r="CH241" s="71"/>
      <c r="CI241" s="71"/>
      <c r="CJ241" s="71"/>
      <c r="CK241" s="71"/>
      <c r="CL241" s="71"/>
      <c r="CM241" s="71"/>
    </row>
    <row r="242" spans="1:91" x14ac:dyDescent="0.15">
      <c r="A242" s="71"/>
      <c r="B242" s="71"/>
      <c r="C242" s="71"/>
      <c r="D242" s="71"/>
      <c r="E242" s="71"/>
      <c r="F242" s="71"/>
      <c r="G242" s="71"/>
      <c r="H242" s="71"/>
      <c r="I242" s="71"/>
      <c r="J242" s="71"/>
      <c r="K242" s="71"/>
      <c r="L242" s="71"/>
      <c r="M242" s="71"/>
      <c r="N242" s="71"/>
      <c r="O242" s="71"/>
      <c r="P242" s="71"/>
      <c r="Q242" s="71"/>
      <c r="R242" s="71"/>
      <c r="S242" s="71"/>
      <c r="T242" s="71"/>
      <c r="U242" s="71"/>
      <c r="V242" s="71"/>
      <c r="W242" s="71"/>
      <c r="X242" s="71"/>
      <c r="Y242" s="71"/>
      <c r="Z242" s="71"/>
      <c r="AA242" s="71"/>
      <c r="AB242" s="71"/>
      <c r="AC242" s="71"/>
      <c r="AD242" s="71"/>
      <c r="AE242" s="71"/>
      <c r="AF242" s="71"/>
      <c r="AG242" s="71"/>
      <c r="AH242" s="71"/>
      <c r="AI242" s="71"/>
      <c r="AJ242" s="71"/>
      <c r="AK242" s="71"/>
      <c r="AL242" s="71"/>
      <c r="AM242" s="71"/>
      <c r="AN242" s="71"/>
      <c r="AO242" s="71"/>
      <c r="AP242" s="71"/>
      <c r="AQ242" s="71"/>
      <c r="AR242" s="71"/>
      <c r="AS242" s="71"/>
      <c r="AT242" s="71"/>
      <c r="AU242" s="71"/>
      <c r="AV242" s="71"/>
      <c r="AW242" s="71"/>
      <c r="AX242" s="71"/>
      <c r="AY242" s="71"/>
      <c r="AZ242" s="71"/>
      <c r="BA242" s="71"/>
      <c r="BB242" s="71"/>
      <c r="BC242" s="71"/>
      <c r="BD242" s="71"/>
      <c r="BE242" s="71"/>
      <c r="BF242" s="71"/>
      <c r="BG242" s="71"/>
      <c r="BH242" s="71"/>
      <c r="BI242" s="71"/>
      <c r="BJ242" s="71"/>
      <c r="BK242" s="71"/>
      <c r="BL242" s="71"/>
      <c r="BM242" s="71"/>
      <c r="BN242" s="71"/>
      <c r="BO242" s="71"/>
      <c r="BP242" s="71"/>
      <c r="BQ242" s="71"/>
      <c r="BR242" s="71"/>
      <c r="BS242" s="71"/>
      <c r="BT242" s="71"/>
      <c r="BU242" s="71"/>
      <c r="BV242" s="71"/>
      <c r="BW242" s="71"/>
      <c r="BX242" s="71"/>
      <c r="BY242" s="71"/>
      <c r="BZ242" s="71"/>
      <c r="CA242" s="71"/>
      <c r="CB242" s="71"/>
      <c r="CC242" s="71"/>
      <c r="CD242" s="71"/>
      <c r="CE242" s="71"/>
      <c r="CF242" s="71"/>
      <c r="CG242" s="71"/>
      <c r="CH242" s="71"/>
      <c r="CI242" s="71"/>
      <c r="CJ242" s="71"/>
      <c r="CK242" s="71"/>
      <c r="CL242" s="71"/>
      <c r="CM242" s="71"/>
    </row>
    <row r="243" spans="1:91" x14ac:dyDescent="0.15">
      <c r="A243" s="71"/>
      <c r="B243" s="71"/>
      <c r="C243" s="71"/>
      <c r="D243" s="71"/>
      <c r="E243" s="71"/>
      <c r="F243" s="71"/>
      <c r="G243" s="71"/>
      <c r="H243" s="71"/>
      <c r="I243" s="71"/>
      <c r="J243" s="71"/>
      <c r="K243" s="71"/>
      <c r="L243" s="71"/>
      <c r="M243" s="71"/>
      <c r="N243" s="71"/>
      <c r="O243" s="71"/>
      <c r="P243" s="71"/>
      <c r="Q243" s="71"/>
      <c r="R243" s="71"/>
      <c r="S243" s="71"/>
      <c r="T243" s="71"/>
      <c r="U243" s="71"/>
      <c r="V243" s="71"/>
      <c r="W243" s="71"/>
      <c r="X243" s="71"/>
      <c r="Y243" s="71"/>
      <c r="Z243" s="71"/>
      <c r="AA243" s="71"/>
      <c r="AB243" s="71"/>
      <c r="AC243" s="71"/>
      <c r="AD243" s="71"/>
      <c r="AE243" s="71"/>
      <c r="AF243" s="71"/>
      <c r="AG243" s="71"/>
      <c r="AH243" s="71"/>
      <c r="AI243" s="71"/>
      <c r="AJ243" s="71"/>
      <c r="AK243" s="71"/>
      <c r="AL243" s="71"/>
      <c r="AM243" s="71"/>
      <c r="AN243" s="71"/>
      <c r="AO243" s="71"/>
      <c r="AP243" s="71"/>
      <c r="AQ243" s="71"/>
      <c r="AR243" s="71"/>
      <c r="AS243" s="71"/>
      <c r="AT243" s="71"/>
      <c r="AU243" s="71"/>
      <c r="AV243" s="71"/>
      <c r="AW243" s="71"/>
      <c r="AX243" s="71"/>
      <c r="AY243" s="71"/>
      <c r="AZ243" s="71"/>
      <c r="BA243" s="71"/>
      <c r="BB243" s="71"/>
      <c r="BC243" s="71"/>
      <c r="BD243" s="71"/>
      <c r="BE243" s="71"/>
      <c r="BF243" s="71"/>
      <c r="BG243" s="71"/>
      <c r="BH243" s="71"/>
      <c r="BI243" s="71"/>
      <c r="BJ243" s="71"/>
      <c r="BK243" s="71"/>
      <c r="BL243" s="71"/>
      <c r="BM243" s="71"/>
      <c r="BN243" s="71"/>
      <c r="BO243" s="71"/>
      <c r="BP243" s="71"/>
      <c r="BQ243" s="71"/>
      <c r="BR243" s="71"/>
      <c r="BS243" s="71"/>
      <c r="BT243" s="71"/>
      <c r="BU243" s="71"/>
      <c r="BV243" s="71"/>
      <c r="BW243" s="71"/>
      <c r="BX243" s="71"/>
      <c r="BY243" s="71"/>
      <c r="BZ243" s="71"/>
      <c r="CA243" s="71"/>
      <c r="CB243" s="71"/>
      <c r="CC243" s="71"/>
      <c r="CD243" s="71"/>
      <c r="CE243" s="71"/>
      <c r="CF243" s="71"/>
      <c r="CG243" s="71"/>
      <c r="CH243" s="71"/>
      <c r="CI243" s="71"/>
      <c r="CJ243" s="71"/>
      <c r="CK243" s="71"/>
      <c r="CL243" s="71"/>
      <c r="CM243" s="71"/>
    </row>
    <row r="244" spans="1:91" x14ac:dyDescent="0.15">
      <c r="A244" s="71"/>
      <c r="B244" s="71"/>
      <c r="C244" s="71"/>
      <c r="D244" s="71"/>
      <c r="E244" s="71"/>
      <c r="F244" s="71"/>
      <c r="G244" s="71"/>
      <c r="H244" s="71"/>
      <c r="I244" s="71"/>
      <c r="J244" s="71"/>
      <c r="K244" s="71"/>
      <c r="L244" s="71"/>
      <c r="M244" s="71"/>
      <c r="N244" s="71"/>
      <c r="O244" s="71"/>
      <c r="P244" s="71"/>
      <c r="Q244" s="71"/>
      <c r="R244" s="71"/>
      <c r="S244" s="71"/>
      <c r="T244" s="71"/>
      <c r="U244" s="71"/>
      <c r="V244" s="71"/>
      <c r="W244" s="71"/>
      <c r="X244" s="71"/>
      <c r="Y244" s="71"/>
      <c r="Z244" s="71"/>
      <c r="AA244" s="71"/>
      <c r="AB244" s="71"/>
      <c r="AC244" s="71"/>
      <c r="AD244" s="71"/>
      <c r="AE244" s="71"/>
      <c r="AF244" s="71"/>
      <c r="AG244" s="71"/>
      <c r="AH244" s="71"/>
      <c r="AI244" s="71"/>
      <c r="AJ244" s="71"/>
      <c r="AK244" s="71"/>
      <c r="AL244" s="71"/>
      <c r="AM244" s="71"/>
      <c r="AN244" s="71"/>
      <c r="AO244" s="71"/>
      <c r="AP244" s="71"/>
      <c r="AQ244" s="71"/>
      <c r="AR244" s="71"/>
      <c r="AS244" s="71"/>
      <c r="AT244" s="71"/>
      <c r="AU244" s="71"/>
      <c r="AV244" s="71"/>
      <c r="AW244" s="71"/>
      <c r="AX244" s="71"/>
      <c r="AY244" s="71"/>
      <c r="AZ244" s="71"/>
      <c r="BA244" s="71"/>
      <c r="BB244" s="71"/>
      <c r="BC244" s="71"/>
      <c r="BD244" s="71"/>
      <c r="BE244" s="71"/>
      <c r="BF244" s="71"/>
      <c r="BG244" s="71"/>
      <c r="BH244" s="71"/>
      <c r="BI244" s="71"/>
      <c r="BJ244" s="71"/>
      <c r="BK244" s="71"/>
      <c r="BL244" s="71"/>
      <c r="BM244" s="71"/>
      <c r="BN244" s="71"/>
      <c r="BO244" s="71"/>
      <c r="BP244" s="71"/>
      <c r="BQ244" s="71"/>
      <c r="BR244" s="71"/>
      <c r="BS244" s="71"/>
      <c r="BT244" s="71"/>
      <c r="BU244" s="71"/>
      <c r="BV244" s="71"/>
      <c r="BW244" s="71"/>
      <c r="BX244" s="71"/>
      <c r="BY244" s="71"/>
      <c r="BZ244" s="71"/>
      <c r="CA244" s="71"/>
      <c r="CB244" s="71"/>
      <c r="CC244" s="71"/>
      <c r="CD244" s="71"/>
      <c r="CE244" s="71"/>
      <c r="CF244" s="71"/>
      <c r="CG244" s="71"/>
      <c r="CH244" s="71"/>
      <c r="CI244" s="71"/>
      <c r="CJ244" s="71"/>
      <c r="CK244" s="71"/>
      <c r="CL244" s="71"/>
      <c r="CM244" s="71"/>
    </row>
    <row r="245" spans="1:91" x14ac:dyDescent="0.15">
      <c r="A245" s="71"/>
      <c r="B245" s="71"/>
      <c r="C245" s="71"/>
      <c r="D245" s="71"/>
      <c r="E245" s="71"/>
      <c r="F245" s="71"/>
      <c r="G245" s="71"/>
      <c r="H245" s="71"/>
      <c r="I245" s="71"/>
      <c r="J245" s="71"/>
      <c r="K245" s="71"/>
      <c r="L245" s="71"/>
      <c r="M245" s="71"/>
      <c r="N245" s="71"/>
      <c r="O245" s="71"/>
      <c r="P245" s="71"/>
      <c r="Q245" s="71"/>
      <c r="R245" s="71"/>
      <c r="S245" s="71"/>
      <c r="T245" s="71"/>
      <c r="U245" s="71"/>
      <c r="V245" s="71"/>
      <c r="W245" s="71"/>
      <c r="X245" s="71"/>
      <c r="Y245" s="71"/>
      <c r="Z245" s="71"/>
      <c r="AA245" s="71"/>
      <c r="AB245" s="71"/>
      <c r="AC245" s="71"/>
      <c r="AD245" s="71"/>
      <c r="AE245" s="71"/>
      <c r="AF245" s="71"/>
      <c r="AG245" s="71"/>
      <c r="AH245" s="71"/>
      <c r="AI245" s="71"/>
      <c r="AJ245" s="71"/>
      <c r="AK245" s="71"/>
      <c r="AL245" s="71"/>
      <c r="AM245" s="71"/>
      <c r="AN245" s="71"/>
      <c r="AO245" s="71"/>
      <c r="AP245" s="71"/>
      <c r="AQ245" s="71"/>
      <c r="AR245" s="71"/>
      <c r="AS245" s="71"/>
      <c r="AT245" s="71"/>
      <c r="AU245" s="71"/>
      <c r="AV245" s="71"/>
      <c r="AW245" s="71"/>
      <c r="AX245" s="71"/>
      <c r="AY245" s="71"/>
      <c r="AZ245" s="71"/>
      <c r="BA245" s="71"/>
      <c r="BB245" s="71"/>
      <c r="BC245" s="71"/>
      <c r="BD245" s="71"/>
      <c r="BE245" s="71"/>
      <c r="BF245" s="71"/>
      <c r="BG245" s="71"/>
      <c r="BH245" s="71"/>
      <c r="BI245" s="71"/>
      <c r="BJ245" s="71"/>
      <c r="BK245" s="71"/>
      <c r="BL245" s="71"/>
      <c r="BM245" s="71"/>
      <c r="BN245" s="71"/>
      <c r="BO245" s="71"/>
      <c r="BP245" s="71"/>
      <c r="BQ245" s="71"/>
      <c r="BR245" s="71"/>
      <c r="BS245" s="71"/>
      <c r="BT245" s="71"/>
      <c r="BU245" s="71"/>
      <c r="BV245" s="71"/>
      <c r="BW245" s="71"/>
      <c r="BX245" s="71"/>
      <c r="BY245" s="71"/>
      <c r="BZ245" s="71"/>
      <c r="CA245" s="71"/>
      <c r="CB245" s="71"/>
      <c r="CC245" s="71"/>
      <c r="CD245" s="71"/>
      <c r="CE245" s="71"/>
      <c r="CF245" s="71"/>
      <c r="CG245" s="71"/>
      <c r="CH245" s="71"/>
      <c r="CI245" s="71"/>
      <c r="CJ245" s="71"/>
      <c r="CK245" s="71"/>
      <c r="CL245" s="71"/>
      <c r="CM245" s="71"/>
    </row>
    <row r="246" spans="1:91" x14ac:dyDescent="0.15">
      <c r="A246" s="71"/>
      <c r="B246" s="71"/>
      <c r="C246" s="71"/>
      <c r="D246" s="71"/>
      <c r="E246" s="71"/>
      <c r="F246" s="71"/>
      <c r="G246" s="71"/>
      <c r="H246" s="71"/>
      <c r="I246" s="71"/>
      <c r="J246" s="71"/>
      <c r="K246" s="71"/>
      <c r="L246" s="71"/>
      <c r="M246" s="71"/>
      <c r="N246" s="71"/>
      <c r="O246" s="71"/>
      <c r="P246" s="71"/>
      <c r="Q246" s="71"/>
      <c r="R246" s="71"/>
      <c r="S246" s="71"/>
      <c r="T246" s="71"/>
      <c r="U246" s="71"/>
      <c r="V246" s="71"/>
      <c r="W246" s="71"/>
      <c r="X246" s="71"/>
      <c r="Y246" s="71"/>
      <c r="Z246" s="71"/>
      <c r="AA246" s="71"/>
      <c r="AB246" s="71"/>
      <c r="AC246" s="71"/>
      <c r="AD246" s="71"/>
      <c r="AE246" s="71"/>
      <c r="AF246" s="71"/>
      <c r="AG246" s="71"/>
      <c r="AH246" s="71"/>
      <c r="AI246" s="71"/>
      <c r="AJ246" s="71"/>
      <c r="AK246" s="71"/>
      <c r="AL246" s="71"/>
      <c r="AM246" s="71"/>
      <c r="AN246" s="71"/>
      <c r="AO246" s="71"/>
      <c r="AP246" s="71"/>
      <c r="AQ246" s="71"/>
      <c r="AR246" s="71"/>
      <c r="AS246" s="71"/>
      <c r="AT246" s="71"/>
      <c r="AU246" s="71"/>
      <c r="AV246" s="71"/>
      <c r="AW246" s="71"/>
      <c r="AX246" s="71"/>
      <c r="AY246" s="71"/>
      <c r="AZ246" s="71"/>
      <c r="BA246" s="71"/>
      <c r="BB246" s="71"/>
      <c r="BC246" s="71"/>
      <c r="BD246" s="71"/>
      <c r="BE246" s="71"/>
      <c r="BF246" s="71"/>
      <c r="BG246" s="71"/>
      <c r="BH246" s="71"/>
      <c r="BI246" s="71"/>
      <c r="BJ246" s="71"/>
      <c r="BK246" s="71"/>
      <c r="BL246" s="71"/>
      <c r="BM246" s="71"/>
      <c r="BN246" s="71"/>
      <c r="BO246" s="71"/>
      <c r="BP246" s="71"/>
      <c r="BQ246" s="71"/>
      <c r="BR246" s="71"/>
      <c r="BS246" s="71"/>
      <c r="BT246" s="71"/>
      <c r="BU246" s="71"/>
      <c r="BV246" s="71"/>
      <c r="BW246" s="71"/>
      <c r="BX246" s="71"/>
      <c r="BY246" s="71"/>
      <c r="BZ246" s="71"/>
      <c r="CA246" s="71"/>
      <c r="CB246" s="71"/>
      <c r="CC246" s="71"/>
      <c r="CD246" s="71"/>
      <c r="CE246" s="71"/>
      <c r="CF246" s="71"/>
      <c r="CG246" s="71"/>
      <c r="CH246" s="71"/>
      <c r="CI246" s="71"/>
      <c r="CJ246" s="71"/>
      <c r="CK246" s="71"/>
      <c r="CL246" s="71"/>
      <c r="CM246" s="71"/>
    </row>
    <row r="247" spans="1:91" x14ac:dyDescent="0.15">
      <c r="A247" s="71"/>
      <c r="B247" s="71"/>
      <c r="C247" s="71"/>
      <c r="D247" s="71"/>
      <c r="E247" s="71"/>
      <c r="F247" s="71"/>
      <c r="G247" s="71"/>
      <c r="H247" s="71"/>
      <c r="I247" s="71"/>
      <c r="J247" s="71"/>
      <c r="K247" s="71"/>
      <c r="L247" s="71"/>
      <c r="M247" s="71"/>
      <c r="N247" s="71"/>
      <c r="O247" s="71"/>
      <c r="P247" s="71"/>
      <c r="Q247" s="71"/>
      <c r="R247" s="71"/>
      <c r="S247" s="71"/>
      <c r="T247" s="71"/>
      <c r="U247" s="71"/>
      <c r="V247" s="71"/>
      <c r="W247" s="71"/>
      <c r="X247" s="71"/>
      <c r="Y247" s="71"/>
      <c r="Z247" s="71"/>
      <c r="AA247" s="71"/>
      <c r="AB247" s="71"/>
      <c r="AC247" s="71"/>
      <c r="AD247" s="71"/>
      <c r="AE247" s="71"/>
      <c r="AF247" s="71"/>
      <c r="AG247" s="71"/>
      <c r="AH247" s="71"/>
      <c r="AI247" s="71"/>
      <c r="AJ247" s="71"/>
      <c r="AK247" s="71"/>
      <c r="AL247" s="71"/>
      <c r="AM247" s="71"/>
      <c r="AN247" s="71"/>
      <c r="AO247" s="71"/>
      <c r="AP247" s="71"/>
      <c r="AQ247" s="71"/>
      <c r="AR247" s="71"/>
      <c r="AS247" s="71"/>
      <c r="AT247" s="71"/>
      <c r="AU247" s="71"/>
      <c r="AV247" s="71"/>
      <c r="AW247" s="71"/>
      <c r="AX247" s="71"/>
      <c r="AY247" s="71"/>
      <c r="AZ247" s="71"/>
      <c r="BA247" s="71"/>
      <c r="BB247" s="71"/>
      <c r="BC247" s="71"/>
      <c r="BD247" s="71"/>
      <c r="BE247" s="71"/>
      <c r="BF247" s="71"/>
      <c r="BG247" s="71"/>
      <c r="BH247" s="71"/>
      <c r="BI247" s="71"/>
      <c r="BJ247" s="71"/>
      <c r="BK247" s="71"/>
      <c r="BL247" s="71"/>
      <c r="BM247" s="71"/>
      <c r="BN247" s="71"/>
      <c r="BO247" s="71"/>
      <c r="BP247" s="71"/>
      <c r="BQ247" s="71"/>
      <c r="BR247" s="71"/>
      <c r="BS247" s="71"/>
      <c r="BT247" s="71"/>
      <c r="BU247" s="71"/>
      <c r="BV247" s="71"/>
      <c r="BW247" s="71"/>
      <c r="BX247" s="71"/>
      <c r="BY247" s="71"/>
      <c r="BZ247" s="71"/>
      <c r="CA247" s="71"/>
      <c r="CB247" s="71"/>
      <c r="CC247" s="71"/>
      <c r="CD247" s="71"/>
      <c r="CE247" s="71"/>
      <c r="CF247" s="71"/>
      <c r="CG247" s="71"/>
      <c r="CH247" s="71"/>
      <c r="CI247" s="71"/>
      <c r="CJ247" s="71"/>
      <c r="CK247" s="71"/>
      <c r="CL247" s="71"/>
      <c r="CM247" s="71"/>
    </row>
    <row r="248" spans="1:91" x14ac:dyDescent="0.15">
      <c r="A248" s="71"/>
      <c r="B248" s="71"/>
      <c r="C248" s="71"/>
      <c r="D248" s="71"/>
      <c r="E248" s="71"/>
      <c r="F248" s="71"/>
      <c r="G248" s="71"/>
      <c r="H248" s="71"/>
      <c r="I248" s="71"/>
      <c r="J248" s="71"/>
      <c r="K248" s="71"/>
      <c r="L248" s="71"/>
      <c r="M248" s="71"/>
      <c r="N248" s="71"/>
      <c r="O248" s="71"/>
      <c r="P248" s="71"/>
      <c r="Q248" s="71"/>
      <c r="R248" s="71"/>
      <c r="S248" s="71"/>
      <c r="T248" s="71"/>
      <c r="U248" s="71"/>
      <c r="V248" s="71"/>
      <c r="W248" s="71"/>
      <c r="X248" s="71"/>
      <c r="Y248" s="71"/>
      <c r="Z248" s="71"/>
      <c r="AA248" s="71"/>
      <c r="AB248" s="71"/>
      <c r="AC248" s="71"/>
      <c r="AD248" s="71"/>
      <c r="AE248" s="71"/>
      <c r="AF248" s="71"/>
      <c r="AG248" s="71"/>
      <c r="AH248" s="71"/>
      <c r="AI248" s="71"/>
      <c r="AJ248" s="71"/>
      <c r="AK248" s="71"/>
      <c r="AL248" s="71"/>
      <c r="AM248" s="71"/>
      <c r="AN248" s="71"/>
      <c r="AO248" s="71"/>
      <c r="AP248" s="71"/>
      <c r="AQ248" s="71"/>
      <c r="AR248" s="71"/>
      <c r="AS248" s="71"/>
      <c r="AT248" s="71"/>
      <c r="AU248" s="71"/>
      <c r="AV248" s="71"/>
      <c r="AW248" s="71"/>
      <c r="AX248" s="71"/>
      <c r="AY248" s="71"/>
      <c r="AZ248" s="71"/>
      <c r="BA248" s="71"/>
      <c r="BB248" s="71"/>
      <c r="BC248" s="71"/>
      <c r="BD248" s="71"/>
      <c r="BE248" s="71"/>
      <c r="BF248" s="71"/>
      <c r="BG248" s="71"/>
      <c r="BH248" s="71"/>
      <c r="BI248" s="71"/>
      <c r="BJ248" s="71"/>
      <c r="BK248" s="71"/>
      <c r="BL248" s="71"/>
      <c r="BM248" s="71"/>
      <c r="BN248" s="71"/>
      <c r="BO248" s="71"/>
      <c r="BP248" s="71"/>
      <c r="BQ248" s="71"/>
      <c r="BR248" s="71"/>
      <c r="BS248" s="71"/>
      <c r="BT248" s="71"/>
      <c r="BU248" s="71"/>
      <c r="BV248" s="71"/>
      <c r="BW248" s="71"/>
      <c r="BX248" s="71"/>
      <c r="BY248" s="71"/>
      <c r="BZ248" s="71"/>
      <c r="CA248" s="71"/>
      <c r="CB248" s="71"/>
      <c r="CC248" s="71"/>
      <c r="CD248" s="71"/>
      <c r="CE248" s="71"/>
      <c r="CF248" s="71"/>
      <c r="CG248" s="71"/>
      <c r="CH248" s="71"/>
      <c r="CI248" s="71"/>
      <c r="CJ248" s="71"/>
      <c r="CK248" s="71"/>
      <c r="CL248" s="71"/>
      <c r="CM248" s="71"/>
    </row>
    <row r="249" spans="1:91" x14ac:dyDescent="0.15">
      <c r="A249" s="71"/>
      <c r="B249" s="71"/>
      <c r="C249" s="71"/>
      <c r="D249" s="71"/>
      <c r="E249" s="71"/>
      <c r="F249" s="71"/>
      <c r="G249" s="71"/>
      <c r="H249" s="71"/>
      <c r="I249" s="71"/>
      <c r="J249" s="71"/>
      <c r="K249" s="71"/>
      <c r="L249" s="71"/>
      <c r="M249" s="71"/>
      <c r="N249" s="71"/>
      <c r="O249" s="71"/>
      <c r="P249" s="71"/>
      <c r="Q249" s="71"/>
      <c r="R249" s="71"/>
      <c r="S249" s="71"/>
      <c r="T249" s="71"/>
      <c r="U249" s="71"/>
      <c r="V249" s="71"/>
      <c r="W249" s="71"/>
      <c r="X249" s="71"/>
      <c r="Y249" s="71"/>
      <c r="Z249" s="71"/>
      <c r="AA249" s="71"/>
      <c r="AB249" s="71"/>
      <c r="AC249" s="71"/>
      <c r="AD249" s="71"/>
      <c r="AE249" s="71"/>
      <c r="AF249" s="71"/>
      <c r="AG249" s="71"/>
      <c r="AH249" s="71"/>
      <c r="AI249" s="71"/>
      <c r="AJ249" s="71"/>
      <c r="AK249" s="71"/>
      <c r="AL249" s="71"/>
      <c r="AM249" s="71"/>
      <c r="AN249" s="71"/>
      <c r="AO249" s="71"/>
      <c r="AP249" s="71"/>
      <c r="AQ249" s="71"/>
      <c r="AR249" s="71"/>
      <c r="AS249" s="71"/>
      <c r="AT249" s="71"/>
      <c r="AU249" s="71"/>
      <c r="AV249" s="71"/>
      <c r="AW249" s="71"/>
      <c r="AX249" s="71"/>
      <c r="AY249" s="71"/>
      <c r="AZ249" s="71"/>
      <c r="BA249" s="71"/>
      <c r="BB249" s="71"/>
      <c r="BC249" s="71"/>
      <c r="BD249" s="71"/>
      <c r="BE249" s="71"/>
      <c r="BF249" s="71"/>
      <c r="BG249" s="71"/>
      <c r="BH249" s="71"/>
      <c r="BI249" s="71"/>
      <c r="BJ249" s="71"/>
      <c r="BK249" s="71"/>
      <c r="BL249" s="71"/>
      <c r="BM249" s="71"/>
      <c r="BN249" s="71"/>
      <c r="BO249" s="71"/>
      <c r="BP249" s="71"/>
      <c r="BQ249" s="71"/>
      <c r="BR249" s="71"/>
      <c r="BS249" s="71"/>
      <c r="BT249" s="71"/>
      <c r="BU249" s="71"/>
      <c r="BV249" s="71"/>
      <c r="BW249" s="71"/>
      <c r="BX249" s="71"/>
      <c r="BY249" s="71"/>
      <c r="BZ249" s="71"/>
      <c r="CA249" s="71"/>
      <c r="CB249" s="71"/>
      <c r="CC249" s="71"/>
      <c r="CD249" s="71"/>
      <c r="CE249" s="71"/>
      <c r="CF249" s="71"/>
      <c r="CG249" s="71"/>
      <c r="CH249" s="71"/>
      <c r="CI249" s="71"/>
      <c r="CJ249" s="71"/>
      <c r="CK249" s="71"/>
      <c r="CL249" s="71"/>
      <c r="CM249" s="71"/>
    </row>
    <row r="250" spans="1:91" x14ac:dyDescent="0.15">
      <c r="A250" s="71"/>
      <c r="B250" s="71"/>
      <c r="C250" s="71"/>
      <c r="D250" s="71"/>
      <c r="E250" s="71"/>
      <c r="F250" s="71"/>
      <c r="G250" s="71"/>
      <c r="H250" s="71"/>
      <c r="I250" s="71"/>
      <c r="J250" s="71"/>
      <c r="K250" s="71"/>
      <c r="L250" s="71"/>
      <c r="M250" s="71"/>
      <c r="N250" s="71"/>
      <c r="O250" s="71"/>
      <c r="P250" s="71"/>
      <c r="Q250" s="71"/>
      <c r="R250" s="71"/>
      <c r="S250" s="71"/>
      <c r="T250" s="71"/>
      <c r="U250" s="71"/>
      <c r="V250" s="71"/>
      <c r="W250" s="71"/>
      <c r="X250" s="71"/>
      <c r="Y250" s="71"/>
      <c r="Z250" s="71"/>
      <c r="AA250" s="71"/>
      <c r="AB250" s="71"/>
      <c r="AC250" s="71"/>
      <c r="AD250" s="71"/>
      <c r="AE250" s="71"/>
      <c r="AF250" s="71"/>
      <c r="AG250" s="71"/>
      <c r="AH250" s="71"/>
      <c r="AI250" s="71"/>
      <c r="AJ250" s="71"/>
      <c r="AK250" s="71"/>
      <c r="AL250" s="71"/>
      <c r="AM250" s="71"/>
      <c r="AN250" s="71"/>
      <c r="AO250" s="71"/>
      <c r="AP250" s="71"/>
      <c r="AQ250" s="71"/>
      <c r="AR250" s="71"/>
      <c r="AS250" s="71"/>
      <c r="AT250" s="71"/>
      <c r="AU250" s="71"/>
      <c r="AV250" s="71"/>
      <c r="AW250" s="71"/>
      <c r="AX250" s="71"/>
      <c r="AY250" s="71"/>
      <c r="AZ250" s="71"/>
      <c r="BA250" s="71"/>
      <c r="BB250" s="71"/>
      <c r="BC250" s="71"/>
      <c r="BD250" s="71"/>
      <c r="BE250" s="71"/>
      <c r="BF250" s="71"/>
      <c r="BG250" s="71"/>
      <c r="BH250" s="71"/>
      <c r="BI250" s="71"/>
      <c r="BJ250" s="71"/>
      <c r="BK250" s="71"/>
      <c r="BL250" s="71"/>
      <c r="BM250" s="71"/>
      <c r="BN250" s="71"/>
      <c r="BO250" s="71"/>
      <c r="BP250" s="71"/>
      <c r="BQ250" s="71"/>
      <c r="BR250" s="71"/>
      <c r="BS250" s="71"/>
      <c r="BT250" s="71"/>
      <c r="BU250" s="71"/>
      <c r="BV250" s="71"/>
      <c r="BW250" s="71"/>
      <c r="BX250" s="71"/>
      <c r="BY250" s="71"/>
      <c r="BZ250" s="71"/>
      <c r="CA250" s="71"/>
      <c r="CB250" s="71"/>
      <c r="CC250" s="71"/>
      <c r="CD250" s="71"/>
      <c r="CE250" s="71"/>
      <c r="CF250" s="71"/>
      <c r="CG250" s="71"/>
      <c r="CH250" s="71"/>
      <c r="CI250" s="71"/>
      <c r="CJ250" s="71"/>
      <c r="CK250" s="71"/>
      <c r="CL250" s="71"/>
      <c r="CM250" s="71"/>
    </row>
    <row r="251" spans="1:91" x14ac:dyDescent="0.15">
      <c r="A251" s="71"/>
      <c r="B251" s="71"/>
      <c r="C251" s="71"/>
      <c r="D251" s="71"/>
      <c r="E251" s="71"/>
      <c r="F251" s="71"/>
      <c r="G251" s="71"/>
      <c r="H251" s="71"/>
      <c r="I251" s="71"/>
      <c r="J251" s="71"/>
      <c r="K251" s="71"/>
      <c r="L251" s="71"/>
      <c r="M251" s="71"/>
      <c r="N251" s="71"/>
      <c r="O251" s="71"/>
      <c r="P251" s="71"/>
      <c r="Q251" s="71"/>
      <c r="R251" s="71"/>
      <c r="S251" s="71"/>
      <c r="T251" s="71"/>
      <c r="U251" s="71"/>
      <c r="V251" s="71"/>
      <c r="W251" s="71"/>
      <c r="X251" s="71"/>
      <c r="Y251" s="71"/>
      <c r="Z251" s="71"/>
      <c r="AA251" s="71"/>
      <c r="AB251" s="71"/>
      <c r="AC251" s="71"/>
      <c r="AD251" s="71"/>
      <c r="AE251" s="71"/>
      <c r="AF251" s="71"/>
      <c r="AG251" s="71"/>
      <c r="AH251" s="71"/>
      <c r="AI251" s="71"/>
      <c r="AJ251" s="71"/>
      <c r="AK251" s="71"/>
      <c r="AL251" s="71"/>
      <c r="AM251" s="71"/>
      <c r="AN251" s="71"/>
      <c r="AO251" s="71"/>
      <c r="AP251" s="71"/>
      <c r="AQ251" s="71"/>
      <c r="AR251" s="71"/>
      <c r="AS251" s="71"/>
      <c r="AT251" s="71"/>
      <c r="AU251" s="71"/>
      <c r="AV251" s="71"/>
      <c r="AW251" s="71"/>
      <c r="AX251" s="71"/>
      <c r="AY251" s="71"/>
      <c r="AZ251" s="71"/>
      <c r="BA251" s="71"/>
      <c r="BB251" s="71"/>
      <c r="BC251" s="71"/>
      <c r="BD251" s="71"/>
      <c r="BE251" s="71"/>
      <c r="BF251" s="71"/>
      <c r="BG251" s="71"/>
      <c r="BH251" s="71"/>
      <c r="BI251" s="71"/>
      <c r="BJ251" s="71"/>
      <c r="BK251" s="71"/>
      <c r="BL251" s="71"/>
      <c r="BM251" s="71"/>
      <c r="BN251" s="71"/>
      <c r="BO251" s="71"/>
      <c r="BP251" s="71"/>
      <c r="BQ251" s="71"/>
      <c r="BR251" s="71"/>
      <c r="BS251" s="71"/>
      <c r="BT251" s="71"/>
      <c r="BU251" s="71"/>
      <c r="BV251" s="71"/>
      <c r="BW251" s="71"/>
      <c r="BX251" s="71"/>
      <c r="BY251" s="71"/>
      <c r="BZ251" s="71"/>
      <c r="CA251" s="71"/>
      <c r="CB251" s="71"/>
      <c r="CC251" s="71"/>
      <c r="CD251" s="71"/>
      <c r="CE251" s="71"/>
      <c r="CF251" s="71"/>
      <c r="CG251" s="71"/>
      <c r="CH251" s="71"/>
      <c r="CI251" s="71"/>
      <c r="CJ251" s="71"/>
      <c r="CK251" s="71"/>
      <c r="CL251" s="71"/>
      <c r="CM251" s="71"/>
    </row>
    <row r="252" spans="1:91" x14ac:dyDescent="0.15">
      <c r="A252" s="71"/>
      <c r="B252" s="71"/>
      <c r="C252" s="71"/>
      <c r="D252" s="71"/>
      <c r="E252" s="71"/>
      <c r="F252" s="71"/>
      <c r="G252" s="71"/>
      <c r="H252" s="71"/>
      <c r="I252" s="71"/>
      <c r="J252" s="71"/>
      <c r="K252" s="71"/>
      <c r="L252" s="71"/>
      <c r="M252" s="71"/>
      <c r="N252" s="71"/>
      <c r="O252" s="71"/>
      <c r="P252" s="71"/>
      <c r="Q252" s="71"/>
      <c r="R252" s="71"/>
      <c r="S252" s="71"/>
      <c r="T252" s="71"/>
      <c r="U252" s="71"/>
      <c r="V252" s="71"/>
      <c r="W252" s="71"/>
      <c r="X252" s="71"/>
      <c r="Y252" s="71"/>
      <c r="Z252" s="71"/>
      <c r="AA252" s="71"/>
      <c r="AB252" s="71"/>
      <c r="AC252" s="71"/>
      <c r="AD252" s="71"/>
      <c r="AE252" s="71"/>
      <c r="AF252" s="71"/>
      <c r="AG252" s="71"/>
      <c r="AH252" s="71"/>
      <c r="AI252" s="71"/>
      <c r="AJ252" s="71"/>
      <c r="AK252" s="71"/>
      <c r="AL252" s="71"/>
      <c r="AM252" s="71"/>
      <c r="AN252" s="71"/>
      <c r="AO252" s="71"/>
      <c r="AP252" s="71"/>
      <c r="AQ252" s="71"/>
      <c r="AR252" s="71"/>
      <c r="AS252" s="71"/>
      <c r="AT252" s="71"/>
      <c r="AU252" s="71"/>
      <c r="AV252" s="71"/>
      <c r="AW252" s="71"/>
      <c r="AX252" s="71"/>
      <c r="AY252" s="71"/>
      <c r="AZ252" s="71"/>
      <c r="BA252" s="71"/>
      <c r="BB252" s="71"/>
      <c r="BC252" s="71"/>
      <c r="BD252" s="71"/>
      <c r="BE252" s="71"/>
      <c r="BF252" s="71"/>
      <c r="BG252" s="71"/>
      <c r="BH252" s="71"/>
      <c r="BI252" s="71"/>
      <c r="BJ252" s="71"/>
      <c r="BK252" s="71"/>
      <c r="BL252" s="71"/>
      <c r="BM252" s="71"/>
      <c r="BN252" s="71"/>
      <c r="BO252" s="71"/>
      <c r="BP252" s="71"/>
      <c r="BQ252" s="71"/>
      <c r="BR252" s="71"/>
      <c r="BS252" s="71"/>
      <c r="BT252" s="71"/>
      <c r="BU252" s="71"/>
      <c r="BV252" s="71"/>
      <c r="BW252" s="71"/>
      <c r="BX252" s="71"/>
      <c r="BY252" s="71"/>
      <c r="BZ252" s="71"/>
      <c r="CA252" s="71"/>
      <c r="CB252" s="71"/>
      <c r="CC252" s="71"/>
      <c r="CD252" s="71"/>
      <c r="CE252" s="71"/>
      <c r="CF252" s="71"/>
      <c r="CG252" s="71"/>
      <c r="CH252" s="71"/>
      <c r="CI252" s="71"/>
      <c r="CJ252" s="71"/>
      <c r="CK252" s="71"/>
      <c r="CL252" s="71"/>
      <c r="CM252" s="71"/>
    </row>
    <row r="253" spans="1:91" x14ac:dyDescent="0.15">
      <c r="A253" s="71"/>
      <c r="B253" s="71"/>
      <c r="C253" s="71"/>
      <c r="D253" s="71"/>
      <c r="E253" s="71"/>
      <c r="F253" s="71"/>
      <c r="G253" s="71"/>
      <c r="H253" s="71"/>
      <c r="I253" s="71"/>
      <c r="J253" s="71"/>
      <c r="K253" s="71"/>
      <c r="L253" s="71"/>
      <c r="M253" s="71"/>
      <c r="N253" s="71"/>
      <c r="O253" s="71"/>
      <c r="P253" s="71"/>
      <c r="Q253" s="71"/>
      <c r="R253" s="71"/>
      <c r="S253" s="71"/>
      <c r="T253" s="71"/>
      <c r="U253" s="71"/>
      <c r="V253" s="71"/>
      <c r="W253" s="71"/>
      <c r="X253" s="71"/>
      <c r="Y253" s="71"/>
      <c r="Z253" s="71"/>
      <c r="AA253" s="71"/>
      <c r="AB253" s="71"/>
      <c r="AC253" s="71"/>
      <c r="AD253" s="71"/>
      <c r="AE253" s="71"/>
      <c r="AF253" s="71"/>
      <c r="AG253" s="71"/>
      <c r="AH253" s="71"/>
      <c r="AI253" s="71"/>
      <c r="AJ253" s="71"/>
      <c r="AK253" s="71"/>
      <c r="AL253" s="71"/>
      <c r="AM253" s="71"/>
      <c r="AN253" s="71"/>
      <c r="AO253" s="71"/>
      <c r="AP253" s="71"/>
      <c r="AQ253" s="71"/>
      <c r="AR253" s="71"/>
      <c r="AS253" s="71"/>
      <c r="AT253" s="71"/>
      <c r="AU253" s="71"/>
      <c r="AV253" s="71"/>
      <c r="AW253" s="71"/>
      <c r="AX253" s="71"/>
      <c r="AY253" s="71"/>
      <c r="AZ253" s="71"/>
      <c r="BA253" s="71"/>
      <c r="BB253" s="71"/>
      <c r="BC253" s="71"/>
      <c r="BD253" s="71"/>
      <c r="BE253" s="71"/>
      <c r="BF253" s="71"/>
      <c r="BG253" s="71"/>
      <c r="BH253" s="71"/>
      <c r="BI253" s="71"/>
      <c r="BJ253" s="71"/>
      <c r="BK253" s="71"/>
      <c r="BL253" s="71"/>
      <c r="BM253" s="71"/>
      <c r="BN253" s="71"/>
      <c r="BO253" s="71"/>
      <c r="BP253" s="71"/>
      <c r="BQ253" s="71"/>
      <c r="BR253" s="71"/>
      <c r="BS253" s="71"/>
      <c r="BT253" s="71"/>
      <c r="BU253" s="71"/>
      <c r="BV253" s="71"/>
      <c r="BW253" s="71"/>
      <c r="BX253" s="71"/>
      <c r="BY253" s="71"/>
      <c r="BZ253" s="71"/>
      <c r="CA253" s="71"/>
      <c r="CB253" s="71"/>
      <c r="CC253" s="71"/>
      <c r="CD253" s="71"/>
      <c r="CE253" s="71"/>
      <c r="CF253" s="71"/>
      <c r="CG253" s="71"/>
      <c r="CH253" s="71"/>
      <c r="CI253" s="71"/>
      <c r="CJ253" s="71"/>
      <c r="CK253" s="71"/>
      <c r="CL253" s="71"/>
      <c r="CM253" s="71"/>
    </row>
    <row r="254" spans="1:91" x14ac:dyDescent="0.15">
      <c r="A254" s="71"/>
      <c r="B254" s="71"/>
      <c r="C254" s="71"/>
      <c r="D254" s="71"/>
      <c r="E254" s="71"/>
      <c r="F254" s="71"/>
      <c r="G254" s="71"/>
      <c r="H254" s="71"/>
      <c r="I254" s="71"/>
      <c r="J254" s="71"/>
      <c r="K254" s="71"/>
      <c r="L254" s="71"/>
      <c r="M254" s="71"/>
      <c r="N254" s="71"/>
      <c r="O254" s="71"/>
      <c r="P254" s="71"/>
      <c r="Q254" s="71"/>
      <c r="R254" s="71"/>
      <c r="S254" s="71"/>
      <c r="T254" s="71"/>
      <c r="U254" s="71"/>
      <c r="V254" s="71"/>
      <c r="W254" s="71"/>
      <c r="X254" s="71"/>
      <c r="Y254" s="71"/>
      <c r="Z254" s="71"/>
      <c r="AA254" s="71"/>
      <c r="AB254" s="71"/>
      <c r="AC254" s="71"/>
      <c r="AD254" s="71"/>
      <c r="AE254" s="71"/>
      <c r="AF254" s="71"/>
      <c r="AG254" s="71"/>
      <c r="AH254" s="71"/>
      <c r="AI254" s="71"/>
      <c r="AJ254" s="71"/>
      <c r="AK254" s="71"/>
      <c r="AL254" s="71"/>
      <c r="AM254" s="71"/>
      <c r="AN254" s="71"/>
      <c r="AO254" s="71"/>
      <c r="AP254" s="71"/>
      <c r="AQ254" s="71"/>
      <c r="AR254" s="71"/>
      <c r="AS254" s="71"/>
      <c r="AT254" s="71"/>
      <c r="AU254" s="71"/>
      <c r="AV254" s="71"/>
      <c r="AW254" s="71"/>
      <c r="AX254" s="71"/>
      <c r="AY254" s="71"/>
      <c r="AZ254" s="71"/>
      <c r="BA254" s="71"/>
      <c r="BB254" s="71"/>
      <c r="BC254" s="71"/>
      <c r="BD254" s="71"/>
      <c r="BE254" s="71"/>
      <c r="BF254" s="71"/>
      <c r="BG254" s="71"/>
      <c r="BH254" s="71"/>
      <c r="BI254" s="71"/>
      <c r="BJ254" s="71"/>
      <c r="BK254" s="71"/>
      <c r="BL254" s="71"/>
      <c r="BM254" s="71"/>
      <c r="BN254" s="71"/>
      <c r="BO254" s="71"/>
      <c r="BP254" s="71"/>
      <c r="BQ254" s="71"/>
      <c r="BR254" s="71"/>
      <c r="BS254" s="71"/>
      <c r="BT254" s="71"/>
      <c r="BU254" s="71"/>
      <c r="BV254" s="71"/>
      <c r="BW254" s="71"/>
      <c r="BX254" s="71"/>
      <c r="BY254" s="71"/>
      <c r="BZ254" s="71"/>
      <c r="CA254" s="71"/>
      <c r="CB254" s="71"/>
      <c r="CC254" s="71"/>
      <c r="CD254" s="71"/>
      <c r="CE254" s="71"/>
      <c r="CF254" s="71"/>
      <c r="CG254" s="71"/>
      <c r="CH254" s="71"/>
      <c r="CI254" s="71"/>
      <c r="CJ254" s="71"/>
      <c r="CK254" s="71"/>
      <c r="CL254" s="71"/>
      <c r="CM254" s="71"/>
    </row>
    <row r="255" spans="1:91" x14ac:dyDescent="0.15">
      <c r="A255" s="71"/>
      <c r="B255" s="71"/>
      <c r="C255" s="71"/>
      <c r="D255" s="71"/>
      <c r="E255" s="71"/>
      <c r="F255" s="71"/>
      <c r="G255" s="71"/>
      <c r="H255" s="71"/>
      <c r="I255" s="71"/>
      <c r="J255" s="71"/>
      <c r="K255" s="71"/>
      <c r="L255" s="71"/>
      <c r="M255" s="71"/>
      <c r="N255" s="71"/>
      <c r="O255" s="71"/>
      <c r="P255" s="71"/>
      <c r="Q255" s="71"/>
      <c r="R255" s="71"/>
      <c r="S255" s="71"/>
      <c r="T255" s="71"/>
      <c r="U255" s="71"/>
      <c r="V255" s="71"/>
      <c r="W255" s="71"/>
      <c r="X255" s="71"/>
      <c r="Y255" s="71"/>
      <c r="Z255" s="71"/>
      <c r="AA255" s="71"/>
      <c r="AB255" s="71"/>
      <c r="AC255" s="71"/>
      <c r="AD255" s="71"/>
      <c r="AE255" s="71"/>
      <c r="AF255" s="71"/>
      <c r="AG255" s="71"/>
      <c r="AH255" s="71"/>
      <c r="AI255" s="71"/>
      <c r="AJ255" s="71"/>
      <c r="AK255" s="71"/>
      <c r="AL255" s="71"/>
      <c r="AM255" s="71"/>
      <c r="AN255" s="71"/>
      <c r="AO255" s="71"/>
      <c r="AP255" s="71"/>
      <c r="AQ255" s="71"/>
      <c r="AR255" s="71"/>
      <c r="AS255" s="71"/>
      <c r="AT255" s="71"/>
      <c r="AU255" s="71"/>
      <c r="AV255" s="71"/>
      <c r="AW255" s="71"/>
      <c r="AX255" s="71"/>
      <c r="AY255" s="71"/>
      <c r="AZ255" s="71"/>
      <c r="BA255" s="71"/>
      <c r="BB255" s="71"/>
      <c r="BC255" s="71"/>
      <c r="BD255" s="71"/>
      <c r="BE255" s="71"/>
      <c r="BF255" s="71"/>
      <c r="BG255" s="71"/>
      <c r="BH255" s="71"/>
      <c r="BI255" s="71"/>
      <c r="BJ255" s="71"/>
      <c r="BK255" s="71"/>
      <c r="BL255" s="71"/>
      <c r="BM255" s="71"/>
      <c r="BN255" s="71"/>
      <c r="BO255" s="71"/>
      <c r="BP255" s="71"/>
      <c r="BQ255" s="71"/>
      <c r="BR255" s="71"/>
      <c r="BS255" s="71"/>
      <c r="BT255" s="71"/>
      <c r="BU255" s="71"/>
      <c r="BV255" s="71"/>
      <c r="BW255" s="71"/>
      <c r="BX255" s="71"/>
      <c r="BY255" s="71"/>
      <c r="BZ255" s="71"/>
      <c r="CA255" s="71"/>
      <c r="CB255" s="71"/>
      <c r="CC255" s="71"/>
      <c r="CD255" s="71"/>
      <c r="CE255" s="71"/>
      <c r="CF255" s="71"/>
      <c r="CG255" s="71"/>
      <c r="CH255" s="71"/>
      <c r="CI255" s="71"/>
      <c r="CJ255" s="71"/>
      <c r="CK255" s="71"/>
      <c r="CL255" s="71"/>
      <c r="CM255" s="71"/>
    </row>
    <row r="256" spans="1:91" x14ac:dyDescent="0.15">
      <c r="A256" s="71"/>
      <c r="B256" s="71"/>
      <c r="C256" s="71"/>
      <c r="D256" s="71"/>
      <c r="E256" s="71"/>
      <c r="F256" s="71"/>
      <c r="G256" s="71"/>
      <c r="H256" s="71"/>
      <c r="I256" s="71"/>
      <c r="J256" s="71"/>
      <c r="K256" s="71"/>
      <c r="L256" s="71"/>
      <c r="M256" s="71"/>
      <c r="N256" s="71"/>
      <c r="O256" s="71"/>
      <c r="P256" s="71"/>
      <c r="Q256" s="71"/>
      <c r="R256" s="71"/>
      <c r="S256" s="71"/>
      <c r="T256" s="71"/>
      <c r="U256" s="71"/>
      <c r="V256" s="71"/>
      <c r="W256" s="71"/>
      <c r="X256" s="71"/>
      <c r="Y256" s="71"/>
      <c r="Z256" s="71"/>
      <c r="AA256" s="71"/>
      <c r="AB256" s="71"/>
      <c r="AC256" s="71"/>
      <c r="AD256" s="71"/>
      <c r="AE256" s="71"/>
      <c r="AF256" s="71"/>
      <c r="AG256" s="71"/>
      <c r="AH256" s="71"/>
      <c r="AI256" s="71"/>
      <c r="AJ256" s="71"/>
      <c r="AK256" s="71"/>
      <c r="AL256" s="71"/>
      <c r="AM256" s="71"/>
      <c r="AN256" s="71"/>
      <c r="AO256" s="71"/>
      <c r="AP256" s="71"/>
      <c r="AQ256" s="71"/>
      <c r="AR256" s="71"/>
      <c r="AS256" s="71"/>
      <c r="AT256" s="71"/>
      <c r="AU256" s="71"/>
      <c r="AV256" s="71"/>
      <c r="AW256" s="71"/>
      <c r="AX256" s="71"/>
      <c r="AY256" s="71"/>
      <c r="AZ256" s="71"/>
      <c r="BA256" s="71"/>
      <c r="BB256" s="71"/>
      <c r="BC256" s="71"/>
      <c r="BD256" s="71"/>
      <c r="BE256" s="71"/>
      <c r="BF256" s="71"/>
      <c r="BG256" s="71"/>
      <c r="BH256" s="71"/>
      <c r="BI256" s="71"/>
      <c r="BJ256" s="71"/>
      <c r="BK256" s="71"/>
      <c r="BL256" s="71"/>
      <c r="BM256" s="71"/>
      <c r="BN256" s="71"/>
      <c r="BO256" s="71"/>
      <c r="BP256" s="71"/>
      <c r="BQ256" s="71"/>
      <c r="BR256" s="71"/>
      <c r="BS256" s="71"/>
      <c r="BT256" s="71"/>
      <c r="BU256" s="71"/>
      <c r="BV256" s="71"/>
      <c r="BW256" s="71"/>
      <c r="BX256" s="71"/>
      <c r="BY256" s="71"/>
      <c r="BZ256" s="71"/>
      <c r="CA256" s="71"/>
      <c r="CB256" s="71"/>
      <c r="CC256" s="71"/>
      <c r="CD256" s="71"/>
      <c r="CE256" s="71"/>
      <c r="CF256" s="71"/>
      <c r="CG256" s="71"/>
      <c r="CH256" s="71"/>
      <c r="CI256" s="71"/>
      <c r="CJ256" s="71"/>
      <c r="CK256" s="71"/>
      <c r="CL256" s="71"/>
      <c r="CM256" s="71"/>
    </row>
    <row r="257" spans="1:91" x14ac:dyDescent="0.15">
      <c r="A257" s="71"/>
      <c r="B257" s="71"/>
      <c r="C257" s="71"/>
      <c r="D257" s="71"/>
      <c r="E257" s="71"/>
      <c r="F257" s="71"/>
      <c r="G257" s="71"/>
      <c r="H257" s="71"/>
      <c r="I257" s="71"/>
      <c r="J257" s="71"/>
      <c r="K257" s="71"/>
      <c r="L257" s="71"/>
      <c r="M257" s="71"/>
      <c r="N257" s="71"/>
      <c r="O257" s="71"/>
      <c r="P257" s="71"/>
      <c r="Q257" s="71"/>
      <c r="R257" s="71"/>
      <c r="S257" s="71"/>
      <c r="T257" s="71"/>
      <c r="U257" s="71"/>
      <c r="V257" s="71"/>
      <c r="W257" s="71"/>
      <c r="X257" s="71"/>
      <c r="Y257" s="71"/>
      <c r="Z257" s="71"/>
      <c r="AA257" s="71"/>
      <c r="AB257" s="71"/>
      <c r="AC257" s="71"/>
      <c r="AD257" s="71"/>
      <c r="AE257" s="71"/>
      <c r="AF257" s="71"/>
      <c r="AG257" s="71"/>
      <c r="AH257" s="71"/>
      <c r="AI257" s="71"/>
      <c r="AJ257" s="71"/>
      <c r="AK257" s="71"/>
      <c r="AL257" s="71"/>
      <c r="AM257" s="71"/>
      <c r="AN257" s="71"/>
      <c r="AO257" s="71"/>
      <c r="AP257" s="71"/>
      <c r="AQ257" s="71"/>
      <c r="AR257" s="71"/>
      <c r="AS257" s="71"/>
      <c r="AT257" s="71"/>
      <c r="AU257" s="71"/>
      <c r="AV257" s="71"/>
      <c r="AW257" s="71"/>
      <c r="AX257" s="71"/>
      <c r="AY257" s="71"/>
      <c r="AZ257" s="71"/>
      <c r="BA257" s="71"/>
      <c r="BB257" s="71"/>
      <c r="BC257" s="71"/>
      <c r="BD257" s="71"/>
      <c r="BE257" s="71"/>
      <c r="BF257" s="71"/>
      <c r="BG257" s="71"/>
      <c r="BH257" s="71"/>
      <c r="BI257" s="71"/>
      <c r="BJ257" s="71"/>
      <c r="BK257" s="71"/>
      <c r="BL257" s="71"/>
      <c r="BM257" s="71"/>
      <c r="BN257" s="71"/>
      <c r="BO257" s="71"/>
      <c r="BP257" s="71"/>
      <c r="BQ257" s="71"/>
      <c r="BR257" s="71"/>
      <c r="BS257" s="71"/>
      <c r="BT257" s="71"/>
      <c r="BU257" s="71"/>
      <c r="BV257" s="71"/>
      <c r="BW257" s="71"/>
      <c r="BX257" s="71"/>
      <c r="BY257" s="71"/>
      <c r="BZ257" s="71"/>
      <c r="CA257" s="71"/>
      <c r="CB257" s="71"/>
      <c r="CC257" s="71"/>
      <c r="CD257" s="71"/>
      <c r="CE257" s="71"/>
      <c r="CF257" s="71"/>
      <c r="CG257" s="71"/>
      <c r="CH257" s="71"/>
      <c r="CI257" s="71"/>
      <c r="CJ257" s="71"/>
      <c r="CK257" s="71"/>
      <c r="CL257" s="71"/>
      <c r="CM257" s="71"/>
    </row>
    <row r="258" spans="1:91" x14ac:dyDescent="0.15">
      <c r="A258" s="71"/>
      <c r="B258" s="71"/>
      <c r="C258" s="71"/>
      <c r="D258" s="71"/>
      <c r="E258" s="71"/>
      <c r="F258" s="71"/>
      <c r="G258" s="71"/>
      <c r="H258" s="71"/>
      <c r="I258" s="71"/>
      <c r="J258" s="71"/>
      <c r="K258" s="71"/>
      <c r="L258" s="71"/>
      <c r="M258" s="71"/>
      <c r="N258" s="71"/>
      <c r="O258" s="71"/>
      <c r="P258" s="71"/>
      <c r="Q258" s="71"/>
      <c r="R258" s="71"/>
      <c r="S258" s="71"/>
      <c r="T258" s="71"/>
      <c r="U258" s="71"/>
      <c r="V258" s="71"/>
      <c r="W258" s="71"/>
      <c r="X258" s="71"/>
      <c r="Y258" s="71"/>
      <c r="Z258" s="71"/>
      <c r="AA258" s="71"/>
      <c r="AB258" s="71"/>
      <c r="AC258" s="71"/>
      <c r="AD258" s="71"/>
      <c r="AE258" s="71"/>
      <c r="AF258" s="71"/>
      <c r="AG258" s="71"/>
      <c r="AH258" s="71"/>
      <c r="AI258" s="71"/>
      <c r="AJ258" s="71"/>
      <c r="AK258" s="71"/>
      <c r="AL258" s="71"/>
      <c r="AM258" s="71"/>
      <c r="AN258" s="71"/>
      <c r="AO258" s="71"/>
      <c r="AP258" s="71"/>
      <c r="AQ258" s="71"/>
      <c r="AR258" s="71"/>
      <c r="AS258" s="71"/>
      <c r="AT258" s="71"/>
      <c r="AU258" s="71"/>
      <c r="AV258" s="71"/>
      <c r="AW258" s="71"/>
      <c r="AX258" s="71"/>
      <c r="AY258" s="71"/>
      <c r="AZ258" s="71"/>
      <c r="BA258" s="71"/>
      <c r="BB258" s="71"/>
      <c r="BC258" s="71"/>
      <c r="BD258" s="71"/>
      <c r="BE258" s="71"/>
      <c r="BF258" s="71"/>
      <c r="BG258" s="71"/>
      <c r="BH258" s="71"/>
      <c r="BI258" s="71"/>
      <c r="BJ258" s="71"/>
      <c r="BK258" s="71"/>
      <c r="BL258" s="71"/>
      <c r="BM258" s="71"/>
      <c r="BN258" s="71"/>
      <c r="BO258" s="71"/>
      <c r="BP258" s="71"/>
      <c r="BQ258" s="71"/>
      <c r="BR258" s="71"/>
      <c r="BS258" s="71"/>
      <c r="BT258" s="71"/>
      <c r="BU258" s="71"/>
      <c r="BV258" s="71"/>
      <c r="BW258" s="71"/>
      <c r="BX258" s="71"/>
      <c r="BY258" s="71"/>
      <c r="BZ258" s="71"/>
      <c r="CA258" s="71"/>
      <c r="CB258" s="71"/>
      <c r="CC258" s="71"/>
      <c r="CD258" s="71"/>
      <c r="CE258" s="71"/>
      <c r="CF258" s="71"/>
      <c r="CG258" s="71"/>
      <c r="CH258" s="71"/>
      <c r="CI258" s="71"/>
      <c r="CJ258" s="71"/>
      <c r="CK258" s="71"/>
      <c r="CL258" s="71"/>
      <c r="CM258" s="71"/>
    </row>
    <row r="259" spans="1:91" x14ac:dyDescent="0.15">
      <c r="A259" s="71"/>
      <c r="B259" s="71"/>
      <c r="C259" s="71"/>
      <c r="D259" s="71"/>
      <c r="E259" s="71"/>
      <c r="F259" s="71"/>
      <c r="G259" s="71"/>
      <c r="H259" s="71"/>
      <c r="I259" s="71"/>
      <c r="J259" s="71"/>
      <c r="K259" s="71"/>
      <c r="L259" s="71"/>
      <c r="M259" s="71"/>
      <c r="N259" s="71"/>
      <c r="O259" s="71"/>
      <c r="P259" s="71"/>
      <c r="Q259" s="71"/>
      <c r="R259" s="71"/>
      <c r="S259" s="71"/>
      <c r="T259" s="71"/>
      <c r="U259" s="71"/>
      <c r="V259" s="71"/>
      <c r="W259" s="71"/>
      <c r="X259" s="71"/>
      <c r="Y259" s="71"/>
      <c r="Z259" s="71"/>
      <c r="AA259" s="71"/>
      <c r="AB259" s="71"/>
      <c r="AC259" s="71"/>
      <c r="AD259" s="71"/>
      <c r="AE259" s="71"/>
      <c r="AF259" s="71"/>
      <c r="AG259" s="71"/>
      <c r="AH259" s="71"/>
      <c r="AI259" s="71"/>
      <c r="AJ259" s="71"/>
      <c r="AK259" s="71"/>
      <c r="AL259" s="71"/>
      <c r="AM259" s="71"/>
      <c r="AN259" s="71"/>
      <c r="AO259" s="71"/>
      <c r="AP259" s="71"/>
      <c r="AQ259" s="71"/>
      <c r="AR259" s="71"/>
      <c r="AS259" s="71"/>
      <c r="AT259" s="71"/>
      <c r="AU259" s="71"/>
      <c r="AV259" s="71"/>
      <c r="AW259" s="71"/>
      <c r="AX259" s="71"/>
      <c r="AY259" s="71"/>
      <c r="AZ259" s="71"/>
      <c r="BA259" s="71"/>
      <c r="BB259" s="71"/>
      <c r="BC259" s="71"/>
      <c r="BD259" s="71"/>
      <c r="BE259" s="71"/>
      <c r="BF259" s="71"/>
      <c r="BG259" s="71"/>
      <c r="BH259" s="71"/>
      <c r="BI259" s="71"/>
      <c r="BJ259" s="71"/>
      <c r="BK259" s="71"/>
      <c r="BL259" s="71"/>
      <c r="BM259" s="71"/>
      <c r="BN259" s="71"/>
      <c r="BO259" s="71"/>
      <c r="BP259" s="71"/>
      <c r="BQ259" s="71"/>
      <c r="BR259" s="71"/>
      <c r="BS259" s="71"/>
      <c r="BT259" s="71"/>
      <c r="BU259" s="71"/>
      <c r="BV259" s="71"/>
      <c r="BW259" s="71"/>
      <c r="BX259" s="71"/>
      <c r="BY259" s="71"/>
      <c r="BZ259" s="71"/>
      <c r="CA259" s="71"/>
      <c r="CB259" s="71"/>
      <c r="CC259" s="71"/>
      <c r="CD259" s="71"/>
      <c r="CE259" s="71"/>
      <c r="CF259" s="71"/>
      <c r="CG259" s="71"/>
      <c r="CH259" s="71"/>
      <c r="CI259" s="71"/>
      <c r="CJ259" s="71"/>
      <c r="CK259" s="71"/>
      <c r="CL259" s="71"/>
      <c r="CM259" s="71"/>
    </row>
    <row r="260" spans="1:91" x14ac:dyDescent="0.15">
      <c r="A260" s="71"/>
      <c r="B260" s="71"/>
      <c r="C260" s="71"/>
      <c r="D260" s="71"/>
      <c r="E260" s="71"/>
      <c r="F260" s="71"/>
      <c r="G260" s="71"/>
      <c r="H260" s="71"/>
      <c r="I260" s="71"/>
      <c r="J260" s="71"/>
      <c r="K260" s="71"/>
      <c r="L260" s="71"/>
      <c r="M260" s="71"/>
      <c r="N260" s="71"/>
      <c r="O260" s="71"/>
      <c r="P260" s="71"/>
      <c r="Q260" s="71"/>
      <c r="R260" s="71"/>
      <c r="S260" s="71"/>
      <c r="T260" s="71"/>
      <c r="U260" s="71"/>
      <c r="V260" s="71"/>
      <c r="W260" s="71"/>
      <c r="X260" s="71"/>
      <c r="Y260" s="71"/>
      <c r="Z260" s="71"/>
      <c r="AA260" s="71"/>
      <c r="AB260" s="71"/>
      <c r="AC260" s="71"/>
      <c r="AD260" s="71"/>
      <c r="AE260" s="71"/>
      <c r="AF260" s="71"/>
      <c r="AG260" s="71"/>
      <c r="AH260" s="71"/>
      <c r="AI260" s="71"/>
      <c r="AJ260" s="71"/>
      <c r="AK260" s="71"/>
      <c r="AL260" s="71"/>
      <c r="AM260" s="71"/>
      <c r="AN260" s="71"/>
      <c r="AO260" s="71"/>
      <c r="AP260" s="71"/>
      <c r="AQ260" s="71"/>
      <c r="AR260" s="71"/>
      <c r="AS260" s="71"/>
      <c r="AT260" s="71"/>
      <c r="AU260" s="71"/>
      <c r="AV260" s="71"/>
      <c r="AW260" s="71"/>
      <c r="AX260" s="71"/>
      <c r="AY260" s="71"/>
      <c r="AZ260" s="71"/>
      <c r="BA260" s="71"/>
      <c r="BB260" s="71"/>
      <c r="BC260" s="71"/>
      <c r="BD260" s="71"/>
      <c r="BE260" s="71"/>
      <c r="BF260" s="71"/>
      <c r="BG260" s="71"/>
      <c r="BH260" s="71"/>
      <c r="BI260" s="71"/>
      <c r="BJ260" s="71"/>
      <c r="BK260" s="71"/>
      <c r="BL260" s="71"/>
      <c r="BM260" s="71"/>
      <c r="BN260" s="71"/>
      <c r="BO260" s="71"/>
      <c r="BP260" s="71"/>
      <c r="BQ260" s="71"/>
      <c r="BR260" s="71"/>
      <c r="BS260" s="71"/>
      <c r="BT260" s="71"/>
      <c r="BU260" s="71"/>
      <c r="BV260" s="71"/>
      <c r="BW260" s="71"/>
      <c r="BX260" s="71"/>
      <c r="BY260" s="71"/>
      <c r="BZ260" s="71"/>
      <c r="CA260" s="71"/>
      <c r="CB260" s="71"/>
      <c r="CC260" s="71"/>
      <c r="CD260" s="71"/>
      <c r="CE260" s="71"/>
      <c r="CF260" s="71"/>
      <c r="CG260" s="71"/>
      <c r="CH260" s="71"/>
      <c r="CI260" s="71"/>
      <c r="CJ260" s="71"/>
      <c r="CK260" s="71"/>
      <c r="CL260" s="71"/>
      <c r="CM260" s="71"/>
    </row>
    <row r="261" spans="1:91" x14ac:dyDescent="0.15">
      <c r="A261" s="71"/>
      <c r="B261" s="71"/>
      <c r="C261" s="71"/>
      <c r="D261" s="71"/>
      <c r="E261" s="71"/>
      <c r="F261" s="71"/>
      <c r="G261" s="71"/>
      <c r="H261" s="71"/>
      <c r="I261" s="71"/>
      <c r="J261" s="71"/>
      <c r="K261" s="71"/>
      <c r="L261" s="71"/>
      <c r="M261" s="71"/>
      <c r="N261" s="71"/>
      <c r="O261" s="71"/>
      <c r="P261" s="71"/>
      <c r="Q261" s="71"/>
      <c r="R261" s="71"/>
      <c r="S261" s="71"/>
      <c r="T261" s="71"/>
      <c r="U261" s="71"/>
      <c r="V261" s="71"/>
      <c r="W261" s="71"/>
      <c r="X261" s="71"/>
      <c r="Y261" s="71"/>
      <c r="Z261" s="71"/>
      <c r="AA261" s="71"/>
      <c r="AB261" s="71"/>
      <c r="AC261" s="71"/>
      <c r="AD261" s="71"/>
      <c r="AE261" s="71"/>
      <c r="AF261" s="71"/>
      <c r="AG261" s="71"/>
      <c r="AH261" s="71"/>
      <c r="AI261" s="71"/>
      <c r="AJ261" s="71"/>
      <c r="AK261" s="71"/>
      <c r="AL261" s="71"/>
      <c r="AM261" s="71"/>
      <c r="AN261" s="71"/>
      <c r="AO261" s="71"/>
      <c r="AP261" s="71"/>
      <c r="AQ261" s="71"/>
      <c r="AR261" s="71"/>
      <c r="AS261" s="71"/>
      <c r="AT261" s="71"/>
      <c r="AU261" s="71"/>
      <c r="AV261" s="71"/>
      <c r="AW261" s="71"/>
      <c r="AX261" s="71"/>
      <c r="AY261" s="71"/>
      <c r="AZ261" s="71"/>
      <c r="BA261" s="71"/>
      <c r="BB261" s="71"/>
      <c r="BC261" s="71"/>
      <c r="BD261" s="71"/>
      <c r="BE261" s="71"/>
      <c r="BF261" s="71"/>
      <c r="BG261" s="71"/>
      <c r="BH261" s="71"/>
      <c r="BI261" s="71"/>
      <c r="BJ261" s="71"/>
      <c r="BK261" s="71"/>
      <c r="BL261" s="71"/>
      <c r="BM261" s="71"/>
      <c r="BN261" s="71"/>
      <c r="BO261" s="71"/>
      <c r="BP261" s="71"/>
      <c r="BQ261" s="71"/>
      <c r="BR261" s="71"/>
      <c r="BS261" s="71"/>
      <c r="BT261" s="71"/>
      <c r="BU261" s="71"/>
      <c r="BV261" s="71"/>
      <c r="BW261" s="71"/>
      <c r="BX261" s="71"/>
      <c r="BY261" s="71"/>
      <c r="BZ261" s="71"/>
      <c r="CA261" s="71"/>
      <c r="CB261" s="71"/>
      <c r="CC261" s="71"/>
      <c r="CD261" s="71"/>
      <c r="CE261" s="71"/>
      <c r="CF261" s="71"/>
      <c r="CG261" s="71"/>
      <c r="CH261" s="71"/>
      <c r="CI261" s="71"/>
      <c r="CJ261" s="71"/>
      <c r="CK261" s="71"/>
      <c r="CL261" s="71"/>
      <c r="CM261" s="71"/>
    </row>
    <row r="262" spans="1:91" x14ac:dyDescent="0.15">
      <c r="A262" s="71"/>
      <c r="B262" s="71"/>
      <c r="C262" s="71"/>
      <c r="D262" s="71"/>
      <c r="E262" s="71"/>
      <c r="F262" s="71"/>
      <c r="G262" s="71"/>
      <c r="H262" s="71"/>
      <c r="I262" s="71"/>
      <c r="J262" s="71"/>
      <c r="K262" s="71"/>
      <c r="L262" s="71"/>
      <c r="M262" s="71"/>
      <c r="N262" s="71"/>
      <c r="O262" s="71"/>
      <c r="P262" s="71"/>
      <c r="Q262" s="71"/>
      <c r="R262" s="71"/>
      <c r="S262" s="71"/>
      <c r="T262" s="71"/>
      <c r="U262" s="71"/>
      <c r="V262" s="71"/>
      <c r="W262" s="71"/>
      <c r="X262" s="71"/>
      <c r="Y262" s="71"/>
      <c r="Z262" s="71"/>
      <c r="AA262" s="71"/>
      <c r="AB262" s="71"/>
      <c r="AC262" s="71"/>
      <c r="AD262" s="71"/>
      <c r="AE262" s="71"/>
      <c r="AF262" s="71"/>
      <c r="AG262" s="71"/>
      <c r="AH262" s="71"/>
      <c r="AI262" s="71"/>
      <c r="AJ262" s="71"/>
      <c r="AK262" s="71"/>
      <c r="AL262" s="71"/>
      <c r="AM262" s="71"/>
      <c r="AN262" s="71"/>
      <c r="AO262" s="71"/>
      <c r="AP262" s="71"/>
      <c r="AQ262" s="71"/>
      <c r="AR262" s="71"/>
      <c r="AS262" s="71"/>
      <c r="AT262" s="71"/>
      <c r="AU262" s="71"/>
      <c r="AV262" s="71"/>
      <c r="AW262" s="71"/>
      <c r="AX262" s="71"/>
      <c r="AY262" s="71"/>
      <c r="AZ262" s="71"/>
      <c r="BA262" s="71"/>
      <c r="BB262" s="71"/>
      <c r="BC262" s="71"/>
      <c r="BD262" s="71"/>
      <c r="BE262" s="71"/>
      <c r="BF262" s="71"/>
      <c r="BG262" s="71"/>
      <c r="BH262" s="71"/>
      <c r="BI262" s="71"/>
      <c r="BJ262" s="71"/>
      <c r="BK262" s="71"/>
      <c r="BL262" s="71"/>
      <c r="BM262" s="71"/>
      <c r="BN262" s="71"/>
      <c r="BO262" s="71"/>
      <c r="BP262" s="71"/>
      <c r="BQ262" s="71"/>
      <c r="BR262" s="71"/>
      <c r="BS262" s="71"/>
      <c r="BT262" s="71"/>
      <c r="BU262" s="71"/>
      <c r="BV262" s="71"/>
      <c r="BW262" s="71"/>
      <c r="BX262" s="71"/>
      <c r="BY262" s="71"/>
      <c r="BZ262" s="71"/>
      <c r="CA262" s="71"/>
      <c r="CB262" s="71"/>
      <c r="CC262" s="71"/>
      <c r="CD262" s="71"/>
      <c r="CE262" s="71"/>
      <c r="CF262" s="71"/>
      <c r="CG262" s="71"/>
      <c r="CH262" s="71"/>
      <c r="CI262" s="71"/>
      <c r="CJ262" s="71"/>
      <c r="CK262" s="71"/>
      <c r="CL262" s="71"/>
      <c r="CM262" s="71"/>
    </row>
    <row r="263" spans="1:91" x14ac:dyDescent="0.15">
      <c r="A263" s="71"/>
      <c r="B263" s="71"/>
      <c r="C263" s="71"/>
      <c r="D263" s="71"/>
      <c r="E263" s="71"/>
      <c r="F263" s="71"/>
      <c r="G263" s="71"/>
      <c r="H263" s="71"/>
      <c r="I263" s="71"/>
      <c r="J263" s="71"/>
      <c r="K263" s="71"/>
      <c r="L263" s="71"/>
      <c r="M263" s="71"/>
      <c r="N263" s="71"/>
      <c r="O263" s="71"/>
      <c r="P263" s="71"/>
      <c r="Q263" s="71"/>
      <c r="R263" s="71"/>
      <c r="S263" s="71"/>
      <c r="T263" s="71"/>
      <c r="U263" s="71"/>
      <c r="V263" s="71"/>
      <c r="W263" s="71"/>
      <c r="X263" s="71"/>
      <c r="Y263" s="71"/>
      <c r="Z263" s="71"/>
      <c r="AA263" s="71"/>
      <c r="AB263" s="71"/>
      <c r="AC263" s="71"/>
      <c r="AD263" s="71"/>
      <c r="AE263" s="71"/>
      <c r="AF263" s="71"/>
      <c r="AG263" s="71"/>
      <c r="AH263" s="71"/>
      <c r="AI263" s="71"/>
      <c r="AJ263" s="71"/>
      <c r="AK263" s="71"/>
      <c r="AL263" s="71"/>
      <c r="AM263" s="71"/>
      <c r="AN263" s="71"/>
      <c r="AO263" s="71"/>
      <c r="AP263" s="71"/>
      <c r="AQ263" s="71"/>
      <c r="AR263" s="71"/>
      <c r="AS263" s="71"/>
      <c r="AT263" s="71"/>
      <c r="AU263" s="71"/>
      <c r="AV263" s="71"/>
      <c r="AW263" s="71"/>
      <c r="AX263" s="71"/>
      <c r="AY263" s="71"/>
      <c r="AZ263" s="71"/>
      <c r="BA263" s="71"/>
      <c r="BB263" s="71"/>
      <c r="BC263" s="71"/>
      <c r="BD263" s="71"/>
      <c r="BE263" s="71"/>
      <c r="BF263" s="71"/>
      <c r="BG263" s="71"/>
      <c r="BH263" s="71"/>
      <c r="BI263" s="71"/>
      <c r="BJ263" s="71"/>
      <c r="BK263" s="71"/>
      <c r="BL263" s="71"/>
      <c r="BM263" s="71"/>
      <c r="BN263" s="71"/>
      <c r="BO263" s="71"/>
      <c r="BP263" s="71"/>
      <c r="BQ263" s="71"/>
      <c r="BR263" s="71"/>
      <c r="BS263" s="71"/>
      <c r="BT263" s="71"/>
      <c r="BU263" s="71"/>
      <c r="BV263" s="71"/>
      <c r="BW263" s="71"/>
      <c r="BX263" s="71"/>
      <c r="BY263" s="71"/>
      <c r="BZ263" s="71"/>
      <c r="CA263" s="71"/>
      <c r="CB263" s="71"/>
      <c r="CC263" s="71"/>
      <c r="CD263" s="71"/>
      <c r="CE263" s="71"/>
      <c r="CF263" s="71"/>
      <c r="CG263" s="71"/>
      <c r="CH263" s="71"/>
      <c r="CI263" s="71"/>
      <c r="CJ263" s="71"/>
      <c r="CK263" s="71"/>
      <c r="CL263" s="71"/>
      <c r="CM263" s="71"/>
    </row>
    <row r="264" spans="1:91" x14ac:dyDescent="0.15">
      <c r="A264" s="71"/>
      <c r="B264" s="71"/>
      <c r="C264" s="71"/>
      <c r="D264" s="71"/>
      <c r="E264" s="71"/>
      <c r="F264" s="71"/>
      <c r="G264" s="71"/>
      <c r="H264" s="71"/>
      <c r="I264" s="71"/>
      <c r="J264" s="71"/>
      <c r="K264" s="71"/>
      <c r="L264" s="71"/>
      <c r="M264" s="71"/>
      <c r="N264" s="71"/>
      <c r="O264" s="71"/>
      <c r="P264" s="71"/>
      <c r="Q264" s="71"/>
      <c r="R264" s="71"/>
      <c r="S264" s="71"/>
      <c r="T264" s="71"/>
      <c r="U264" s="71"/>
      <c r="V264" s="71"/>
      <c r="W264" s="71"/>
      <c r="X264" s="71"/>
      <c r="Y264" s="71"/>
      <c r="Z264" s="71"/>
      <c r="AA264" s="71"/>
      <c r="AB264" s="71"/>
      <c r="AC264" s="71"/>
      <c r="AD264" s="71"/>
      <c r="AE264" s="71"/>
      <c r="AF264" s="71"/>
      <c r="AG264" s="71"/>
      <c r="AH264" s="71"/>
      <c r="AI264" s="71"/>
      <c r="AJ264" s="71"/>
      <c r="AK264" s="71"/>
      <c r="AL264" s="71"/>
      <c r="AM264" s="71"/>
      <c r="AN264" s="71"/>
      <c r="AO264" s="71"/>
      <c r="AP264" s="71"/>
      <c r="AQ264" s="71"/>
      <c r="AR264" s="71"/>
      <c r="AS264" s="71"/>
      <c r="AT264" s="71"/>
      <c r="AU264" s="71"/>
      <c r="AV264" s="71"/>
      <c r="AW264" s="71"/>
      <c r="AX264" s="71"/>
      <c r="AY264" s="71"/>
      <c r="AZ264" s="71"/>
      <c r="BA264" s="71"/>
      <c r="BB264" s="71"/>
      <c r="BC264" s="71"/>
      <c r="BD264" s="71"/>
      <c r="BE264" s="71"/>
      <c r="BF264" s="71"/>
      <c r="BG264" s="71"/>
      <c r="BH264" s="71"/>
      <c r="BI264" s="71"/>
      <c r="BJ264" s="71"/>
      <c r="BK264" s="71"/>
      <c r="BL264" s="71"/>
      <c r="BM264" s="71"/>
      <c r="BN264" s="71"/>
      <c r="BO264" s="71"/>
      <c r="BP264" s="71"/>
      <c r="BQ264" s="71"/>
      <c r="BR264" s="71"/>
      <c r="BS264" s="71"/>
      <c r="BT264" s="71"/>
      <c r="BU264" s="71"/>
      <c r="BV264" s="71"/>
      <c r="BW264" s="71"/>
      <c r="BX264" s="71"/>
      <c r="BY264" s="71"/>
      <c r="BZ264" s="71"/>
      <c r="CA264" s="71"/>
      <c r="CB264" s="71"/>
      <c r="CC264" s="71"/>
      <c r="CD264" s="71"/>
      <c r="CE264" s="71"/>
      <c r="CF264" s="71"/>
      <c r="CG264" s="71"/>
      <c r="CH264" s="71"/>
      <c r="CI264" s="71"/>
      <c r="CJ264" s="71"/>
      <c r="CK264" s="71"/>
      <c r="CL264" s="71"/>
      <c r="CM264" s="71"/>
    </row>
    <row r="265" spans="1:91" x14ac:dyDescent="0.15">
      <c r="A265" s="71"/>
      <c r="B265" s="71"/>
      <c r="C265" s="71"/>
      <c r="D265" s="71"/>
      <c r="E265" s="71"/>
      <c r="F265" s="71"/>
      <c r="G265" s="71"/>
      <c r="H265" s="71"/>
      <c r="I265" s="71"/>
      <c r="J265" s="71"/>
      <c r="K265" s="71"/>
      <c r="L265" s="71"/>
      <c r="M265" s="71"/>
      <c r="N265" s="71"/>
      <c r="O265" s="71"/>
      <c r="P265" s="71"/>
      <c r="Q265" s="71"/>
      <c r="R265" s="71"/>
      <c r="S265" s="71"/>
      <c r="T265" s="71"/>
      <c r="U265" s="71"/>
      <c r="V265" s="71"/>
      <c r="W265" s="71"/>
      <c r="X265" s="71"/>
      <c r="Y265" s="71"/>
      <c r="Z265" s="71"/>
      <c r="AA265" s="71"/>
      <c r="AB265" s="71"/>
      <c r="AC265" s="71"/>
      <c r="AD265" s="71"/>
      <c r="AE265" s="71"/>
      <c r="AF265" s="71"/>
      <c r="AG265" s="71"/>
      <c r="AH265" s="71"/>
      <c r="AI265" s="71"/>
      <c r="AJ265" s="71"/>
      <c r="AK265" s="71"/>
      <c r="AL265" s="71"/>
      <c r="AM265" s="71"/>
      <c r="AN265" s="71"/>
      <c r="AO265" s="71"/>
      <c r="AP265" s="71"/>
      <c r="AQ265" s="71"/>
      <c r="AR265" s="71"/>
      <c r="AS265" s="71"/>
      <c r="AT265" s="71"/>
      <c r="AU265" s="71"/>
      <c r="AV265" s="71"/>
      <c r="AW265" s="71"/>
      <c r="AX265" s="71"/>
      <c r="AY265" s="71"/>
      <c r="AZ265" s="71"/>
      <c r="BA265" s="71"/>
      <c r="BB265" s="71"/>
      <c r="BC265" s="71"/>
      <c r="BD265" s="71"/>
      <c r="BE265" s="71"/>
      <c r="BF265" s="71"/>
      <c r="BG265" s="71"/>
      <c r="BH265" s="71"/>
      <c r="BI265" s="71"/>
      <c r="BJ265" s="71"/>
      <c r="BK265" s="71"/>
      <c r="BL265" s="71"/>
      <c r="BM265" s="71"/>
      <c r="BN265" s="71"/>
      <c r="BO265" s="71"/>
      <c r="BP265" s="71"/>
      <c r="BQ265" s="71"/>
      <c r="BR265" s="71"/>
      <c r="BS265" s="71"/>
      <c r="BT265" s="71"/>
      <c r="BU265" s="71"/>
      <c r="BV265" s="71"/>
      <c r="BW265" s="71"/>
      <c r="BX265" s="71"/>
      <c r="BY265" s="71"/>
      <c r="BZ265" s="71"/>
      <c r="CA265" s="71"/>
      <c r="CB265" s="71"/>
      <c r="CC265" s="71"/>
      <c r="CD265" s="71"/>
      <c r="CE265" s="71"/>
      <c r="CF265" s="71"/>
      <c r="CG265" s="71"/>
      <c r="CH265" s="71"/>
      <c r="CI265" s="71"/>
      <c r="CJ265" s="71"/>
      <c r="CK265" s="71"/>
      <c r="CL265" s="71"/>
      <c r="CM265" s="71"/>
    </row>
    <row r="266" spans="1:91" x14ac:dyDescent="0.15">
      <c r="A266" s="71"/>
      <c r="B266" s="71"/>
      <c r="C266" s="71"/>
      <c r="D266" s="71"/>
      <c r="E266" s="71"/>
      <c r="F266" s="71"/>
      <c r="G266" s="71"/>
      <c r="H266" s="71"/>
      <c r="I266" s="71"/>
      <c r="J266" s="71"/>
      <c r="K266" s="71"/>
      <c r="L266" s="71"/>
      <c r="M266" s="71"/>
      <c r="N266" s="71"/>
      <c r="O266" s="71"/>
      <c r="P266" s="71"/>
      <c r="Q266" s="71"/>
      <c r="R266" s="71"/>
      <c r="S266" s="71"/>
      <c r="T266" s="71"/>
      <c r="U266" s="71"/>
      <c r="V266" s="71"/>
      <c r="W266" s="71"/>
      <c r="X266" s="71"/>
      <c r="Y266" s="71"/>
      <c r="Z266" s="71"/>
      <c r="AA266" s="71"/>
      <c r="AB266" s="71"/>
      <c r="AC266" s="71"/>
      <c r="AD266" s="71"/>
      <c r="AE266" s="71"/>
      <c r="AF266" s="71"/>
      <c r="AG266" s="71"/>
      <c r="AH266" s="71"/>
      <c r="AI266" s="71"/>
      <c r="AJ266" s="71"/>
      <c r="AK266" s="71"/>
      <c r="AL266" s="71"/>
      <c r="AM266" s="71"/>
      <c r="AN266" s="71"/>
      <c r="AO266" s="71"/>
      <c r="AP266" s="71"/>
      <c r="AQ266" s="71"/>
      <c r="AR266" s="71"/>
      <c r="AS266" s="71"/>
      <c r="AT266" s="71"/>
      <c r="AU266" s="71"/>
      <c r="AV266" s="71"/>
      <c r="AW266" s="71"/>
      <c r="AX266" s="71"/>
      <c r="AY266" s="71"/>
      <c r="AZ266" s="71"/>
      <c r="BA266" s="71"/>
      <c r="BB266" s="71"/>
      <c r="BC266" s="71"/>
      <c r="BD266" s="71"/>
      <c r="BE266" s="71"/>
      <c r="BF266" s="71"/>
      <c r="BG266" s="71"/>
      <c r="BH266" s="71"/>
      <c r="BI266" s="71"/>
      <c r="BJ266" s="71"/>
      <c r="BK266" s="71"/>
      <c r="BL266" s="71"/>
      <c r="BM266" s="71"/>
      <c r="BN266" s="71"/>
      <c r="BO266" s="71"/>
      <c r="BP266" s="71"/>
      <c r="BQ266" s="71"/>
      <c r="BR266" s="71"/>
      <c r="BS266" s="71"/>
      <c r="BT266" s="71"/>
      <c r="BU266" s="71"/>
      <c r="BV266" s="71"/>
      <c r="BW266" s="71"/>
      <c r="BX266" s="71"/>
      <c r="BY266" s="71"/>
      <c r="BZ266" s="71"/>
      <c r="CA266" s="71"/>
      <c r="CB266" s="71"/>
      <c r="CC266" s="71"/>
      <c r="CD266" s="71"/>
      <c r="CE266" s="71"/>
      <c r="CF266" s="71"/>
      <c r="CG266" s="71"/>
      <c r="CH266" s="71"/>
      <c r="CI266" s="71"/>
      <c r="CJ266" s="71"/>
      <c r="CK266" s="71"/>
      <c r="CL266" s="71"/>
      <c r="CM266" s="71"/>
    </row>
    <row r="267" spans="1:91" x14ac:dyDescent="0.15">
      <c r="A267" s="71"/>
      <c r="B267" s="71"/>
      <c r="C267" s="71"/>
      <c r="D267" s="71"/>
      <c r="E267" s="71"/>
      <c r="F267" s="71"/>
      <c r="G267" s="71"/>
      <c r="H267" s="71"/>
      <c r="I267" s="71"/>
      <c r="J267" s="71"/>
      <c r="K267" s="71"/>
      <c r="L267" s="71"/>
      <c r="M267" s="71"/>
      <c r="N267" s="71"/>
      <c r="O267" s="71"/>
      <c r="P267" s="71"/>
      <c r="Q267" s="71"/>
      <c r="R267" s="71"/>
      <c r="S267" s="71"/>
      <c r="T267" s="71"/>
      <c r="U267" s="71"/>
      <c r="V267" s="71"/>
      <c r="W267" s="71"/>
      <c r="X267" s="71"/>
      <c r="Y267" s="71"/>
      <c r="Z267" s="71"/>
      <c r="AA267" s="71"/>
      <c r="AB267" s="71"/>
      <c r="AC267" s="71"/>
      <c r="AD267" s="71"/>
      <c r="AE267" s="71"/>
      <c r="AF267" s="71"/>
      <c r="AG267" s="71"/>
      <c r="AH267" s="71"/>
      <c r="AI267" s="71"/>
      <c r="AJ267" s="71"/>
      <c r="AK267" s="71"/>
      <c r="AL267" s="71"/>
      <c r="AM267" s="71"/>
      <c r="AN267" s="71"/>
      <c r="AO267" s="71"/>
      <c r="AP267" s="71"/>
      <c r="AQ267" s="71"/>
      <c r="AR267" s="71"/>
      <c r="AS267" s="71"/>
      <c r="AT267" s="71"/>
      <c r="AU267" s="71"/>
      <c r="AV267" s="71"/>
      <c r="AW267" s="71"/>
      <c r="AX267" s="71"/>
      <c r="AY267" s="71"/>
      <c r="AZ267" s="71"/>
      <c r="BA267" s="71"/>
      <c r="BB267" s="71"/>
      <c r="BC267" s="71"/>
      <c r="BD267" s="71"/>
      <c r="BE267" s="71"/>
      <c r="BF267" s="71"/>
      <c r="BG267" s="71"/>
      <c r="BH267" s="71"/>
      <c r="BI267" s="71"/>
      <c r="BJ267" s="71"/>
      <c r="BK267" s="71"/>
      <c r="BL267" s="71"/>
      <c r="BM267" s="71"/>
      <c r="BN267" s="71"/>
      <c r="BO267" s="71"/>
      <c r="BP267" s="71"/>
      <c r="BQ267" s="71"/>
      <c r="BR267" s="71"/>
      <c r="BS267" s="71"/>
      <c r="BT267" s="71"/>
      <c r="BU267" s="71"/>
      <c r="BV267" s="71"/>
      <c r="BW267" s="71"/>
      <c r="BX267" s="71"/>
      <c r="BY267" s="71"/>
      <c r="BZ267" s="71"/>
      <c r="CA267" s="71"/>
      <c r="CB267" s="71"/>
      <c r="CC267" s="71"/>
      <c r="CD267" s="71"/>
      <c r="CE267" s="71"/>
      <c r="CF267" s="71"/>
      <c r="CG267" s="71"/>
      <c r="CH267" s="71"/>
      <c r="CI267" s="71"/>
      <c r="CJ267" s="71"/>
      <c r="CK267" s="71"/>
      <c r="CL267" s="71"/>
      <c r="CM267" s="71"/>
    </row>
    <row r="268" spans="1:91" x14ac:dyDescent="0.15">
      <c r="A268" s="71"/>
      <c r="B268" s="71"/>
      <c r="C268" s="71"/>
      <c r="D268" s="71"/>
      <c r="E268" s="71"/>
      <c r="F268" s="71"/>
      <c r="G268" s="71"/>
      <c r="H268" s="71"/>
      <c r="I268" s="71"/>
      <c r="J268" s="71"/>
      <c r="K268" s="71"/>
      <c r="L268" s="71"/>
      <c r="M268" s="71"/>
      <c r="N268" s="71"/>
      <c r="O268" s="71"/>
      <c r="P268" s="71"/>
      <c r="Q268" s="71"/>
      <c r="R268" s="71"/>
      <c r="S268" s="71"/>
      <c r="T268" s="71"/>
      <c r="U268" s="71"/>
      <c r="V268" s="71"/>
      <c r="W268" s="71"/>
      <c r="X268" s="71"/>
      <c r="Y268" s="71"/>
      <c r="Z268" s="71"/>
      <c r="AA268" s="71"/>
      <c r="AB268" s="71"/>
      <c r="AC268" s="71"/>
      <c r="AD268" s="71"/>
      <c r="AE268" s="71"/>
      <c r="AF268" s="71"/>
      <c r="AG268" s="71"/>
      <c r="AH268" s="71"/>
      <c r="AI268" s="71"/>
      <c r="AJ268" s="71"/>
      <c r="AK268" s="71"/>
      <c r="AL268" s="71"/>
      <c r="AM268" s="71"/>
      <c r="AN268" s="71"/>
      <c r="AO268" s="71"/>
      <c r="AP268" s="71"/>
      <c r="AQ268" s="71"/>
      <c r="AR268" s="71"/>
      <c r="AS268" s="71"/>
      <c r="AT268" s="71"/>
      <c r="AU268" s="71"/>
      <c r="AV268" s="71"/>
      <c r="AW268" s="71"/>
      <c r="AX268" s="71"/>
      <c r="AY268" s="71"/>
      <c r="AZ268" s="71"/>
      <c r="BA268" s="71"/>
      <c r="BB268" s="71"/>
      <c r="BC268" s="71"/>
      <c r="BD268" s="71"/>
      <c r="BE268" s="71"/>
      <c r="BF268" s="71"/>
      <c r="BG268" s="71"/>
      <c r="BH268" s="71"/>
      <c r="BI268" s="71"/>
      <c r="BJ268" s="71"/>
      <c r="BK268" s="71"/>
      <c r="BL268" s="71"/>
      <c r="BM268" s="71"/>
      <c r="BN268" s="71"/>
      <c r="BO268" s="71"/>
      <c r="BP268" s="71"/>
      <c r="BQ268" s="71"/>
      <c r="BR268" s="71"/>
      <c r="BS268" s="71"/>
      <c r="BT268" s="71"/>
      <c r="BU268" s="71"/>
      <c r="BV268" s="71"/>
      <c r="BW268" s="71"/>
      <c r="BX268" s="71"/>
      <c r="BY268" s="71"/>
      <c r="BZ268" s="71"/>
      <c r="CA268" s="71"/>
      <c r="CB268" s="71"/>
      <c r="CC268" s="71"/>
      <c r="CD268" s="71"/>
      <c r="CE268" s="71"/>
      <c r="CF268" s="71"/>
      <c r="CG268" s="71"/>
      <c r="CH268" s="71"/>
      <c r="CI268" s="71"/>
      <c r="CJ268" s="71"/>
      <c r="CK268" s="71"/>
      <c r="CL268" s="71"/>
      <c r="CM268" s="71"/>
    </row>
    <row r="269" spans="1:91" x14ac:dyDescent="0.15">
      <c r="A269" s="71"/>
      <c r="B269" s="71"/>
      <c r="C269" s="71"/>
      <c r="D269" s="71"/>
      <c r="E269" s="71"/>
      <c r="F269" s="71"/>
      <c r="G269" s="71"/>
      <c r="H269" s="71"/>
      <c r="I269" s="71"/>
      <c r="J269" s="71"/>
      <c r="K269" s="71"/>
      <c r="L269" s="71"/>
      <c r="M269" s="71"/>
      <c r="N269" s="71"/>
      <c r="O269" s="71"/>
      <c r="P269" s="71"/>
      <c r="Q269" s="71"/>
      <c r="R269" s="71"/>
      <c r="S269" s="71"/>
      <c r="T269" s="71"/>
      <c r="U269" s="71"/>
      <c r="V269" s="71"/>
      <c r="W269" s="71"/>
      <c r="X269" s="71"/>
      <c r="Y269" s="71"/>
      <c r="Z269" s="71"/>
      <c r="AA269" s="71"/>
      <c r="AB269" s="71"/>
      <c r="AC269" s="71"/>
      <c r="AD269" s="71"/>
      <c r="AE269" s="71"/>
      <c r="AF269" s="71"/>
      <c r="AG269" s="71"/>
      <c r="AH269" s="71"/>
      <c r="AI269" s="71"/>
      <c r="AJ269" s="71"/>
      <c r="AK269" s="71"/>
      <c r="AL269" s="71"/>
      <c r="AM269" s="71"/>
      <c r="AN269" s="71"/>
      <c r="AO269" s="71"/>
      <c r="AP269" s="71"/>
      <c r="AQ269" s="71"/>
      <c r="AR269" s="71"/>
      <c r="AS269" s="71"/>
      <c r="AT269" s="71"/>
      <c r="AU269" s="71"/>
      <c r="AV269" s="71"/>
      <c r="AW269" s="71"/>
      <c r="AX269" s="71"/>
      <c r="AY269" s="71"/>
      <c r="AZ269" s="71"/>
      <c r="BA269" s="71"/>
      <c r="BB269" s="71"/>
      <c r="BC269" s="71"/>
      <c r="BD269" s="71"/>
      <c r="BE269" s="71"/>
      <c r="BF269" s="71"/>
      <c r="BG269" s="71"/>
      <c r="BH269" s="71"/>
      <c r="BI269" s="71"/>
      <c r="BJ269" s="71"/>
      <c r="BK269" s="71"/>
      <c r="BL269" s="71"/>
      <c r="BM269" s="71"/>
      <c r="BN269" s="71"/>
      <c r="BO269" s="71"/>
      <c r="BP269" s="71"/>
      <c r="BQ269" s="71"/>
      <c r="BR269" s="71"/>
      <c r="BS269" s="71"/>
      <c r="BT269" s="71"/>
      <c r="BU269" s="71"/>
      <c r="BV269" s="71"/>
      <c r="BW269" s="71"/>
      <c r="BX269" s="71"/>
      <c r="BY269" s="71"/>
      <c r="BZ269" s="71"/>
      <c r="CA269" s="71"/>
      <c r="CB269" s="71"/>
      <c r="CC269" s="71"/>
      <c r="CD269" s="71"/>
      <c r="CE269" s="71"/>
      <c r="CF269" s="71"/>
      <c r="CG269" s="71"/>
      <c r="CH269" s="71"/>
      <c r="CI269" s="71"/>
      <c r="CJ269" s="71"/>
      <c r="CK269" s="71"/>
      <c r="CL269" s="71"/>
      <c r="CM269" s="71"/>
    </row>
    <row r="270" spans="1:91" x14ac:dyDescent="0.15">
      <c r="A270" s="71"/>
      <c r="B270" s="71"/>
      <c r="C270" s="71"/>
      <c r="D270" s="71"/>
      <c r="E270" s="71"/>
      <c r="F270" s="71"/>
      <c r="G270" s="71"/>
      <c r="H270" s="71"/>
      <c r="I270" s="71"/>
      <c r="J270" s="71"/>
      <c r="K270" s="71"/>
      <c r="L270" s="71"/>
      <c r="M270" s="71"/>
      <c r="N270" s="71"/>
      <c r="O270" s="71"/>
      <c r="P270" s="71"/>
      <c r="Q270" s="71"/>
      <c r="R270" s="71"/>
      <c r="S270" s="71"/>
      <c r="T270" s="71"/>
      <c r="U270" s="71"/>
      <c r="V270" s="71"/>
      <c r="W270" s="71"/>
      <c r="X270" s="71"/>
      <c r="Y270" s="71"/>
      <c r="Z270" s="71"/>
      <c r="AA270" s="71"/>
      <c r="AB270" s="71"/>
      <c r="AC270" s="71"/>
      <c r="AD270" s="71"/>
      <c r="AE270" s="71"/>
      <c r="AF270" s="71"/>
      <c r="AG270" s="71"/>
      <c r="AH270" s="71"/>
      <c r="AI270" s="71"/>
      <c r="AJ270" s="71"/>
      <c r="AK270" s="71"/>
      <c r="AL270" s="71"/>
      <c r="AM270" s="71"/>
      <c r="AN270" s="71"/>
      <c r="AO270" s="71"/>
      <c r="AP270" s="71"/>
      <c r="AQ270" s="71"/>
      <c r="AR270" s="71"/>
      <c r="AS270" s="71"/>
      <c r="AT270" s="71"/>
      <c r="AU270" s="71"/>
      <c r="AV270" s="71"/>
      <c r="AW270" s="71"/>
      <c r="AX270" s="71"/>
      <c r="AY270" s="71"/>
      <c r="AZ270" s="71"/>
      <c r="BA270" s="71"/>
      <c r="BB270" s="71"/>
      <c r="BC270" s="71"/>
      <c r="BD270" s="71"/>
      <c r="BE270" s="71"/>
      <c r="BF270" s="71"/>
      <c r="BG270" s="71"/>
      <c r="BH270" s="71"/>
      <c r="BI270" s="71"/>
      <c r="BJ270" s="71"/>
      <c r="BK270" s="71"/>
      <c r="BL270" s="71"/>
      <c r="BM270" s="71"/>
      <c r="BN270" s="71"/>
      <c r="BO270" s="71"/>
      <c r="BP270" s="71"/>
      <c r="BQ270" s="71"/>
      <c r="BR270" s="71"/>
      <c r="BS270" s="71"/>
      <c r="BT270" s="71"/>
      <c r="BU270" s="71"/>
      <c r="BV270" s="71"/>
      <c r="BW270" s="71"/>
      <c r="BX270" s="71"/>
      <c r="BY270" s="71"/>
      <c r="BZ270" s="71"/>
      <c r="CA270" s="71"/>
      <c r="CB270" s="71"/>
      <c r="CC270" s="71"/>
      <c r="CD270" s="71"/>
      <c r="CE270" s="71"/>
      <c r="CF270" s="71"/>
      <c r="CG270" s="71"/>
      <c r="CH270" s="71"/>
      <c r="CI270" s="71"/>
      <c r="CJ270" s="71"/>
      <c r="CK270" s="71"/>
      <c r="CL270" s="71"/>
      <c r="CM270" s="71"/>
    </row>
    <row r="271" spans="1:91" x14ac:dyDescent="0.15">
      <c r="A271" s="71"/>
      <c r="B271" s="71"/>
      <c r="C271" s="71"/>
      <c r="D271" s="71"/>
      <c r="E271" s="71"/>
      <c r="F271" s="71"/>
      <c r="G271" s="71"/>
      <c r="H271" s="71"/>
      <c r="I271" s="71"/>
      <c r="J271" s="71"/>
      <c r="K271" s="71"/>
      <c r="L271" s="71"/>
      <c r="M271" s="71"/>
      <c r="N271" s="71"/>
      <c r="O271" s="71"/>
      <c r="P271" s="71"/>
      <c r="Q271" s="71"/>
      <c r="R271" s="71"/>
      <c r="S271" s="71"/>
      <c r="T271" s="71"/>
      <c r="U271" s="71"/>
      <c r="V271" s="71"/>
      <c r="W271" s="71"/>
      <c r="X271" s="71"/>
      <c r="Y271" s="71"/>
      <c r="Z271" s="71"/>
      <c r="AA271" s="71"/>
      <c r="AB271" s="71"/>
      <c r="AC271" s="71"/>
      <c r="AD271" s="71"/>
      <c r="AE271" s="71"/>
      <c r="AF271" s="71"/>
      <c r="AG271" s="71"/>
      <c r="AH271" s="71"/>
      <c r="AI271" s="71"/>
      <c r="AJ271" s="71"/>
      <c r="AK271" s="71"/>
      <c r="AL271" s="71"/>
      <c r="AM271" s="71"/>
      <c r="AN271" s="71"/>
      <c r="AO271" s="71"/>
      <c r="AP271" s="71"/>
      <c r="AQ271" s="71"/>
      <c r="AR271" s="71"/>
      <c r="AS271" s="71"/>
      <c r="AT271" s="71"/>
      <c r="AU271" s="71"/>
      <c r="AV271" s="71"/>
      <c r="AW271" s="71"/>
      <c r="AX271" s="71"/>
      <c r="AY271" s="71"/>
      <c r="AZ271" s="71"/>
      <c r="BA271" s="71"/>
      <c r="BB271" s="71"/>
      <c r="BC271" s="71"/>
      <c r="BD271" s="71"/>
      <c r="BE271" s="71"/>
      <c r="BF271" s="71"/>
      <c r="BG271" s="71"/>
      <c r="BH271" s="71"/>
      <c r="BI271" s="71"/>
      <c r="BJ271" s="71"/>
      <c r="BK271" s="71"/>
      <c r="BL271" s="71"/>
      <c r="BM271" s="71"/>
      <c r="BN271" s="71"/>
      <c r="BO271" s="71"/>
      <c r="BP271" s="71"/>
      <c r="BQ271" s="71"/>
      <c r="BR271" s="71"/>
      <c r="BS271" s="71"/>
      <c r="BT271" s="71"/>
      <c r="BU271" s="71"/>
      <c r="BV271" s="71"/>
      <c r="BW271" s="71"/>
      <c r="BX271" s="71"/>
      <c r="BY271" s="71"/>
      <c r="BZ271" s="71"/>
      <c r="CA271" s="71"/>
      <c r="CB271" s="71"/>
      <c r="CC271" s="71"/>
      <c r="CD271" s="71"/>
      <c r="CE271" s="71"/>
      <c r="CF271" s="71"/>
      <c r="CG271" s="71"/>
      <c r="CH271" s="71"/>
      <c r="CI271" s="71"/>
      <c r="CJ271" s="71"/>
      <c r="CK271" s="71"/>
      <c r="CL271" s="71"/>
      <c r="CM271" s="71"/>
    </row>
    <row r="272" spans="1:91" x14ac:dyDescent="0.15">
      <c r="A272" s="71"/>
      <c r="B272" s="71"/>
      <c r="C272" s="71"/>
      <c r="D272" s="71"/>
      <c r="E272" s="71"/>
      <c r="F272" s="71"/>
      <c r="G272" s="71"/>
      <c r="H272" s="71"/>
      <c r="I272" s="71"/>
      <c r="J272" s="71"/>
      <c r="K272" s="71"/>
      <c r="L272" s="71"/>
      <c r="M272" s="71"/>
      <c r="N272" s="71"/>
      <c r="O272" s="71"/>
      <c r="P272" s="71"/>
      <c r="Q272" s="71"/>
      <c r="R272" s="71"/>
      <c r="S272" s="71"/>
      <c r="T272" s="71"/>
      <c r="U272" s="71"/>
      <c r="V272" s="71"/>
      <c r="W272" s="71"/>
      <c r="X272" s="71"/>
      <c r="Y272" s="71"/>
      <c r="Z272" s="71"/>
      <c r="AA272" s="71"/>
      <c r="AB272" s="71"/>
      <c r="AC272" s="71"/>
      <c r="AD272" s="71"/>
      <c r="AE272" s="71"/>
      <c r="AF272" s="71"/>
      <c r="AG272" s="71"/>
      <c r="AH272" s="71"/>
      <c r="AI272" s="71"/>
      <c r="AJ272" s="71"/>
      <c r="AK272" s="71"/>
      <c r="AL272" s="71"/>
      <c r="AM272" s="71"/>
      <c r="AN272" s="71"/>
      <c r="AO272" s="71"/>
      <c r="AP272" s="71"/>
      <c r="AQ272" s="71"/>
      <c r="AR272" s="71"/>
      <c r="AS272" s="71"/>
      <c r="AT272" s="71"/>
      <c r="AU272" s="71"/>
      <c r="AV272" s="71"/>
      <c r="AW272" s="71"/>
      <c r="AX272" s="71"/>
      <c r="AY272" s="71"/>
      <c r="AZ272" s="71"/>
      <c r="BA272" s="71"/>
      <c r="BB272" s="71"/>
      <c r="BC272" s="71"/>
      <c r="BD272" s="71"/>
      <c r="BE272" s="71"/>
      <c r="BF272" s="71"/>
      <c r="BG272" s="71"/>
      <c r="BH272" s="71"/>
      <c r="BI272" s="71"/>
      <c r="BJ272" s="71"/>
      <c r="BK272" s="71"/>
      <c r="BL272" s="71"/>
      <c r="BM272" s="71"/>
      <c r="BN272" s="71"/>
      <c r="BO272" s="71"/>
      <c r="BP272" s="71"/>
      <c r="BQ272" s="71"/>
      <c r="BR272" s="71"/>
      <c r="BS272" s="71"/>
      <c r="BT272" s="71"/>
      <c r="BU272" s="71"/>
      <c r="BV272" s="71"/>
      <c r="BW272" s="71"/>
      <c r="BX272" s="71"/>
      <c r="BY272" s="71"/>
      <c r="BZ272" s="71"/>
      <c r="CA272" s="71"/>
      <c r="CB272" s="71"/>
      <c r="CC272" s="71"/>
      <c r="CD272" s="71"/>
      <c r="CE272" s="71"/>
      <c r="CF272" s="71"/>
      <c r="CG272" s="71"/>
      <c r="CH272" s="71"/>
      <c r="CI272" s="71"/>
      <c r="CJ272" s="71"/>
      <c r="CK272" s="71"/>
      <c r="CL272" s="71"/>
      <c r="CM272" s="71"/>
    </row>
    <row r="273" spans="1:91" x14ac:dyDescent="0.15">
      <c r="A273" s="71"/>
      <c r="B273" s="71"/>
      <c r="C273" s="71"/>
      <c r="D273" s="71"/>
      <c r="E273" s="71"/>
      <c r="F273" s="71"/>
      <c r="G273" s="71"/>
      <c r="H273" s="71"/>
      <c r="I273" s="71"/>
      <c r="J273" s="71"/>
      <c r="K273" s="71"/>
      <c r="L273" s="71"/>
      <c r="M273" s="71"/>
      <c r="N273" s="71"/>
      <c r="O273" s="71"/>
      <c r="P273" s="71"/>
      <c r="Q273" s="71"/>
      <c r="R273" s="71"/>
      <c r="S273" s="71"/>
      <c r="T273" s="71"/>
      <c r="U273" s="71"/>
      <c r="V273" s="71"/>
      <c r="W273" s="71"/>
      <c r="X273" s="71"/>
      <c r="Y273" s="71"/>
      <c r="Z273" s="71"/>
      <c r="AA273" s="71"/>
      <c r="AB273" s="71"/>
      <c r="AC273" s="71"/>
      <c r="AD273" s="71"/>
      <c r="AE273" s="71"/>
      <c r="AF273" s="71"/>
      <c r="AG273" s="71"/>
      <c r="AH273" s="71"/>
      <c r="AI273" s="71"/>
      <c r="AJ273" s="71"/>
      <c r="AK273" s="71"/>
      <c r="AL273" s="71"/>
      <c r="AM273" s="71"/>
      <c r="AN273" s="71"/>
      <c r="AO273" s="71"/>
      <c r="AP273" s="71"/>
      <c r="AQ273" s="71"/>
      <c r="AR273" s="71"/>
      <c r="AS273" s="71"/>
      <c r="AT273" s="71"/>
      <c r="AU273" s="71"/>
      <c r="AV273" s="71"/>
      <c r="AW273" s="71"/>
      <c r="AX273" s="71"/>
      <c r="AY273" s="71"/>
      <c r="AZ273" s="71"/>
      <c r="BA273" s="71"/>
      <c r="BB273" s="71"/>
      <c r="BC273" s="71"/>
      <c r="BD273" s="71"/>
      <c r="BE273" s="71"/>
      <c r="BF273" s="71"/>
      <c r="BG273" s="71"/>
      <c r="BH273" s="71"/>
      <c r="BI273" s="71"/>
      <c r="BJ273" s="71"/>
      <c r="BK273" s="71"/>
      <c r="BL273" s="71"/>
      <c r="BM273" s="71"/>
      <c r="BN273" s="71"/>
      <c r="BO273" s="71"/>
      <c r="BP273" s="71"/>
      <c r="BQ273" s="71"/>
      <c r="BR273" s="71"/>
      <c r="BS273" s="71"/>
      <c r="BT273" s="71"/>
      <c r="BU273" s="71"/>
      <c r="BV273" s="71"/>
      <c r="BW273" s="71"/>
      <c r="BX273" s="71"/>
      <c r="BY273" s="71"/>
      <c r="BZ273" s="71"/>
      <c r="CA273" s="71"/>
      <c r="CB273" s="71"/>
      <c r="CC273" s="71"/>
      <c r="CD273" s="71"/>
      <c r="CE273" s="71"/>
      <c r="CF273" s="71"/>
      <c r="CG273" s="71"/>
      <c r="CH273" s="71"/>
      <c r="CI273" s="71"/>
      <c r="CJ273" s="71"/>
      <c r="CK273" s="71"/>
      <c r="CL273" s="71"/>
      <c r="CM273" s="71"/>
    </row>
    <row r="274" spans="1:91" x14ac:dyDescent="0.15">
      <c r="A274" s="71"/>
      <c r="B274" s="71"/>
      <c r="C274" s="71"/>
      <c r="D274" s="71"/>
      <c r="E274" s="71"/>
      <c r="F274" s="71"/>
      <c r="G274" s="71"/>
      <c r="H274" s="71"/>
      <c r="I274" s="71"/>
      <c r="J274" s="71"/>
      <c r="K274" s="71"/>
      <c r="L274" s="71"/>
      <c r="M274" s="71"/>
      <c r="N274" s="71"/>
      <c r="O274" s="71"/>
      <c r="P274" s="71"/>
      <c r="Q274" s="71"/>
      <c r="R274" s="71"/>
      <c r="S274" s="71"/>
      <c r="T274" s="71"/>
      <c r="U274" s="71"/>
      <c r="V274" s="71"/>
      <c r="W274" s="71"/>
      <c r="X274" s="71"/>
      <c r="Y274" s="71"/>
      <c r="Z274" s="71"/>
      <c r="AA274" s="71"/>
      <c r="AB274" s="71"/>
      <c r="AC274" s="71"/>
      <c r="AD274" s="71"/>
      <c r="AE274" s="71"/>
      <c r="AF274" s="71"/>
      <c r="AG274" s="71"/>
      <c r="AH274" s="71"/>
      <c r="AI274" s="71"/>
      <c r="AJ274" s="71"/>
      <c r="AK274" s="71"/>
      <c r="AL274" s="71"/>
      <c r="AM274" s="71"/>
      <c r="AN274" s="71"/>
      <c r="AO274" s="71"/>
      <c r="AP274" s="71"/>
      <c r="AQ274" s="71"/>
      <c r="AR274" s="71"/>
      <c r="AS274" s="71"/>
      <c r="AT274" s="71"/>
      <c r="AU274" s="71"/>
      <c r="AV274" s="71"/>
      <c r="AW274" s="71"/>
      <c r="AX274" s="71"/>
      <c r="AY274" s="71"/>
      <c r="AZ274" s="71"/>
      <c r="BA274" s="71"/>
      <c r="BB274" s="71"/>
      <c r="BC274" s="71"/>
      <c r="BD274" s="71"/>
      <c r="BE274" s="71"/>
      <c r="BF274" s="71"/>
      <c r="BG274" s="71"/>
      <c r="BH274" s="71"/>
      <c r="BI274" s="71"/>
      <c r="BJ274" s="71"/>
      <c r="BK274" s="71"/>
      <c r="BL274" s="71"/>
      <c r="BM274" s="71"/>
      <c r="BN274" s="71"/>
      <c r="BO274" s="71"/>
      <c r="BP274" s="71"/>
      <c r="BQ274" s="71"/>
      <c r="BR274" s="71"/>
      <c r="BS274" s="71"/>
      <c r="BT274" s="71"/>
      <c r="BU274" s="71"/>
      <c r="BV274" s="71"/>
      <c r="BW274" s="71"/>
      <c r="BX274" s="71"/>
      <c r="BY274" s="71"/>
      <c r="BZ274" s="71"/>
      <c r="CA274" s="71"/>
      <c r="CB274" s="71"/>
      <c r="CC274" s="71"/>
      <c r="CD274" s="71"/>
      <c r="CE274" s="71"/>
      <c r="CF274" s="71"/>
      <c r="CG274" s="71"/>
      <c r="CH274" s="71"/>
      <c r="CI274" s="71"/>
      <c r="CJ274" s="71"/>
      <c r="CK274" s="71"/>
      <c r="CL274" s="71"/>
      <c r="CM274" s="71"/>
    </row>
    <row r="275" spans="1:91" x14ac:dyDescent="0.15">
      <c r="A275" s="71"/>
      <c r="B275" s="71"/>
      <c r="C275" s="71"/>
      <c r="D275" s="71"/>
      <c r="E275" s="71"/>
      <c r="F275" s="71"/>
      <c r="G275" s="71"/>
      <c r="H275" s="71"/>
      <c r="I275" s="71"/>
      <c r="J275" s="71"/>
      <c r="K275" s="71"/>
      <c r="L275" s="71"/>
      <c r="M275" s="71"/>
      <c r="N275" s="71"/>
      <c r="O275" s="71"/>
      <c r="P275" s="71"/>
      <c r="Q275" s="71"/>
      <c r="R275" s="71"/>
      <c r="S275" s="71"/>
      <c r="T275" s="71"/>
      <c r="U275" s="71"/>
      <c r="V275" s="71"/>
      <c r="W275" s="71"/>
      <c r="X275" s="71"/>
      <c r="Y275" s="71"/>
      <c r="Z275" s="71"/>
      <c r="AA275" s="71"/>
      <c r="AB275" s="71"/>
      <c r="AC275" s="71"/>
      <c r="AD275" s="71"/>
      <c r="AE275" s="71"/>
      <c r="AF275" s="71"/>
      <c r="AG275" s="71"/>
      <c r="AH275" s="71"/>
      <c r="AI275" s="71"/>
      <c r="AJ275" s="71"/>
      <c r="AK275" s="71"/>
      <c r="AL275" s="71"/>
      <c r="AM275" s="71"/>
      <c r="AN275" s="71"/>
      <c r="AO275" s="71"/>
      <c r="AP275" s="71"/>
      <c r="AQ275" s="71"/>
      <c r="AR275" s="71"/>
      <c r="AS275" s="71"/>
      <c r="AT275" s="71"/>
      <c r="AU275" s="71"/>
      <c r="AV275" s="71"/>
      <c r="AW275" s="71"/>
      <c r="AX275" s="71"/>
      <c r="AY275" s="71"/>
      <c r="AZ275" s="71"/>
      <c r="BA275" s="71"/>
      <c r="BB275" s="71"/>
      <c r="BC275" s="71"/>
      <c r="BD275" s="71"/>
      <c r="BE275" s="71"/>
      <c r="BF275" s="71"/>
      <c r="BG275" s="71"/>
      <c r="BH275" s="71"/>
      <c r="BI275" s="71"/>
      <c r="BJ275" s="71"/>
      <c r="BK275" s="71"/>
      <c r="BL275" s="71"/>
      <c r="BM275" s="71"/>
      <c r="BN275" s="71"/>
      <c r="BO275" s="71"/>
      <c r="BP275" s="71"/>
      <c r="BQ275" s="71"/>
      <c r="BR275" s="71"/>
      <c r="BS275" s="71"/>
      <c r="BT275" s="71"/>
      <c r="BU275" s="71"/>
      <c r="BV275" s="71"/>
      <c r="BW275" s="71"/>
      <c r="BX275" s="71"/>
      <c r="BY275" s="71"/>
      <c r="BZ275" s="71"/>
      <c r="CA275" s="71"/>
      <c r="CB275" s="71"/>
      <c r="CC275" s="71"/>
      <c r="CD275" s="71"/>
      <c r="CE275" s="71"/>
      <c r="CF275" s="71"/>
      <c r="CG275" s="71"/>
      <c r="CH275" s="71"/>
      <c r="CI275" s="71"/>
      <c r="CJ275" s="71"/>
      <c r="CK275" s="71"/>
      <c r="CL275" s="71"/>
      <c r="CM275" s="71"/>
    </row>
    <row r="276" spans="1:91" x14ac:dyDescent="0.15">
      <c r="A276" s="71"/>
      <c r="B276" s="71"/>
      <c r="C276" s="71"/>
      <c r="D276" s="71"/>
      <c r="E276" s="71"/>
      <c r="F276" s="71"/>
      <c r="G276" s="71"/>
      <c r="H276" s="71"/>
      <c r="I276" s="71"/>
      <c r="J276" s="71"/>
      <c r="K276" s="71"/>
      <c r="L276" s="71"/>
      <c r="M276" s="71"/>
      <c r="N276" s="71"/>
      <c r="O276" s="71"/>
      <c r="P276" s="71"/>
      <c r="Q276" s="71"/>
      <c r="R276" s="71"/>
      <c r="S276" s="71"/>
      <c r="T276" s="71"/>
      <c r="U276" s="71"/>
      <c r="V276" s="71"/>
      <c r="W276" s="71"/>
      <c r="X276" s="71"/>
      <c r="Y276" s="71"/>
      <c r="Z276" s="71"/>
      <c r="AA276" s="71"/>
      <c r="AB276" s="71"/>
      <c r="AC276" s="71"/>
      <c r="AD276" s="71"/>
      <c r="AE276" s="71"/>
      <c r="AF276" s="71"/>
      <c r="AG276" s="71"/>
      <c r="AH276" s="71"/>
      <c r="AI276" s="71"/>
      <c r="AJ276" s="71"/>
      <c r="AK276" s="71"/>
      <c r="AL276" s="71"/>
      <c r="AM276" s="71"/>
      <c r="AN276" s="71"/>
      <c r="AO276" s="71"/>
      <c r="AP276" s="71"/>
      <c r="AQ276" s="71"/>
      <c r="AR276" s="71"/>
      <c r="AS276" s="71"/>
      <c r="AT276" s="71"/>
      <c r="AU276" s="71"/>
      <c r="AV276" s="71"/>
      <c r="AW276" s="71"/>
      <c r="AX276" s="71"/>
      <c r="AY276" s="71"/>
      <c r="AZ276" s="71"/>
      <c r="BA276" s="71"/>
      <c r="BB276" s="71"/>
      <c r="BC276" s="71"/>
      <c r="BD276" s="71"/>
      <c r="BE276" s="71"/>
      <c r="BF276" s="71"/>
      <c r="BG276" s="71"/>
      <c r="BH276" s="71"/>
      <c r="BI276" s="71"/>
      <c r="BJ276" s="71"/>
      <c r="BK276" s="71"/>
      <c r="BL276" s="71"/>
      <c r="BM276" s="71"/>
      <c r="BN276" s="71"/>
      <c r="BO276" s="71"/>
      <c r="BP276" s="71"/>
      <c r="BQ276" s="71"/>
      <c r="BR276" s="71"/>
      <c r="BS276" s="71"/>
      <c r="BT276" s="71"/>
      <c r="BU276" s="71"/>
      <c r="BV276" s="71"/>
      <c r="BW276" s="71"/>
      <c r="BX276" s="71"/>
      <c r="BY276" s="71"/>
      <c r="BZ276" s="71"/>
      <c r="CA276" s="71"/>
      <c r="CB276" s="71"/>
      <c r="CC276" s="71"/>
      <c r="CD276" s="71"/>
      <c r="CE276" s="71"/>
      <c r="CF276" s="71"/>
      <c r="CG276" s="71"/>
      <c r="CH276" s="71"/>
      <c r="CI276" s="71"/>
      <c r="CJ276" s="71"/>
      <c r="CK276" s="71"/>
      <c r="CL276" s="71"/>
      <c r="CM276" s="71"/>
    </row>
    <row r="277" spans="1:91" x14ac:dyDescent="0.15">
      <c r="A277" s="71"/>
      <c r="B277" s="71"/>
      <c r="C277" s="71"/>
      <c r="D277" s="71"/>
      <c r="E277" s="71"/>
      <c r="F277" s="71"/>
      <c r="G277" s="71"/>
      <c r="H277" s="71"/>
      <c r="I277" s="71"/>
      <c r="J277" s="71"/>
      <c r="K277" s="71"/>
      <c r="L277" s="71"/>
      <c r="M277" s="71"/>
      <c r="N277" s="71"/>
      <c r="O277" s="71"/>
      <c r="P277" s="71"/>
      <c r="Q277" s="71"/>
      <c r="R277" s="71"/>
      <c r="S277" s="71"/>
      <c r="T277" s="71"/>
      <c r="U277" s="71"/>
      <c r="V277" s="71"/>
      <c r="W277" s="71"/>
      <c r="X277" s="71"/>
      <c r="Y277" s="71"/>
      <c r="Z277" s="71"/>
      <c r="AA277" s="71"/>
      <c r="AB277" s="71"/>
      <c r="AC277" s="71"/>
      <c r="AD277" s="71"/>
      <c r="AE277" s="71"/>
      <c r="AF277" s="71"/>
      <c r="AG277" s="71"/>
      <c r="AH277" s="71"/>
      <c r="AI277" s="71"/>
      <c r="AJ277" s="71"/>
      <c r="AK277" s="71"/>
      <c r="AL277" s="71"/>
      <c r="AM277" s="71"/>
      <c r="AN277" s="71"/>
      <c r="AO277" s="71"/>
      <c r="AP277" s="71"/>
      <c r="AQ277" s="71"/>
      <c r="AR277" s="71"/>
      <c r="AS277" s="71"/>
      <c r="AT277" s="71"/>
      <c r="AU277" s="71"/>
      <c r="AV277" s="71"/>
      <c r="AW277" s="71"/>
      <c r="AX277" s="71"/>
      <c r="AY277" s="71"/>
      <c r="AZ277" s="71"/>
      <c r="BA277" s="71"/>
      <c r="BB277" s="71"/>
      <c r="BC277" s="71"/>
      <c r="BD277" s="71"/>
      <c r="BE277" s="71"/>
      <c r="BF277" s="71"/>
      <c r="BG277" s="71"/>
      <c r="BH277" s="71"/>
      <c r="BI277" s="71"/>
      <c r="BJ277" s="71"/>
      <c r="BK277" s="71"/>
      <c r="BL277" s="71"/>
      <c r="BM277" s="71"/>
      <c r="BN277" s="71"/>
      <c r="BO277" s="71"/>
      <c r="BP277" s="71"/>
      <c r="BQ277" s="71"/>
      <c r="BR277" s="71"/>
      <c r="BS277" s="71"/>
      <c r="BT277" s="71"/>
      <c r="BU277" s="71"/>
      <c r="BV277" s="71"/>
      <c r="BW277" s="71"/>
      <c r="BX277" s="71"/>
      <c r="BY277" s="71"/>
      <c r="BZ277" s="71"/>
      <c r="CA277" s="71"/>
      <c r="CB277" s="71"/>
      <c r="CC277" s="71"/>
      <c r="CD277" s="71"/>
      <c r="CE277" s="71"/>
      <c r="CF277" s="71"/>
      <c r="CG277" s="71"/>
      <c r="CH277" s="71"/>
      <c r="CI277" s="71"/>
      <c r="CJ277" s="71"/>
      <c r="CK277" s="71"/>
      <c r="CL277" s="71"/>
      <c r="CM277" s="71"/>
    </row>
    <row r="278" spans="1:91" x14ac:dyDescent="0.15">
      <c r="A278" s="71"/>
      <c r="B278" s="71"/>
      <c r="C278" s="71"/>
      <c r="D278" s="71"/>
      <c r="E278" s="71"/>
      <c r="F278" s="71"/>
      <c r="G278" s="71"/>
      <c r="H278" s="71"/>
      <c r="I278" s="71"/>
      <c r="J278" s="71"/>
      <c r="K278" s="71"/>
      <c r="L278" s="71"/>
      <c r="M278" s="71"/>
      <c r="N278" s="71"/>
      <c r="O278" s="71"/>
      <c r="P278" s="71"/>
      <c r="Q278" s="71"/>
      <c r="R278" s="71"/>
      <c r="S278" s="71"/>
      <c r="T278" s="71"/>
      <c r="U278" s="71"/>
      <c r="V278" s="71"/>
      <c r="W278" s="71"/>
      <c r="X278" s="71"/>
      <c r="Y278" s="71"/>
      <c r="Z278" s="71"/>
      <c r="AA278" s="71"/>
      <c r="AB278" s="71"/>
      <c r="AC278" s="71"/>
      <c r="AD278" s="71"/>
      <c r="AE278" s="71"/>
      <c r="AF278" s="71"/>
      <c r="AG278" s="71"/>
      <c r="AH278" s="71"/>
      <c r="AI278" s="71"/>
      <c r="AJ278" s="71"/>
      <c r="AK278" s="71"/>
      <c r="AL278" s="71"/>
      <c r="AM278" s="71"/>
      <c r="AN278" s="71"/>
      <c r="AO278" s="71"/>
      <c r="AP278" s="71"/>
      <c r="AQ278" s="71"/>
      <c r="AR278" s="71"/>
      <c r="AS278" s="71"/>
      <c r="AT278" s="71"/>
      <c r="AU278" s="71"/>
      <c r="AV278" s="71"/>
      <c r="AW278" s="71"/>
      <c r="AX278" s="71"/>
      <c r="AY278" s="71"/>
      <c r="AZ278" s="71"/>
      <c r="BA278" s="71"/>
      <c r="BB278" s="71"/>
      <c r="BC278" s="71"/>
      <c r="BD278" s="71"/>
      <c r="BE278" s="71"/>
      <c r="BF278" s="71"/>
      <c r="BG278" s="71"/>
      <c r="BH278" s="71"/>
      <c r="BI278" s="71"/>
      <c r="BJ278" s="71"/>
      <c r="BK278" s="71"/>
      <c r="BL278" s="71"/>
      <c r="BM278" s="71"/>
      <c r="BN278" s="71"/>
      <c r="BO278" s="71"/>
      <c r="BP278" s="71"/>
      <c r="BQ278" s="71"/>
      <c r="BR278" s="71"/>
      <c r="BS278" s="71"/>
      <c r="BT278" s="71"/>
      <c r="BU278" s="71"/>
      <c r="BV278" s="71"/>
      <c r="BW278" s="71"/>
      <c r="BX278" s="71"/>
      <c r="BY278" s="71"/>
      <c r="BZ278" s="71"/>
      <c r="CA278" s="71"/>
      <c r="CB278" s="71"/>
      <c r="CC278" s="71"/>
      <c r="CD278" s="71"/>
      <c r="CE278" s="71"/>
      <c r="CF278" s="71"/>
      <c r="CG278" s="71"/>
      <c r="CH278" s="71"/>
      <c r="CI278" s="71"/>
      <c r="CJ278" s="71"/>
      <c r="CK278" s="71"/>
      <c r="CL278" s="71"/>
      <c r="CM278" s="71"/>
    </row>
    <row r="279" spans="1:91" x14ac:dyDescent="0.15">
      <c r="A279" s="71"/>
      <c r="B279" s="71"/>
      <c r="C279" s="71"/>
      <c r="D279" s="71"/>
      <c r="E279" s="71"/>
      <c r="F279" s="71"/>
      <c r="G279" s="71"/>
      <c r="H279" s="71"/>
      <c r="I279" s="71"/>
      <c r="J279" s="71"/>
      <c r="K279" s="71"/>
      <c r="L279" s="71"/>
      <c r="M279" s="71"/>
      <c r="N279" s="71"/>
      <c r="O279" s="71"/>
      <c r="P279" s="71"/>
      <c r="Q279" s="71"/>
      <c r="R279" s="71"/>
      <c r="S279" s="71"/>
      <c r="T279" s="71"/>
      <c r="U279" s="71"/>
      <c r="V279" s="71"/>
      <c r="W279" s="71"/>
      <c r="X279" s="71"/>
      <c r="Y279" s="71"/>
      <c r="Z279" s="71"/>
      <c r="AA279" s="71"/>
      <c r="AB279" s="71"/>
      <c r="AC279" s="71"/>
      <c r="AD279" s="71"/>
      <c r="AE279" s="71"/>
      <c r="AF279" s="71"/>
      <c r="AG279" s="71"/>
      <c r="AH279" s="71"/>
      <c r="AI279" s="71"/>
      <c r="AJ279" s="71"/>
      <c r="AK279" s="71"/>
      <c r="AL279" s="71"/>
      <c r="AM279" s="71"/>
      <c r="AN279" s="71"/>
      <c r="AO279" s="71"/>
      <c r="AP279" s="71"/>
      <c r="AQ279" s="71"/>
      <c r="AR279" s="71"/>
      <c r="AS279" s="71"/>
      <c r="AT279" s="71"/>
      <c r="AU279" s="71"/>
      <c r="AV279" s="71"/>
      <c r="AW279" s="71"/>
      <c r="AX279" s="71"/>
      <c r="AY279" s="71"/>
      <c r="AZ279" s="71"/>
      <c r="BA279" s="71"/>
      <c r="BB279" s="71"/>
      <c r="BC279" s="71"/>
      <c r="BD279" s="71"/>
      <c r="BE279" s="71"/>
      <c r="BF279" s="71"/>
      <c r="BG279" s="71"/>
      <c r="BH279" s="71"/>
      <c r="BI279" s="71"/>
      <c r="BJ279" s="71"/>
      <c r="BK279" s="71"/>
      <c r="BL279" s="71"/>
      <c r="BM279" s="71"/>
      <c r="BN279" s="71"/>
      <c r="BO279" s="71"/>
      <c r="BP279" s="71"/>
      <c r="BQ279" s="71"/>
      <c r="BR279" s="71"/>
      <c r="BS279" s="71"/>
      <c r="BT279" s="71"/>
      <c r="BU279" s="71"/>
      <c r="BV279" s="71"/>
      <c r="BW279" s="71"/>
      <c r="BX279" s="71"/>
      <c r="BY279" s="71"/>
      <c r="BZ279" s="71"/>
      <c r="CA279" s="71"/>
      <c r="CB279" s="71"/>
      <c r="CC279" s="71"/>
      <c r="CD279" s="71"/>
      <c r="CE279" s="71"/>
      <c r="CF279" s="71"/>
      <c r="CG279" s="71"/>
      <c r="CH279" s="71"/>
      <c r="CI279" s="71"/>
      <c r="CJ279" s="71"/>
      <c r="CK279" s="71"/>
      <c r="CL279" s="71"/>
      <c r="CM279" s="71"/>
    </row>
    <row r="280" spans="1:91" x14ac:dyDescent="0.15">
      <c r="A280" s="71"/>
      <c r="B280" s="71"/>
      <c r="C280" s="71"/>
      <c r="D280" s="71"/>
      <c r="E280" s="71"/>
      <c r="F280" s="71"/>
      <c r="G280" s="71"/>
      <c r="H280" s="71"/>
      <c r="I280" s="71"/>
      <c r="J280" s="71"/>
      <c r="K280" s="71"/>
      <c r="L280" s="71"/>
      <c r="M280" s="71"/>
      <c r="N280" s="71"/>
      <c r="O280" s="71"/>
      <c r="P280" s="71"/>
      <c r="Q280" s="71"/>
      <c r="R280" s="71"/>
      <c r="S280" s="71"/>
      <c r="T280" s="71"/>
      <c r="U280" s="71"/>
      <c r="V280" s="71"/>
      <c r="W280" s="71"/>
      <c r="X280" s="71"/>
      <c r="Y280" s="71"/>
      <c r="Z280" s="71"/>
      <c r="AA280" s="71"/>
      <c r="AB280" s="71"/>
      <c r="AC280" s="71"/>
      <c r="AD280" s="71"/>
      <c r="AE280" s="71"/>
      <c r="AF280" s="71"/>
      <c r="AG280" s="71"/>
      <c r="AH280" s="71"/>
      <c r="AI280" s="71"/>
      <c r="AJ280" s="71"/>
      <c r="AK280" s="71"/>
      <c r="AL280" s="71"/>
      <c r="AM280" s="71"/>
      <c r="AN280" s="71"/>
      <c r="AO280" s="71"/>
      <c r="AP280" s="71"/>
      <c r="AQ280" s="71"/>
      <c r="AR280" s="71"/>
      <c r="AS280" s="71"/>
      <c r="AT280" s="71"/>
      <c r="AU280" s="71"/>
      <c r="AV280" s="71"/>
      <c r="AW280" s="71"/>
      <c r="AX280" s="71"/>
      <c r="AY280" s="71"/>
      <c r="AZ280" s="71"/>
      <c r="BA280" s="71"/>
      <c r="BB280" s="71"/>
      <c r="BC280" s="71"/>
      <c r="BD280" s="71"/>
      <c r="BE280" s="71"/>
      <c r="BF280" s="71"/>
      <c r="BG280" s="71"/>
      <c r="BH280" s="71"/>
      <c r="BI280" s="71"/>
      <c r="BJ280" s="71"/>
      <c r="BK280" s="71"/>
      <c r="BL280" s="71"/>
      <c r="BM280" s="71"/>
      <c r="BN280" s="71"/>
      <c r="BO280" s="71"/>
      <c r="BP280" s="71"/>
      <c r="BQ280" s="71"/>
      <c r="BR280" s="71"/>
      <c r="BS280" s="71"/>
      <c r="BT280" s="71"/>
      <c r="BU280" s="71"/>
      <c r="BV280" s="71"/>
      <c r="BW280" s="71"/>
      <c r="BX280" s="71"/>
      <c r="BY280" s="71"/>
      <c r="BZ280" s="71"/>
      <c r="CA280" s="71"/>
      <c r="CB280" s="71"/>
      <c r="CC280" s="71"/>
      <c r="CD280" s="71"/>
      <c r="CE280" s="71"/>
      <c r="CF280" s="71"/>
      <c r="CG280" s="71"/>
      <c r="CH280" s="71"/>
      <c r="CI280" s="71"/>
      <c r="CJ280" s="71"/>
      <c r="CK280" s="71"/>
      <c r="CL280" s="71"/>
      <c r="CM280" s="71"/>
    </row>
    <row r="281" spans="1:91" x14ac:dyDescent="0.15">
      <c r="A281" s="71"/>
      <c r="B281" s="71"/>
      <c r="C281" s="71"/>
      <c r="D281" s="71"/>
      <c r="E281" s="71"/>
      <c r="F281" s="71"/>
      <c r="G281" s="71"/>
      <c r="H281" s="71"/>
      <c r="I281" s="71"/>
      <c r="J281" s="71"/>
      <c r="K281" s="71"/>
      <c r="L281" s="71"/>
      <c r="M281" s="71"/>
      <c r="N281" s="71"/>
      <c r="O281" s="71"/>
      <c r="P281" s="71"/>
      <c r="Q281" s="71"/>
      <c r="R281" s="71"/>
      <c r="S281" s="71"/>
      <c r="T281" s="71"/>
      <c r="U281" s="71"/>
      <c r="V281" s="71"/>
      <c r="W281" s="71"/>
      <c r="X281" s="71"/>
      <c r="Y281" s="71"/>
      <c r="Z281" s="71"/>
      <c r="AA281" s="71"/>
      <c r="AB281" s="71"/>
      <c r="AC281" s="71"/>
      <c r="AD281" s="71"/>
      <c r="AE281" s="71"/>
      <c r="AF281" s="71"/>
      <c r="AG281" s="71"/>
      <c r="AH281" s="71"/>
      <c r="AI281" s="71"/>
      <c r="AJ281" s="71"/>
      <c r="AK281" s="71"/>
      <c r="AL281" s="71"/>
      <c r="AM281" s="71"/>
      <c r="AN281" s="71"/>
      <c r="AO281" s="71"/>
      <c r="AP281" s="71"/>
      <c r="AQ281" s="71"/>
      <c r="AR281" s="71"/>
      <c r="AS281" s="71"/>
      <c r="AT281" s="71"/>
      <c r="AU281" s="71"/>
      <c r="AV281" s="71"/>
      <c r="AW281" s="71"/>
      <c r="AX281" s="71"/>
      <c r="AY281" s="71"/>
      <c r="AZ281" s="71"/>
      <c r="BA281" s="71"/>
      <c r="BB281" s="71"/>
      <c r="BC281" s="71"/>
      <c r="BD281" s="71"/>
      <c r="BE281" s="71"/>
      <c r="BF281" s="71"/>
      <c r="BG281" s="71"/>
      <c r="BH281" s="71"/>
      <c r="BI281" s="71"/>
      <c r="BJ281" s="71"/>
      <c r="BK281" s="71"/>
      <c r="BL281" s="71"/>
      <c r="BM281" s="71"/>
      <c r="BN281" s="71"/>
      <c r="BO281" s="71"/>
      <c r="BP281" s="71"/>
      <c r="BQ281" s="71"/>
      <c r="BR281" s="71"/>
      <c r="BS281" s="71"/>
      <c r="BT281" s="71"/>
      <c r="BU281" s="71"/>
      <c r="BV281" s="71"/>
      <c r="BW281" s="71"/>
      <c r="BX281" s="71"/>
      <c r="BY281" s="71"/>
      <c r="BZ281" s="71"/>
      <c r="CA281" s="71"/>
      <c r="CB281" s="71"/>
      <c r="CC281" s="71"/>
      <c r="CD281" s="71"/>
      <c r="CE281" s="71"/>
      <c r="CF281" s="71"/>
      <c r="CG281" s="71"/>
      <c r="CH281" s="71"/>
      <c r="CI281" s="71"/>
      <c r="CJ281" s="71"/>
      <c r="CK281" s="71"/>
      <c r="CL281" s="71"/>
      <c r="CM281" s="71"/>
    </row>
    <row r="282" spans="1:91" x14ac:dyDescent="0.15">
      <c r="A282" s="71"/>
      <c r="B282" s="71"/>
      <c r="C282" s="71"/>
      <c r="D282" s="71"/>
      <c r="E282" s="71"/>
      <c r="F282" s="71"/>
      <c r="G282" s="71"/>
      <c r="H282" s="71"/>
      <c r="I282" s="71"/>
      <c r="J282" s="71"/>
      <c r="K282" s="71"/>
      <c r="L282" s="71"/>
      <c r="M282" s="71"/>
      <c r="N282" s="71"/>
      <c r="O282" s="71"/>
      <c r="P282" s="71"/>
      <c r="Q282" s="71"/>
      <c r="R282" s="71"/>
      <c r="S282" s="71"/>
      <c r="T282" s="71"/>
      <c r="U282" s="71"/>
      <c r="V282" s="71"/>
      <c r="W282" s="71"/>
      <c r="X282" s="71"/>
      <c r="Y282" s="71"/>
      <c r="Z282" s="71"/>
      <c r="AA282" s="71"/>
      <c r="AB282" s="71"/>
      <c r="AC282" s="71"/>
      <c r="AD282" s="71"/>
      <c r="AE282" s="71"/>
      <c r="AF282" s="71"/>
      <c r="AG282" s="71"/>
      <c r="AH282" s="71"/>
      <c r="AI282" s="71"/>
      <c r="AJ282" s="71"/>
      <c r="AK282" s="71"/>
      <c r="AL282" s="71"/>
      <c r="AM282" s="71"/>
      <c r="AN282" s="71"/>
      <c r="AO282" s="71"/>
      <c r="AP282" s="71"/>
      <c r="AQ282" s="71"/>
      <c r="AR282" s="71"/>
      <c r="AS282" s="71"/>
      <c r="AT282" s="71"/>
      <c r="AU282" s="71"/>
      <c r="AV282" s="71"/>
      <c r="AW282" s="71"/>
      <c r="AX282" s="71"/>
      <c r="AY282" s="71"/>
      <c r="AZ282" s="71"/>
      <c r="BA282" s="71"/>
      <c r="BB282" s="71"/>
      <c r="BC282" s="71"/>
      <c r="BD282" s="71"/>
      <c r="BE282" s="71"/>
      <c r="BF282" s="71"/>
      <c r="BG282" s="71"/>
      <c r="BH282" s="71"/>
      <c r="BI282" s="71"/>
      <c r="BJ282" s="71"/>
      <c r="BK282" s="71"/>
      <c r="BL282" s="71"/>
      <c r="BM282" s="71"/>
      <c r="BN282" s="71"/>
      <c r="BO282" s="71"/>
      <c r="BP282" s="71"/>
      <c r="BQ282" s="71"/>
      <c r="BR282" s="71"/>
      <c r="BS282" s="71"/>
      <c r="BT282" s="71"/>
      <c r="BU282" s="71"/>
      <c r="BV282" s="71"/>
      <c r="BW282" s="71"/>
      <c r="BX282" s="71"/>
      <c r="BY282" s="71"/>
      <c r="BZ282" s="71"/>
      <c r="CA282" s="71"/>
      <c r="CB282" s="71"/>
      <c r="CC282" s="71"/>
      <c r="CD282" s="71"/>
      <c r="CE282" s="71"/>
      <c r="CF282" s="71"/>
      <c r="CG282" s="71"/>
      <c r="CH282" s="71"/>
      <c r="CI282" s="71"/>
      <c r="CJ282" s="71"/>
      <c r="CK282" s="71"/>
      <c r="CL282" s="71"/>
      <c r="CM282" s="71"/>
    </row>
    <row r="283" spans="1:91" x14ac:dyDescent="0.15">
      <c r="A283" s="71"/>
      <c r="B283" s="71"/>
      <c r="C283" s="71"/>
      <c r="D283" s="71"/>
      <c r="E283" s="71"/>
      <c r="F283" s="71"/>
      <c r="G283" s="71"/>
      <c r="H283" s="71"/>
      <c r="I283" s="71"/>
      <c r="J283" s="71"/>
      <c r="K283" s="71"/>
      <c r="L283" s="71"/>
      <c r="M283" s="71"/>
      <c r="N283" s="71"/>
      <c r="O283" s="71"/>
      <c r="P283" s="71"/>
      <c r="Q283" s="71"/>
      <c r="R283" s="71"/>
      <c r="S283" s="71"/>
      <c r="T283" s="71"/>
      <c r="U283" s="71"/>
      <c r="V283" s="71"/>
      <c r="W283" s="71"/>
      <c r="X283" s="71"/>
      <c r="Y283" s="71"/>
      <c r="Z283" s="71"/>
      <c r="AA283" s="71"/>
      <c r="AB283" s="71"/>
      <c r="AC283" s="71"/>
      <c r="AD283" s="71"/>
      <c r="AE283" s="71"/>
      <c r="AF283" s="71"/>
      <c r="AG283" s="71"/>
      <c r="AH283" s="71"/>
      <c r="AI283" s="71"/>
      <c r="AJ283" s="71"/>
      <c r="AK283" s="71"/>
      <c r="AL283" s="71"/>
      <c r="AM283" s="71"/>
      <c r="AN283" s="71"/>
      <c r="AO283" s="71"/>
      <c r="AP283" s="71"/>
      <c r="AQ283" s="71"/>
      <c r="AR283" s="71"/>
      <c r="AS283" s="71"/>
      <c r="AT283" s="71"/>
      <c r="AU283" s="71"/>
      <c r="AV283" s="71"/>
      <c r="AW283" s="71"/>
      <c r="AX283" s="71"/>
      <c r="AY283" s="71"/>
      <c r="AZ283" s="71"/>
      <c r="BA283" s="71"/>
      <c r="BB283" s="71"/>
      <c r="BC283" s="71"/>
      <c r="BD283" s="71"/>
      <c r="BE283" s="71"/>
      <c r="BF283" s="71"/>
      <c r="BG283" s="71"/>
      <c r="BH283" s="71"/>
      <c r="BI283" s="71"/>
      <c r="BJ283" s="71"/>
      <c r="BK283" s="71"/>
      <c r="BL283" s="71"/>
      <c r="BM283" s="71"/>
      <c r="BN283" s="71"/>
      <c r="BO283" s="71"/>
      <c r="BP283" s="71"/>
      <c r="BQ283" s="71"/>
      <c r="BR283" s="71"/>
      <c r="BS283" s="71"/>
      <c r="BT283" s="71"/>
      <c r="BU283" s="71"/>
      <c r="BV283" s="71"/>
      <c r="BW283" s="71"/>
      <c r="BX283" s="71"/>
      <c r="BY283" s="71"/>
      <c r="BZ283" s="71"/>
      <c r="CA283" s="71"/>
      <c r="CB283" s="71"/>
      <c r="CC283" s="71"/>
      <c r="CD283" s="71"/>
      <c r="CE283" s="71"/>
      <c r="CF283" s="71"/>
      <c r="CG283" s="71"/>
      <c r="CH283" s="71"/>
      <c r="CI283" s="71"/>
      <c r="CJ283" s="71"/>
      <c r="CK283" s="71"/>
      <c r="CL283" s="71"/>
      <c r="CM283" s="71"/>
    </row>
    <row r="284" spans="1:91" x14ac:dyDescent="0.15">
      <c r="A284" s="71"/>
      <c r="B284" s="71"/>
      <c r="C284" s="71"/>
      <c r="D284" s="71"/>
      <c r="E284" s="71"/>
      <c r="F284" s="71"/>
      <c r="G284" s="71"/>
      <c r="H284" s="71"/>
      <c r="I284" s="71"/>
      <c r="J284" s="71"/>
      <c r="K284" s="71"/>
      <c r="L284" s="71"/>
      <c r="M284" s="71"/>
      <c r="N284" s="71"/>
      <c r="O284" s="71"/>
      <c r="P284" s="71"/>
      <c r="Q284" s="71"/>
      <c r="R284" s="71"/>
      <c r="S284" s="71"/>
      <c r="T284" s="71"/>
      <c r="U284" s="71"/>
      <c r="V284" s="71"/>
      <c r="W284" s="71"/>
      <c r="X284" s="71"/>
      <c r="Y284" s="71"/>
      <c r="Z284" s="71"/>
      <c r="AA284" s="71"/>
      <c r="AB284" s="71"/>
      <c r="AC284" s="71"/>
      <c r="AD284" s="71"/>
      <c r="AE284" s="71"/>
      <c r="AF284" s="71"/>
      <c r="AG284" s="71"/>
      <c r="AH284" s="71"/>
      <c r="AI284" s="71"/>
      <c r="AJ284" s="71"/>
      <c r="AK284" s="71"/>
      <c r="AL284" s="71"/>
      <c r="AM284" s="71"/>
      <c r="AN284" s="71"/>
      <c r="AO284" s="71"/>
      <c r="AP284" s="71"/>
      <c r="AQ284" s="71"/>
      <c r="AR284" s="71"/>
      <c r="AS284" s="71"/>
      <c r="AT284" s="71"/>
      <c r="AU284" s="71"/>
      <c r="AV284" s="71"/>
      <c r="AW284" s="71"/>
      <c r="AX284" s="71"/>
      <c r="AY284" s="71"/>
      <c r="AZ284" s="71"/>
      <c r="BA284" s="71"/>
      <c r="BB284" s="71"/>
      <c r="BC284" s="71"/>
      <c r="BD284" s="71"/>
      <c r="BE284" s="71"/>
      <c r="BF284" s="71"/>
      <c r="BG284" s="71"/>
      <c r="BH284" s="71"/>
      <c r="BI284" s="71"/>
      <c r="BJ284" s="71"/>
      <c r="BK284" s="71"/>
      <c r="BL284" s="71"/>
      <c r="BM284" s="71"/>
      <c r="BN284" s="71"/>
      <c r="BO284" s="71"/>
      <c r="BP284" s="71"/>
      <c r="BQ284" s="71"/>
      <c r="BR284" s="71"/>
      <c r="BS284" s="71"/>
      <c r="BT284" s="71"/>
      <c r="BU284" s="71"/>
      <c r="BV284" s="71"/>
      <c r="BW284" s="71"/>
      <c r="BX284" s="71"/>
      <c r="BY284" s="71"/>
      <c r="BZ284" s="71"/>
      <c r="CA284" s="71"/>
      <c r="CB284" s="71"/>
      <c r="CC284" s="71"/>
      <c r="CD284" s="71"/>
      <c r="CE284" s="71"/>
      <c r="CF284" s="71"/>
      <c r="CG284" s="71"/>
      <c r="CH284" s="71"/>
      <c r="CI284" s="71"/>
      <c r="CJ284" s="71"/>
      <c r="CK284" s="71"/>
      <c r="CL284" s="71"/>
      <c r="CM284" s="71"/>
    </row>
    <row r="285" spans="1:91" x14ac:dyDescent="0.15">
      <c r="A285" s="71"/>
      <c r="B285" s="71"/>
      <c r="C285" s="71"/>
      <c r="D285" s="71"/>
      <c r="E285" s="71"/>
      <c r="F285" s="71"/>
      <c r="G285" s="71"/>
      <c r="H285" s="71"/>
      <c r="I285" s="71"/>
      <c r="J285" s="71"/>
      <c r="K285" s="71"/>
      <c r="L285" s="71"/>
      <c r="M285" s="71"/>
      <c r="N285" s="71"/>
      <c r="O285" s="71"/>
      <c r="P285" s="71"/>
      <c r="Q285" s="71"/>
      <c r="R285" s="71"/>
      <c r="S285" s="71"/>
      <c r="T285" s="71"/>
      <c r="U285" s="71"/>
      <c r="V285" s="71"/>
      <c r="W285" s="71"/>
      <c r="X285" s="71"/>
      <c r="Y285" s="71"/>
      <c r="Z285" s="71"/>
      <c r="AA285" s="71"/>
      <c r="AB285" s="71"/>
      <c r="AC285" s="71"/>
      <c r="AD285" s="71"/>
      <c r="AE285" s="71"/>
      <c r="AF285" s="71"/>
      <c r="AG285" s="71"/>
      <c r="AH285" s="71"/>
      <c r="AI285" s="71"/>
      <c r="AJ285" s="71"/>
      <c r="AK285" s="71"/>
      <c r="AL285" s="71"/>
      <c r="AM285" s="71"/>
      <c r="AN285" s="71"/>
      <c r="AO285" s="71"/>
      <c r="AP285" s="71"/>
      <c r="AQ285" s="71"/>
      <c r="AR285" s="71"/>
      <c r="AS285" s="71"/>
      <c r="AT285" s="71"/>
      <c r="AU285" s="71"/>
      <c r="AV285" s="71"/>
      <c r="AW285" s="71"/>
      <c r="AX285" s="71"/>
      <c r="AY285" s="71"/>
      <c r="AZ285" s="71"/>
      <c r="BA285" s="71"/>
      <c r="BB285" s="71"/>
      <c r="BC285" s="71"/>
      <c r="BD285" s="71"/>
      <c r="BE285" s="71"/>
      <c r="BF285" s="71"/>
      <c r="BG285" s="71"/>
      <c r="BH285" s="71"/>
      <c r="BI285" s="71"/>
      <c r="BJ285" s="71"/>
      <c r="BK285" s="71"/>
      <c r="BL285" s="71"/>
      <c r="BM285" s="71"/>
      <c r="BN285" s="71"/>
      <c r="BO285" s="71"/>
      <c r="BP285" s="71"/>
      <c r="BQ285" s="71"/>
      <c r="BR285" s="71"/>
      <c r="BS285" s="71"/>
      <c r="BT285" s="71"/>
      <c r="BU285" s="71"/>
      <c r="BV285" s="71"/>
      <c r="BW285" s="71"/>
      <c r="BX285" s="71"/>
      <c r="BY285" s="71"/>
      <c r="BZ285" s="71"/>
      <c r="CA285" s="71"/>
      <c r="CB285" s="71"/>
      <c r="CC285" s="71"/>
      <c r="CD285" s="71"/>
      <c r="CE285" s="71"/>
      <c r="CF285" s="71"/>
      <c r="CG285" s="71"/>
      <c r="CH285" s="71"/>
      <c r="CI285" s="71"/>
      <c r="CJ285" s="71"/>
      <c r="CK285" s="71"/>
      <c r="CL285" s="71"/>
      <c r="CM285" s="71"/>
    </row>
    <row r="286" spans="1:91" x14ac:dyDescent="0.15">
      <c r="A286" s="71"/>
      <c r="B286" s="71"/>
      <c r="C286" s="71"/>
      <c r="D286" s="71"/>
      <c r="E286" s="71"/>
      <c r="F286" s="71"/>
      <c r="G286" s="71"/>
      <c r="H286" s="71"/>
      <c r="I286" s="71"/>
      <c r="J286" s="71"/>
      <c r="K286" s="71"/>
      <c r="L286" s="71"/>
      <c r="M286" s="71"/>
      <c r="N286" s="71"/>
      <c r="O286" s="71"/>
      <c r="P286" s="71"/>
      <c r="Q286" s="71"/>
      <c r="R286" s="71"/>
      <c r="S286" s="71"/>
      <c r="T286" s="71"/>
      <c r="U286" s="71"/>
      <c r="V286" s="71"/>
      <c r="W286" s="71"/>
      <c r="X286" s="71"/>
      <c r="Y286" s="71"/>
      <c r="Z286" s="71"/>
      <c r="AA286" s="71"/>
      <c r="AB286" s="71"/>
      <c r="AC286" s="71"/>
      <c r="AD286" s="71"/>
      <c r="AE286" s="71"/>
      <c r="AF286" s="71"/>
      <c r="AG286" s="71"/>
      <c r="AH286" s="71"/>
      <c r="AI286" s="71"/>
      <c r="AJ286" s="71"/>
      <c r="AK286" s="71"/>
      <c r="AL286" s="71"/>
      <c r="AM286" s="71"/>
      <c r="AN286" s="71"/>
      <c r="AO286" s="71"/>
      <c r="AP286" s="71"/>
      <c r="AQ286" s="71"/>
      <c r="AR286" s="71"/>
      <c r="AS286" s="71"/>
      <c r="AT286" s="71"/>
      <c r="AU286" s="71"/>
      <c r="AV286" s="71"/>
      <c r="AW286" s="71"/>
      <c r="AX286" s="71"/>
      <c r="AY286" s="71"/>
      <c r="AZ286" s="71"/>
      <c r="BA286" s="71"/>
      <c r="BB286" s="71"/>
      <c r="BC286" s="71"/>
      <c r="BD286" s="71"/>
      <c r="BE286" s="71"/>
      <c r="BF286" s="71"/>
      <c r="BG286" s="71"/>
      <c r="BH286" s="71"/>
      <c r="BI286" s="71"/>
      <c r="BJ286" s="71"/>
      <c r="BK286" s="71"/>
      <c r="BL286" s="71"/>
      <c r="BM286" s="71"/>
      <c r="BN286" s="71"/>
      <c r="BO286" s="71"/>
      <c r="BP286" s="71"/>
      <c r="BQ286" s="71"/>
      <c r="BR286" s="71"/>
      <c r="BS286" s="71"/>
      <c r="BT286" s="71"/>
      <c r="BU286" s="71"/>
      <c r="BV286" s="71"/>
      <c r="BW286" s="71"/>
      <c r="BX286" s="71"/>
      <c r="BY286" s="71"/>
      <c r="BZ286" s="71"/>
      <c r="CA286" s="71"/>
      <c r="CB286" s="71"/>
      <c r="CC286" s="71"/>
      <c r="CD286" s="71"/>
      <c r="CE286" s="71"/>
      <c r="CF286" s="71"/>
      <c r="CG286" s="71"/>
      <c r="CH286" s="71"/>
      <c r="CI286" s="71"/>
      <c r="CJ286" s="71"/>
      <c r="CK286" s="71"/>
      <c r="CL286" s="71"/>
      <c r="CM286" s="71"/>
    </row>
    <row r="287" spans="1:91" x14ac:dyDescent="0.15">
      <c r="A287" s="71"/>
      <c r="B287" s="71"/>
      <c r="C287" s="71"/>
      <c r="D287" s="71"/>
      <c r="E287" s="71"/>
      <c r="F287" s="71"/>
      <c r="G287" s="71"/>
      <c r="H287" s="71"/>
      <c r="I287" s="71"/>
      <c r="J287" s="71"/>
      <c r="K287" s="71"/>
      <c r="L287" s="71"/>
      <c r="M287" s="71"/>
      <c r="N287" s="71"/>
      <c r="O287" s="71"/>
      <c r="P287" s="71"/>
      <c r="Q287" s="71"/>
      <c r="R287" s="71"/>
      <c r="S287" s="71"/>
      <c r="T287" s="71"/>
      <c r="U287" s="71"/>
      <c r="V287" s="71"/>
      <c r="W287" s="71"/>
      <c r="X287" s="71"/>
      <c r="Y287" s="71"/>
      <c r="Z287" s="71"/>
      <c r="AA287" s="71"/>
      <c r="AB287" s="71"/>
      <c r="AC287" s="71"/>
      <c r="AD287" s="71"/>
      <c r="AE287" s="71"/>
      <c r="AF287" s="71"/>
      <c r="AG287" s="71"/>
      <c r="AH287" s="71"/>
      <c r="AI287" s="71"/>
      <c r="AJ287" s="71"/>
      <c r="AK287" s="71"/>
      <c r="AL287" s="71"/>
      <c r="AM287" s="71"/>
      <c r="AN287" s="71"/>
      <c r="AO287" s="71"/>
      <c r="AP287" s="71"/>
      <c r="AQ287" s="71"/>
      <c r="AR287" s="71"/>
      <c r="AS287" s="71"/>
      <c r="AT287" s="71"/>
      <c r="AU287" s="71"/>
      <c r="AV287" s="71"/>
      <c r="AW287" s="71"/>
      <c r="AX287" s="71"/>
      <c r="AY287" s="71"/>
      <c r="AZ287" s="71"/>
      <c r="BA287" s="71"/>
      <c r="BB287" s="71"/>
      <c r="BC287" s="71"/>
      <c r="BD287" s="71"/>
      <c r="BE287" s="71"/>
      <c r="BF287" s="71"/>
      <c r="BG287" s="71"/>
      <c r="BH287" s="71"/>
      <c r="BI287" s="71"/>
      <c r="BJ287" s="71"/>
      <c r="BK287" s="71"/>
      <c r="BL287" s="71"/>
      <c r="BM287" s="71"/>
      <c r="BN287" s="71"/>
      <c r="BO287" s="71"/>
      <c r="BP287" s="71"/>
      <c r="BQ287" s="71"/>
      <c r="BR287" s="71"/>
      <c r="BS287" s="71"/>
      <c r="BT287" s="71"/>
      <c r="BU287" s="71"/>
      <c r="BV287" s="71"/>
      <c r="BW287" s="71"/>
      <c r="BX287" s="71"/>
      <c r="BY287" s="71"/>
      <c r="BZ287" s="71"/>
      <c r="CA287" s="71"/>
      <c r="CB287" s="71"/>
      <c r="CC287" s="71"/>
      <c r="CD287" s="71"/>
      <c r="CE287" s="71"/>
      <c r="CF287" s="71"/>
      <c r="CG287" s="71"/>
      <c r="CH287" s="71"/>
      <c r="CI287" s="71"/>
      <c r="CJ287" s="71"/>
      <c r="CK287" s="71"/>
      <c r="CL287" s="71"/>
      <c r="CM287" s="71"/>
    </row>
    <row r="288" spans="1:91" x14ac:dyDescent="0.15">
      <c r="A288" s="71"/>
      <c r="B288" s="71"/>
      <c r="C288" s="71"/>
      <c r="D288" s="71"/>
      <c r="E288" s="71"/>
      <c r="F288" s="71"/>
      <c r="G288" s="71"/>
      <c r="H288" s="71"/>
      <c r="I288" s="71"/>
      <c r="J288" s="71"/>
      <c r="K288" s="71"/>
      <c r="L288" s="71"/>
      <c r="M288" s="71"/>
      <c r="N288" s="71"/>
      <c r="O288" s="71"/>
      <c r="P288" s="71"/>
      <c r="Q288" s="71"/>
      <c r="R288" s="71"/>
      <c r="S288" s="71"/>
      <c r="T288" s="71"/>
      <c r="U288" s="71"/>
      <c r="V288" s="71"/>
      <c r="W288" s="71"/>
      <c r="X288" s="71"/>
      <c r="Y288" s="71"/>
      <c r="Z288" s="71"/>
      <c r="AA288" s="71"/>
      <c r="AB288" s="71"/>
      <c r="AC288" s="71"/>
      <c r="AD288" s="71"/>
      <c r="AE288" s="71"/>
      <c r="AF288" s="71"/>
      <c r="AG288" s="71"/>
      <c r="AH288" s="71"/>
      <c r="AI288" s="71"/>
      <c r="AJ288" s="71"/>
      <c r="AK288" s="71"/>
      <c r="AL288" s="71"/>
      <c r="AM288" s="71"/>
      <c r="AN288" s="71"/>
      <c r="AO288" s="71"/>
      <c r="AP288" s="71"/>
      <c r="AQ288" s="71"/>
      <c r="AR288" s="71"/>
      <c r="AS288" s="71"/>
      <c r="AT288" s="71"/>
      <c r="AU288" s="71"/>
      <c r="AV288" s="71"/>
      <c r="AW288" s="71"/>
      <c r="AX288" s="71"/>
      <c r="AY288" s="71"/>
      <c r="AZ288" s="71"/>
      <c r="BA288" s="71"/>
      <c r="BB288" s="71"/>
      <c r="BC288" s="71"/>
      <c r="BD288" s="71"/>
      <c r="BE288" s="71"/>
      <c r="BF288" s="71"/>
      <c r="BG288" s="71"/>
      <c r="BH288" s="71"/>
      <c r="BI288" s="71"/>
      <c r="BJ288" s="71"/>
      <c r="BK288" s="71"/>
      <c r="BL288" s="71"/>
      <c r="BM288" s="71"/>
      <c r="BN288" s="71"/>
      <c r="BO288" s="71"/>
      <c r="BP288" s="71"/>
      <c r="BQ288" s="71"/>
      <c r="BR288" s="71"/>
      <c r="BS288" s="71"/>
      <c r="BT288" s="71"/>
      <c r="BU288" s="71"/>
      <c r="BV288" s="71"/>
      <c r="BW288" s="71"/>
      <c r="BX288" s="71"/>
      <c r="BY288" s="71"/>
      <c r="BZ288" s="71"/>
      <c r="CA288" s="71"/>
      <c r="CB288" s="71"/>
      <c r="CC288" s="71"/>
      <c r="CD288" s="71"/>
      <c r="CE288" s="71"/>
      <c r="CF288" s="71"/>
      <c r="CG288" s="71"/>
      <c r="CH288" s="71"/>
      <c r="CI288" s="71"/>
      <c r="CJ288" s="71"/>
      <c r="CK288" s="71"/>
      <c r="CL288" s="71"/>
      <c r="CM288" s="71"/>
    </row>
    <row r="289" spans="1:91" x14ac:dyDescent="0.15">
      <c r="A289" s="71"/>
      <c r="B289" s="71"/>
      <c r="C289" s="71"/>
      <c r="D289" s="71"/>
      <c r="E289" s="71"/>
      <c r="F289" s="71"/>
      <c r="G289" s="71"/>
      <c r="H289" s="71"/>
      <c r="I289" s="71"/>
      <c r="J289" s="71"/>
      <c r="K289" s="71"/>
      <c r="L289" s="71"/>
      <c r="M289" s="71"/>
      <c r="N289" s="71"/>
      <c r="O289" s="71"/>
      <c r="P289" s="71"/>
      <c r="Q289" s="71"/>
      <c r="R289" s="71"/>
      <c r="S289" s="71"/>
      <c r="T289" s="71"/>
      <c r="U289" s="71"/>
      <c r="V289" s="71"/>
      <c r="W289" s="71"/>
      <c r="X289" s="71"/>
      <c r="Y289" s="71"/>
      <c r="Z289" s="71"/>
      <c r="AA289" s="71"/>
      <c r="AB289" s="71"/>
      <c r="AC289" s="71"/>
      <c r="AD289" s="71"/>
      <c r="AE289" s="71"/>
      <c r="AF289" s="71"/>
      <c r="AG289" s="71"/>
      <c r="AH289" s="71"/>
      <c r="AI289" s="71"/>
      <c r="AJ289" s="71"/>
      <c r="AK289" s="71"/>
      <c r="AL289" s="71"/>
      <c r="AM289" s="71"/>
      <c r="AN289" s="71"/>
      <c r="AO289" s="71"/>
      <c r="AP289" s="71"/>
      <c r="AQ289" s="71"/>
      <c r="AR289" s="71"/>
      <c r="AS289" s="71"/>
      <c r="AT289" s="71"/>
      <c r="AU289" s="71"/>
      <c r="AV289" s="71"/>
      <c r="AW289" s="71"/>
      <c r="AX289" s="71"/>
      <c r="AY289" s="71"/>
      <c r="AZ289" s="71"/>
      <c r="BA289" s="71"/>
      <c r="BB289" s="71"/>
      <c r="BC289" s="71"/>
      <c r="BD289" s="71"/>
      <c r="BE289" s="71"/>
      <c r="BF289" s="71"/>
      <c r="BG289" s="71"/>
      <c r="BH289" s="71"/>
      <c r="BI289" s="71"/>
      <c r="BJ289" s="71"/>
      <c r="BK289" s="71"/>
      <c r="BL289" s="71"/>
      <c r="BM289" s="71"/>
      <c r="BN289" s="71"/>
      <c r="BO289" s="71"/>
      <c r="BP289" s="71"/>
      <c r="BQ289" s="71"/>
      <c r="BR289" s="71"/>
      <c r="BS289" s="71"/>
      <c r="BT289" s="71"/>
      <c r="BU289" s="71"/>
      <c r="BV289" s="71"/>
      <c r="BW289" s="71"/>
      <c r="BX289" s="71"/>
      <c r="BY289" s="71"/>
      <c r="BZ289" s="71"/>
      <c r="CA289" s="71"/>
      <c r="CB289" s="71"/>
      <c r="CC289" s="71"/>
      <c r="CD289" s="71"/>
      <c r="CE289" s="71"/>
      <c r="CF289" s="71"/>
      <c r="CG289" s="71"/>
      <c r="CH289" s="71"/>
      <c r="CI289" s="71"/>
      <c r="CJ289" s="71"/>
      <c r="CK289" s="71"/>
      <c r="CL289" s="71"/>
      <c r="CM289" s="71"/>
    </row>
    <row r="290" spans="1:91" x14ac:dyDescent="0.15">
      <c r="A290" s="71"/>
      <c r="B290" s="71"/>
      <c r="C290" s="71"/>
      <c r="D290" s="71"/>
      <c r="E290" s="71"/>
      <c r="F290" s="71"/>
      <c r="G290" s="71"/>
      <c r="H290" s="71"/>
      <c r="I290" s="71"/>
      <c r="J290" s="71"/>
      <c r="K290" s="71"/>
      <c r="L290" s="71"/>
      <c r="M290" s="71"/>
      <c r="N290" s="71"/>
      <c r="O290" s="71"/>
      <c r="P290" s="71"/>
      <c r="Q290" s="71"/>
      <c r="R290" s="71"/>
      <c r="S290" s="71"/>
      <c r="T290" s="71"/>
      <c r="U290" s="71"/>
      <c r="V290" s="71"/>
      <c r="W290" s="71"/>
      <c r="X290" s="71"/>
      <c r="Y290" s="71"/>
      <c r="Z290" s="71"/>
      <c r="AA290" s="71"/>
      <c r="AB290" s="71"/>
      <c r="AC290" s="71"/>
      <c r="AD290" s="71"/>
      <c r="AE290" s="71"/>
      <c r="AF290" s="71"/>
      <c r="AG290" s="71"/>
      <c r="AH290" s="71"/>
      <c r="AI290" s="71"/>
      <c r="AJ290" s="71"/>
      <c r="AK290" s="71"/>
      <c r="AL290" s="71"/>
      <c r="AM290" s="71"/>
      <c r="AN290" s="71"/>
      <c r="AO290" s="71"/>
      <c r="AP290" s="71"/>
      <c r="AQ290" s="71"/>
      <c r="AR290" s="71"/>
      <c r="AS290" s="71"/>
      <c r="AT290" s="71"/>
      <c r="AU290" s="71"/>
      <c r="AV290" s="71"/>
      <c r="AW290" s="71"/>
      <c r="AX290" s="71"/>
      <c r="AY290" s="71"/>
      <c r="AZ290" s="71"/>
      <c r="BA290" s="71"/>
      <c r="BB290" s="71"/>
      <c r="BC290" s="71"/>
      <c r="BD290" s="71"/>
      <c r="BE290" s="71"/>
      <c r="BF290" s="71"/>
      <c r="BG290" s="71"/>
      <c r="BH290" s="71"/>
      <c r="BI290" s="71"/>
      <c r="BJ290" s="71"/>
      <c r="BK290" s="71"/>
      <c r="BL290" s="71"/>
      <c r="BM290" s="71"/>
      <c r="BN290" s="71"/>
      <c r="BO290" s="71"/>
      <c r="BP290" s="71"/>
      <c r="BQ290" s="71"/>
      <c r="BR290" s="71"/>
      <c r="BS290" s="71"/>
      <c r="BT290" s="71"/>
      <c r="BU290" s="71"/>
      <c r="BV290" s="71"/>
      <c r="BW290" s="71"/>
      <c r="BX290" s="71"/>
      <c r="BY290" s="71"/>
      <c r="BZ290" s="71"/>
      <c r="CA290" s="71"/>
      <c r="CB290" s="71"/>
      <c r="CC290" s="71"/>
      <c r="CD290" s="71"/>
      <c r="CE290" s="71"/>
      <c r="CF290" s="71"/>
      <c r="CG290" s="71"/>
      <c r="CH290" s="71"/>
      <c r="CI290" s="71"/>
      <c r="CJ290" s="71"/>
      <c r="CK290" s="71"/>
      <c r="CL290" s="71"/>
      <c r="CM290" s="71"/>
    </row>
    <row r="291" spans="1:91" x14ac:dyDescent="0.15">
      <c r="A291" s="71"/>
      <c r="B291" s="71"/>
      <c r="C291" s="71"/>
      <c r="D291" s="71"/>
      <c r="E291" s="71"/>
      <c r="F291" s="71"/>
      <c r="G291" s="71"/>
      <c r="H291" s="71"/>
      <c r="I291" s="71"/>
      <c r="J291" s="71"/>
      <c r="K291" s="71"/>
      <c r="L291" s="71"/>
      <c r="M291" s="71"/>
      <c r="N291" s="71"/>
      <c r="O291" s="71"/>
      <c r="P291" s="71"/>
      <c r="Q291" s="71"/>
      <c r="R291" s="71"/>
      <c r="S291" s="71"/>
      <c r="T291" s="71"/>
      <c r="U291" s="71"/>
      <c r="V291" s="71"/>
      <c r="W291" s="71"/>
      <c r="X291" s="71"/>
      <c r="Y291" s="71"/>
      <c r="Z291" s="71"/>
      <c r="AA291" s="71"/>
      <c r="AB291" s="71"/>
      <c r="AC291" s="71"/>
      <c r="AD291" s="71"/>
      <c r="AE291" s="71"/>
      <c r="AF291" s="71"/>
      <c r="AG291" s="71"/>
      <c r="AH291" s="71"/>
      <c r="AI291" s="71"/>
      <c r="AJ291" s="71"/>
      <c r="AK291" s="71"/>
      <c r="AL291" s="71"/>
      <c r="AM291" s="71"/>
      <c r="AN291" s="71"/>
      <c r="AO291" s="71"/>
      <c r="AP291" s="71"/>
      <c r="AQ291" s="71"/>
      <c r="AR291" s="71"/>
      <c r="AS291" s="71"/>
      <c r="AT291" s="71"/>
      <c r="AU291" s="71"/>
      <c r="AV291" s="71"/>
      <c r="AW291" s="71"/>
      <c r="AX291" s="71"/>
      <c r="AY291" s="71"/>
      <c r="AZ291" s="71"/>
      <c r="BA291" s="71"/>
      <c r="BB291" s="71"/>
      <c r="BC291" s="71"/>
      <c r="BD291" s="71"/>
      <c r="BE291" s="71"/>
      <c r="BF291" s="71"/>
      <c r="BG291" s="71"/>
      <c r="BH291" s="71"/>
      <c r="BI291" s="71"/>
      <c r="BJ291" s="71"/>
      <c r="BK291" s="71"/>
      <c r="BL291" s="71"/>
      <c r="BM291" s="71"/>
      <c r="BN291" s="71"/>
      <c r="BO291" s="71"/>
      <c r="BP291" s="71"/>
      <c r="BQ291" s="71"/>
      <c r="BR291" s="71"/>
      <c r="BS291" s="71"/>
      <c r="BT291" s="71"/>
      <c r="BU291" s="71"/>
      <c r="BV291" s="71"/>
      <c r="BW291" s="71"/>
      <c r="BX291" s="71"/>
      <c r="BY291" s="71"/>
      <c r="BZ291" s="71"/>
      <c r="CA291" s="71"/>
      <c r="CB291" s="71"/>
      <c r="CC291" s="71"/>
      <c r="CD291" s="71"/>
      <c r="CE291" s="71"/>
      <c r="CF291" s="71"/>
      <c r="CG291" s="71"/>
      <c r="CH291" s="71"/>
      <c r="CI291" s="71"/>
      <c r="CJ291" s="71"/>
      <c r="CK291" s="71"/>
      <c r="CL291" s="71"/>
      <c r="CM291" s="71"/>
    </row>
    <row r="292" spans="1:91" x14ac:dyDescent="0.15">
      <c r="A292" s="71"/>
      <c r="B292" s="71"/>
      <c r="C292" s="71"/>
      <c r="D292" s="71"/>
      <c r="E292" s="71"/>
      <c r="F292" s="71"/>
      <c r="G292" s="71"/>
      <c r="H292" s="71"/>
      <c r="I292" s="71"/>
      <c r="J292" s="71"/>
      <c r="K292" s="71"/>
      <c r="L292" s="71"/>
      <c r="M292" s="71"/>
      <c r="N292" s="71"/>
      <c r="O292" s="71"/>
      <c r="P292" s="71"/>
      <c r="Q292" s="71"/>
      <c r="R292" s="71"/>
      <c r="S292" s="71"/>
      <c r="T292" s="71"/>
      <c r="U292" s="71"/>
      <c r="V292" s="71"/>
      <c r="W292" s="71"/>
      <c r="X292" s="71"/>
      <c r="Y292" s="71"/>
      <c r="Z292" s="71"/>
      <c r="AA292" s="71"/>
      <c r="AB292" s="71"/>
      <c r="AC292" s="71"/>
      <c r="AD292" s="71"/>
      <c r="AE292" s="71"/>
      <c r="AF292" s="71"/>
      <c r="AG292" s="71"/>
      <c r="AH292" s="71"/>
      <c r="AI292" s="71"/>
      <c r="AJ292" s="71"/>
      <c r="AK292" s="71"/>
      <c r="AL292" s="71"/>
      <c r="AM292" s="71"/>
      <c r="AN292" s="71"/>
      <c r="AO292" s="71"/>
      <c r="AP292" s="71"/>
      <c r="AQ292" s="71"/>
      <c r="AR292" s="71"/>
      <c r="AS292" s="71"/>
      <c r="AT292" s="71"/>
      <c r="AU292" s="71"/>
      <c r="AV292" s="71"/>
      <c r="AW292" s="71"/>
      <c r="AX292" s="71"/>
      <c r="AY292" s="71"/>
      <c r="AZ292" s="71"/>
      <c r="BA292" s="71"/>
      <c r="BB292" s="71"/>
      <c r="BC292" s="71"/>
      <c r="BD292" s="71"/>
      <c r="BE292" s="71"/>
      <c r="BF292" s="71"/>
      <c r="BG292" s="71"/>
      <c r="BH292" s="71"/>
      <c r="BI292" s="71"/>
      <c r="BJ292" s="71"/>
      <c r="BK292" s="71"/>
      <c r="BL292" s="71"/>
      <c r="BM292" s="71"/>
      <c r="BN292" s="71"/>
      <c r="BO292" s="71"/>
      <c r="BP292" s="71"/>
      <c r="BQ292" s="71"/>
      <c r="BR292" s="71"/>
      <c r="BS292" s="71"/>
      <c r="BT292" s="71"/>
      <c r="BU292" s="71"/>
      <c r="BV292" s="71"/>
      <c r="BW292" s="71"/>
      <c r="BX292" s="71"/>
      <c r="BY292" s="71"/>
      <c r="BZ292" s="71"/>
      <c r="CA292" s="71"/>
      <c r="CB292" s="71"/>
      <c r="CC292" s="71"/>
      <c r="CD292" s="71"/>
      <c r="CE292" s="71"/>
      <c r="CF292" s="71"/>
      <c r="CG292" s="71"/>
      <c r="CH292" s="71"/>
      <c r="CI292" s="71"/>
      <c r="CJ292" s="71"/>
      <c r="CK292" s="71"/>
      <c r="CL292" s="71"/>
      <c r="CM292" s="71"/>
    </row>
    <row r="293" spans="1:91" x14ac:dyDescent="0.15">
      <c r="A293" s="71"/>
      <c r="B293" s="71"/>
      <c r="C293" s="71"/>
      <c r="D293" s="71"/>
      <c r="E293" s="71"/>
      <c r="F293" s="71"/>
      <c r="G293" s="71"/>
      <c r="H293" s="71"/>
      <c r="I293" s="71"/>
      <c r="J293" s="71"/>
      <c r="K293" s="71"/>
      <c r="L293" s="71"/>
      <c r="M293" s="71"/>
      <c r="N293" s="71"/>
      <c r="O293" s="71"/>
      <c r="P293" s="71"/>
      <c r="Q293" s="71"/>
      <c r="R293" s="71"/>
      <c r="S293" s="71"/>
      <c r="T293" s="71"/>
      <c r="U293" s="71"/>
      <c r="V293" s="71"/>
      <c r="W293" s="71"/>
      <c r="X293" s="71"/>
      <c r="Y293" s="71"/>
      <c r="Z293" s="71"/>
      <c r="AA293" s="71"/>
      <c r="AB293" s="71"/>
      <c r="AC293" s="71"/>
      <c r="AD293" s="71"/>
      <c r="AE293" s="71"/>
      <c r="AF293" s="71"/>
      <c r="AG293" s="71"/>
      <c r="AH293" s="71"/>
      <c r="AI293" s="71"/>
      <c r="AJ293" s="71"/>
      <c r="AK293" s="71"/>
      <c r="AL293" s="71"/>
      <c r="AM293" s="71"/>
      <c r="AN293" s="71"/>
      <c r="AO293" s="71"/>
      <c r="AP293" s="71"/>
      <c r="AQ293" s="71"/>
      <c r="AR293" s="71"/>
      <c r="AS293" s="71"/>
      <c r="AT293" s="71"/>
      <c r="AU293" s="71"/>
      <c r="AV293" s="71"/>
      <c r="AW293" s="71"/>
      <c r="AX293" s="71"/>
      <c r="AY293" s="71"/>
      <c r="AZ293" s="71"/>
      <c r="BA293" s="71"/>
      <c r="BB293" s="71"/>
      <c r="BC293" s="71"/>
      <c r="BD293" s="71"/>
      <c r="BE293" s="71"/>
      <c r="BF293" s="71"/>
      <c r="BG293" s="71"/>
      <c r="BH293" s="71"/>
      <c r="BI293" s="71"/>
      <c r="BJ293" s="71"/>
      <c r="BK293" s="71"/>
      <c r="BL293" s="71"/>
      <c r="BM293" s="71"/>
      <c r="BN293" s="71"/>
      <c r="BO293" s="71"/>
      <c r="BP293" s="71"/>
      <c r="BQ293" s="71"/>
      <c r="BR293" s="71"/>
      <c r="BS293" s="71"/>
      <c r="BT293" s="71"/>
      <c r="BU293" s="71"/>
      <c r="BV293" s="71"/>
      <c r="BW293" s="71"/>
      <c r="BX293" s="71"/>
      <c r="BY293" s="71"/>
      <c r="BZ293" s="71"/>
      <c r="CA293" s="71"/>
      <c r="CB293" s="71"/>
      <c r="CC293" s="71"/>
      <c r="CD293" s="71"/>
      <c r="CE293" s="71"/>
      <c r="CF293" s="71"/>
      <c r="CG293" s="71"/>
      <c r="CH293" s="71"/>
      <c r="CI293" s="71"/>
      <c r="CJ293" s="71"/>
      <c r="CK293" s="71"/>
      <c r="CL293" s="71"/>
      <c r="CM293" s="71"/>
    </row>
    <row r="294" spans="1:91" x14ac:dyDescent="0.15">
      <c r="A294" s="71"/>
      <c r="B294" s="71"/>
      <c r="C294" s="71"/>
      <c r="D294" s="71"/>
      <c r="E294" s="71"/>
      <c r="F294" s="71"/>
      <c r="G294" s="71"/>
      <c r="H294" s="71"/>
      <c r="I294" s="71"/>
      <c r="J294" s="71"/>
      <c r="K294" s="71"/>
      <c r="L294" s="71"/>
      <c r="M294" s="71"/>
      <c r="N294" s="71"/>
      <c r="O294" s="71"/>
      <c r="P294" s="71"/>
      <c r="Q294" s="71"/>
      <c r="R294" s="71"/>
      <c r="S294" s="71"/>
      <c r="T294" s="71"/>
      <c r="U294" s="71"/>
      <c r="V294" s="71"/>
      <c r="W294" s="71"/>
      <c r="X294" s="71"/>
      <c r="Y294" s="71"/>
      <c r="Z294" s="71"/>
      <c r="AA294" s="71"/>
      <c r="AB294" s="71"/>
      <c r="AC294" s="71"/>
      <c r="AD294" s="71"/>
      <c r="AE294" s="71"/>
      <c r="AF294" s="71"/>
      <c r="AG294" s="71"/>
      <c r="AH294" s="71"/>
      <c r="AI294" s="71"/>
      <c r="AJ294" s="71"/>
      <c r="AK294" s="71"/>
      <c r="AL294" s="71"/>
      <c r="AM294" s="71"/>
      <c r="AN294" s="71"/>
      <c r="AO294" s="71"/>
      <c r="AP294" s="71"/>
      <c r="AQ294" s="71"/>
      <c r="AR294" s="71"/>
      <c r="AS294" s="71"/>
      <c r="AT294" s="71"/>
      <c r="AU294" s="71"/>
      <c r="AV294" s="71"/>
      <c r="AW294" s="71"/>
      <c r="AX294" s="71"/>
      <c r="AY294" s="71"/>
      <c r="AZ294" s="71"/>
      <c r="BA294" s="71"/>
      <c r="BB294" s="71"/>
      <c r="BC294" s="71"/>
      <c r="BD294" s="71"/>
      <c r="BE294" s="71"/>
      <c r="BF294" s="71"/>
      <c r="BG294" s="71"/>
      <c r="BH294" s="71"/>
      <c r="BI294" s="71"/>
      <c r="BJ294" s="71"/>
      <c r="BK294" s="71"/>
      <c r="BL294" s="71"/>
      <c r="BM294" s="71"/>
      <c r="BN294" s="71"/>
      <c r="BO294" s="71"/>
      <c r="BP294" s="71"/>
      <c r="BQ294" s="71"/>
      <c r="BR294" s="71"/>
      <c r="BS294" s="71"/>
      <c r="BT294" s="71"/>
      <c r="BU294" s="71"/>
      <c r="BV294" s="71"/>
      <c r="BW294" s="71"/>
      <c r="BX294" s="71"/>
      <c r="BY294" s="71"/>
      <c r="BZ294" s="71"/>
      <c r="CA294" s="71"/>
      <c r="CB294" s="71"/>
      <c r="CC294" s="71"/>
      <c r="CD294" s="71"/>
      <c r="CE294" s="71"/>
      <c r="CF294" s="71"/>
      <c r="CG294" s="71"/>
      <c r="CH294" s="71"/>
      <c r="CI294" s="71"/>
      <c r="CJ294" s="71"/>
      <c r="CK294" s="71"/>
      <c r="CL294" s="71"/>
      <c r="CM294" s="71"/>
    </row>
    <row r="295" spans="1:91" x14ac:dyDescent="0.15">
      <c r="A295" s="71"/>
      <c r="B295" s="71"/>
      <c r="C295" s="71"/>
      <c r="D295" s="71"/>
      <c r="E295" s="71"/>
      <c r="F295" s="71"/>
      <c r="G295" s="71"/>
      <c r="H295" s="71"/>
      <c r="I295" s="71"/>
      <c r="J295" s="71"/>
      <c r="K295" s="71"/>
      <c r="L295" s="71"/>
      <c r="M295" s="71"/>
      <c r="N295" s="71"/>
      <c r="O295" s="71"/>
      <c r="P295" s="71"/>
      <c r="Q295" s="71"/>
      <c r="R295" s="71"/>
      <c r="S295" s="71"/>
      <c r="T295" s="71"/>
      <c r="U295" s="71"/>
      <c r="V295" s="71"/>
      <c r="W295" s="71"/>
      <c r="X295" s="71"/>
      <c r="Y295" s="71"/>
      <c r="Z295" s="71"/>
      <c r="AA295" s="71"/>
      <c r="AB295" s="71"/>
      <c r="AC295" s="71"/>
      <c r="AD295" s="71"/>
      <c r="AE295" s="71"/>
      <c r="AF295" s="71"/>
      <c r="AG295" s="71"/>
      <c r="AH295" s="71"/>
      <c r="AI295" s="71"/>
      <c r="AJ295" s="71"/>
      <c r="AK295" s="71"/>
      <c r="AL295" s="71"/>
      <c r="AM295" s="71"/>
      <c r="AN295" s="71"/>
      <c r="AO295" s="71"/>
      <c r="AP295" s="71"/>
      <c r="AQ295" s="71"/>
      <c r="AR295" s="71"/>
      <c r="AS295" s="71"/>
      <c r="AT295" s="71"/>
      <c r="AU295" s="71"/>
      <c r="AV295" s="71"/>
      <c r="AW295" s="71"/>
      <c r="AX295" s="71"/>
      <c r="AY295" s="71"/>
      <c r="AZ295" s="71"/>
      <c r="BA295" s="71"/>
      <c r="BB295" s="71"/>
      <c r="BC295" s="71"/>
      <c r="BD295" s="71"/>
      <c r="BE295" s="71"/>
      <c r="BF295" s="71"/>
      <c r="BG295" s="71"/>
      <c r="BH295" s="71"/>
      <c r="BI295" s="71"/>
      <c r="BJ295" s="71"/>
      <c r="BK295" s="71"/>
      <c r="BL295" s="71"/>
      <c r="BM295" s="71"/>
      <c r="BN295" s="71"/>
      <c r="BO295" s="71"/>
      <c r="BP295" s="71"/>
      <c r="BQ295" s="71"/>
      <c r="BR295" s="71"/>
      <c r="BS295" s="71"/>
      <c r="BT295" s="71"/>
      <c r="BU295" s="71"/>
      <c r="BV295" s="71"/>
      <c r="BW295" s="71"/>
      <c r="BX295" s="71"/>
      <c r="BY295" s="71"/>
      <c r="BZ295" s="71"/>
      <c r="CA295" s="71"/>
      <c r="CB295" s="71"/>
      <c r="CC295" s="71"/>
      <c r="CD295" s="71"/>
      <c r="CE295" s="71"/>
      <c r="CF295" s="71"/>
      <c r="CG295" s="71"/>
      <c r="CH295" s="71"/>
      <c r="CI295" s="71"/>
      <c r="CJ295" s="71"/>
      <c r="CK295" s="71"/>
      <c r="CL295" s="71"/>
      <c r="CM295" s="71"/>
    </row>
    <row r="296" spans="1:91" x14ac:dyDescent="0.15">
      <c r="A296" s="71"/>
      <c r="B296" s="71"/>
      <c r="C296" s="71"/>
      <c r="D296" s="71"/>
      <c r="E296" s="71"/>
      <c r="F296" s="71"/>
      <c r="G296" s="71"/>
      <c r="H296" s="71"/>
      <c r="I296" s="71"/>
      <c r="J296" s="71"/>
      <c r="K296" s="71"/>
      <c r="L296" s="71"/>
      <c r="M296" s="71"/>
      <c r="N296" s="71"/>
      <c r="O296" s="71"/>
      <c r="P296" s="71"/>
      <c r="Q296" s="71"/>
      <c r="R296" s="71"/>
      <c r="S296" s="71"/>
      <c r="T296" s="71"/>
      <c r="U296" s="71"/>
      <c r="V296" s="71"/>
      <c r="W296" s="71"/>
      <c r="X296" s="71"/>
      <c r="Y296" s="71"/>
      <c r="Z296" s="71"/>
      <c r="AA296" s="71"/>
      <c r="AB296" s="71"/>
      <c r="AC296" s="71"/>
      <c r="AD296" s="71"/>
      <c r="AE296" s="71"/>
      <c r="AF296" s="71"/>
      <c r="AG296" s="71"/>
      <c r="AH296" s="71"/>
      <c r="AI296" s="71"/>
      <c r="AJ296" s="71"/>
      <c r="AK296" s="71"/>
      <c r="AL296" s="71"/>
      <c r="AM296" s="71"/>
      <c r="AN296" s="71"/>
      <c r="AO296" s="71"/>
      <c r="AP296" s="71"/>
      <c r="AQ296" s="71"/>
      <c r="AR296" s="71"/>
      <c r="AS296" s="71"/>
      <c r="AT296" s="71"/>
      <c r="AU296" s="71"/>
      <c r="AV296" s="71"/>
      <c r="AW296" s="71"/>
      <c r="AX296" s="71"/>
      <c r="AY296" s="71"/>
      <c r="AZ296" s="71"/>
      <c r="BA296" s="71"/>
      <c r="BB296" s="71"/>
      <c r="BC296" s="71"/>
      <c r="BD296" s="71"/>
      <c r="BE296" s="71"/>
      <c r="BF296" s="71"/>
      <c r="BG296" s="71"/>
      <c r="BH296" s="71"/>
      <c r="BI296" s="71"/>
      <c r="BJ296" s="71"/>
      <c r="BK296" s="71"/>
      <c r="BL296" s="71"/>
      <c r="BM296" s="71"/>
      <c r="BN296" s="71"/>
      <c r="BO296" s="71"/>
      <c r="BP296" s="71"/>
      <c r="BQ296" s="71"/>
      <c r="BR296" s="71"/>
      <c r="BS296" s="71"/>
      <c r="BT296" s="71"/>
      <c r="BU296" s="71"/>
      <c r="BV296" s="71"/>
      <c r="BW296" s="71"/>
      <c r="BX296" s="71"/>
      <c r="BY296" s="71"/>
      <c r="BZ296" s="71"/>
      <c r="CA296" s="71"/>
      <c r="CB296" s="71"/>
      <c r="CC296" s="71"/>
      <c r="CD296" s="71"/>
      <c r="CE296" s="71"/>
      <c r="CF296" s="71"/>
      <c r="CG296" s="71"/>
      <c r="CH296" s="71"/>
      <c r="CI296" s="71"/>
      <c r="CJ296" s="71"/>
      <c r="CK296" s="71"/>
      <c r="CL296" s="71"/>
      <c r="CM296" s="71"/>
    </row>
    <row r="297" spans="1:91" x14ac:dyDescent="0.15">
      <c r="A297" s="71"/>
      <c r="B297" s="71"/>
      <c r="C297" s="71"/>
      <c r="D297" s="71"/>
      <c r="E297" s="71"/>
      <c r="F297" s="71"/>
      <c r="G297" s="71"/>
      <c r="H297" s="71"/>
      <c r="I297" s="71"/>
      <c r="J297" s="71"/>
      <c r="K297" s="71"/>
      <c r="L297" s="71"/>
      <c r="M297" s="71"/>
      <c r="N297" s="71"/>
      <c r="O297" s="71"/>
      <c r="P297" s="71"/>
      <c r="Q297" s="71"/>
      <c r="R297" s="71"/>
      <c r="S297" s="71"/>
      <c r="T297" s="71"/>
      <c r="U297" s="71"/>
      <c r="V297" s="71"/>
      <c r="W297" s="71"/>
      <c r="X297" s="71"/>
      <c r="Y297" s="71"/>
      <c r="Z297" s="71"/>
      <c r="AA297" s="71"/>
      <c r="AB297" s="71"/>
      <c r="AC297" s="71"/>
      <c r="AD297" s="71"/>
      <c r="AE297" s="71"/>
      <c r="AF297" s="71"/>
      <c r="AG297" s="71"/>
      <c r="AH297" s="71"/>
      <c r="AI297" s="71"/>
      <c r="AJ297" s="71"/>
      <c r="AK297" s="71"/>
      <c r="AL297" s="71"/>
      <c r="AM297" s="71"/>
      <c r="AN297" s="71"/>
      <c r="AO297" s="71"/>
      <c r="AP297" s="71"/>
      <c r="AQ297" s="71"/>
      <c r="AR297" s="71"/>
      <c r="AS297" s="71"/>
      <c r="AT297" s="71"/>
      <c r="AU297" s="71"/>
      <c r="AV297" s="71"/>
      <c r="AW297" s="71"/>
      <c r="AX297" s="71"/>
      <c r="AY297" s="71"/>
      <c r="AZ297" s="71"/>
      <c r="BA297" s="71"/>
      <c r="BB297" s="71"/>
      <c r="BC297" s="71"/>
      <c r="BD297" s="71"/>
      <c r="BE297" s="71"/>
      <c r="BF297" s="71"/>
      <c r="BG297" s="71"/>
      <c r="BH297" s="71"/>
      <c r="BI297" s="71"/>
      <c r="BJ297" s="71"/>
      <c r="BK297" s="71"/>
      <c r="BL297" s="71"/>
      <c r="BM297" s="71"/>
      <c r="BN297" s="71"/>
      <c r="BO297" s="71"/>
      <c r="BP297" s="71"/>
      <c r="BQ297" s="71"/>
      <c r="BR297" s="71"/>
      <c r="BS297" s="71"/>
      <c r="BT297" s="71"/>
      <c r="BU297" s="71"/>
      <c r="BV297" s="71"/>
      <c r="BW297" s="71"/>
      <c r="BX297" s="71"/>
      <c r="BY297" s="71"/>
      <c r="BZ297" s="71"/>
      <c r="CA297" s="71"/>
      <c r="CB297" s="71"/>
      <c r="CC297" s="71"/>
      <c r="CD297" s="71"/>
      <c r="CE297" s="71"/>
      <c r="CF297" s="71"/>
      <c r="CG297" s="71"/>
      <c r="CH297" s="71"/>
      <c r="CI297" s="71"/>
      <c r="CJ297" s="71"/>
      <c r="CK297" s="71"/>
      <c r="CL297" s="71"/>
      <c r="CM297" s="71"/>
    </row>
    <row r="298" spans="1:91" x14ac:dyDescent="0.15">
      <c r="A298" s="71"/>
      <c r="B298" s="71"/>
      <c r="C298" s="71"/>
      <c r="D298" s="71"/>
      <c r="E298" s="71"/>
      <c r="F298" s="71"/>
      <c r="G298" s="71"/>
      <c r="H298" s="71"/>
      <c r="I298" s="71"/>
      <c r="J298" s="71"/>
      <c r="K298" s="71"/>
      <c r="L298" s="71"/>
      <c r="M298" s="71"/>
      <c r="N298" s="71"/>
      <c r="O298" s="71"/>
      <c r="P298" s="71"/>
      <c r="Q298" s="71"/>
      <c r="R298" s="71"/>
      <c r="S298" s="71"/>
      <c r="T298" s="71"/>
      <c r="U298" s="71"/>
      <c r="V298" s="71"/>
      <c r="W298" s="71"/>
      <c r="X298" s="71"/>
      <c r="Y298" s="71"/>
      <c r="Z298" s="71"/>
      <c r="AA298" s="71"/>
      <c r="AB298" s="71"/>
      <c r="AC298" s="71"/>
      <c r="AD298" s="71"/>
      <c r="AE298" s="71"/>
      <c r="AF298" s="71"/>
      <c r="AG298" s="71"/>
      <c r="AH298" s="71"/>
      <c r="AI298" s="71"/>
      <c r="AJ298" s="71"/>
      <c r="AK298" s="71"/>
      <c r="AL298" s="71"/>
      <c r="AM298" s="71"/>
      <c r="AN298" s="71"/>
      <c r="AO298" s="71"/>
      <c r="AP298" s="71"/>
      <c r="AQ298" s="71"/>
      <c r="AR298" s="71"/>
      <c r="AS298" s="71"/>
      <c r="AT298" s="71"/>
      <c r="AU298" s="71"/>
      <c r="AV298" s="71"/>
      <c r="AW298" s="71"/>
      <c r="AX298" s="71"/>
      <c r="AY298" s="71"/>
      <c r="AZ298" s="71"/>
      <c r="BA298" s="71"/>
      <c r="BB298" s="71"/>
      <c r="BC298" s="71"/>
      <c r="BD298" s="71"/>
      <c r="BE298" s="71"/>
      <c r="BF298" s="71"/>
      <c r="BG298" s="71"/>
      <c r="BH298" s="71"/>
      <c r="BI298" s="71"/>
      <c r="BJ298" s="71"/>
      <c r="BK298" s="71"/>
      <c r="BL298" s="71"/>
      <c r="BM298" s="71"/>
      <c r="BN298" s="71"/>
      <c r="BO298" s="71"/>
      <c r="BP298" s="71"/>
      <c r="BQ298" s="71"/>
      <c r="BR298" s="71"/>
      <c r="BS298" s="71"/>
      <c r="BT298" s="71"/>
      <c r="BU298" s="71"/>
      <c r="BV298" s="71"/>
      <c r="BW298" s="71"/>
      <c r="BX298" s="71"/>
      <c r="BY298" s="71"/>
      <c r="BZ298" s="71"/>
      <c r="CA298" s="71"/>
      <c r="CB298" s="71"/>
      <c r="CC298" s="71"/>
      <c r="CD298" s="71"/>
      <c r="CE298" s="71"/>
      <c r="CF298" s="71"/>
      <c r="CG298" s="71"/>
      <c r="CH298" s="71"/>
      <c r="CI298" s="71"/>
      <c r="CJ298" s="71"/>
      <c r="CK298" s="71"/>
      <c r="CL298" s="71"/>
      <c r="CM298" s="71"/>
    </row>
    <row r="299" spans="1:91" x14ac:dyDescent="0.15">
      <c r="A299" s="71"/>
      <c r="B299" s="71"/>
      <c r="C299" s="71"/>
      <c r="D299" s="71"/>
      <c r="E299" s="71"/>
      <c r="F299" s="71"/>
      <c r="G299" s="71"/>
      <c r="H299" s="71"/>
      <c r="I299" s="71"/>
      <c r="J299" s="71"/>
      <c r="K299" s="71"/>
      <c r="L299" s="71"/>
      <c r="M299" s="71"/>
      <c r="N299" s="71"/>
      <c r="O299" s="71"/>
      <c r="P299" s="71"/>
      <c r="Q299" s="71"/>
      <c r="R299" s="71"/>
      <c r="S299" s="71"/>
      <c r="T299" s="71"/>
      <c r="U299" s="71"/>
      <c r="V299" s="71"/>
      <c r="W299" s="71"/>
      <c r="X299" s="71"/>
      <c r="Y299" s="71"/>
      <c r="Z299" s="71"/>
      <c r="AA299" s="71"/>
      <c r="AB299" s="71"/>
      <c r="AC299" s="71"/>
      <c r="AD299" s="71"/>
      <c r="AE299" s="71"/>
      <c r="AF299" s="71"/>
      <c r="AG299" s="71"/>
      <c r="AH299" s="71"/>
      <c r="AI299" s="71"/>
      <c r="AJ299" s="71"/>
      <c r="AK299" s="71"/>
      <c r="AL299" s="71"/>
      <c r="AM299" s="71"/>
      <c r="AN299" s="71"/>
      <c r="AO299" s="71"/>
      <c r="AP299" s="71"/>
      <c r="AQ299" s="71"/>
      <c r="AR299" s="71"/>
      <c r="AS299" s="71"/>
      <c r="AT299" s="71"/>
      <c r="AU299" s="71"/>
      <c r="AV299" s="71"/>
      <c r="AW299" s="71"/>
      <c r="AX299" s="71"/>
      <c r="AY299" s="71"/>
      <c r="AZ299" s="71"/>
      <c r="BA299" s="71"/>
      <c r="BB299" s="71"/>
      <c r="BC299" s="71"/>
      <c r="BD299" s="71"/>
      <c r="BE299" s="71"/>
      <c r="BF299" s="71"/>
      <c r="BG299" s="71"/>
      <c r="BH299" s="71"/>
      <c r="BI299" s="71"/>
      <c r="BJ299" s="71"/>
      <c r="BK299" s="71"/>
      <c r="BL299" s="71"/>
      <c r="BM299" s="71"/>
      <c r="BN299" s="71"/>
      <c r="BO299" s="71"/>
      <c r="BP299" s="71"/>
      <c r="BQ299" s="71"/>
      <c r="BR299" s="71"/>
      <c r="BS299" s="71"/>
      <c r="BT299" s="71"/>
      <c r="BU299" s="71"/>
      <c r="BV299" s="71"/>
      <c r="BW299" s="71"/>
      <c r="BX299" s="71"/>
      <c r="BY299" s="71"/>
      <c r="BZ299" s="71"/>
      <c r="CA299" s="71"/>
      <c r="CB299" s="71"/>
      <c r="CC299" s="71"/>
      <c r="CD299" s="71"/>
      <c r="CE299" s="71"/>
      <c r="CF299" s="71"/>
      <c r="CG299" s="71"/>
      <c r="CH299" s="71"/>
      <c r="CI299" s="71"/>
      <c r="CJ299" s="71"/>
      <c r="CK299" s="71"/>
      <c r="CL299" s="71"/>
      <c r="CM299" s="71"/>
    </row>
    <row r="300" spans="1:91" x14ac:dyDescent="0.15">
      <c r="A300" s="71"/>
      <c r="B300" s="71"/>
      <c r="C300" s="71"/>
      <c r="D300" s="71"/>
      <c r="E300" s="71"/>
      <c r="F300" s="71"/>
      <c r="G300" s="71"/>
      <c r="H300" s="71"/>
      <c r="I300" s="71"/>
      <c r="J300" s="71"/>
      <c r="K300" s="71"/>
      <c r="L300" s="71"/>
      <c r="M300" s="71"/>
      <c r="N300" s="71"/>
      <c r="O300" s="71"/>
      <c r="P300" s="71"/>
      <c r="Q300" s="71"/>
      <c r="R300" s="71"/>
      <c r="S300" s="71"/>
      <c r="T300" s="71"/>
      <c r="U300" s="71"/>
      <c r="V300" s="71"/>
      <c r="W300" s="71"/>
      <c r="X300" s="71"/>
      <c r="Y300" s="71"/>
      <c r="Z300" s="71"/>
      <c r="AA300" s="71"/>
      <c r="AB300" s="71"/>
      <c r="AC300" s="71"/>
      <c r="AD300" s="71"/>
      <c r="AE300" s="71"/>
      <c r="AF300" s="71"/>
      <c r="AG300" s="71"/>
      <c r="AH300" s="71"/>
      <c r="AI300" s="71"/>
      <c r="AJ300" s="71"/>
      <c r="AK300" s="71"/>
      <c r="AL300" s="71"/>
      <c r="AM300" s="71"/>
      <c r="AN300" s="71"/>
      <c r="AO300" s="71"/>
      <c r="AP300" s="71"/>
      <c r="AQ300" s="71"/>
      <c r="AR300" s="71"/>
      <c r="AS300" s="71"/>
      <c r="AT300" s="71"/>
      <c r="AU300" s="71"/>
      <c r="AV300" s="71"/>
      <c r="AW300" s="71"/>
      <c r="AX300" s="71"/>
      <c r="AY300" s="71"/>
      <c r="AZ300" s="71"/>
      <c r="BA300" s="71"/>
      <c r="BB300" s="71"/>
      <c r="BC300" s="71"/>
      <c r="BD300" s="71"/>
      <c r="BE300" s="71"/>
      <c r="BF300" s="71"/>
      <c r="BG300" s="71"/>
      <c r="BH300" s="71"/>
      <c r="BI300" s="71"/>
      <c r="BJ300" s="71"/>
      <c r="BK300" s="71"/>
      <c r="BL300" s="71"/>
      <c r="BM300" s="71"/>
      <c r="BN300" s="71"/>
      <c r="BO300" s="71"/>
      <c r="BP300" s="71"/>
      <c r="BQ300" s="71"/>
      <c r="BR300" s="71"/>
      <c r="BS300" s="71"/>
      <c r="BT300" s="71"/>
      <c r="BU300" s="71"/>
      <c r="BV300" s="71"/>
      <c r="BW300" s="71"/>
      <c r="BX300" s="71"/>
      <c r="BY300" s="71"/>
      <c r="BZ300" s="71"/>
      <c r="CA300" s="71"/>
      <c r="CB300" s="71"/>
      <c r="CC300" s="71"/>
      <c r="CD300" s="71"/>
      <c r="CE300" s="71"/>
      <c r="CF300" s="71"/>
      <c r="CG300" s="71"/>
      <c r="CH300" s="71"/>
      <c r="CI300" s="71"/>
      <c r="CJ300" s="71"/>
      <c r="CK300" s="71"/>
      <c r="CL300" s="71"/>
      <c r="CM300" s="71"/>
    </row>
    <row r="301" spans="1:91" x14ac:dyDescent="0.15">
      <c r="A301" s="71"/>
      <c r="B301" s="71"/>
      <c r="C301" s="71"/>
      <c r="D301" s="71"/>
      <c r="E301" s="71"/>
      <c r="F301" s="71"/>
      <c r="G301" s="71"/>
      <c r="H301" s="71"/>
      <c r="I301" s="71"/>
      <c r="J301" s="71"/>
      <c r="K301" s="71"/>
      <c r="L301" s="71"/>
      <c r="M301" s="71"/>
      <c r="N301" s="71"/>
      <c r="O301" s="71"/>
      <c r="P301" s="71"/>
      <c r="Q301" s="71"/>
      <c r="R301" s="71"/>
      <c r="S301" s="71"/>
      <c r="T301" s="71"/>
      <c r="U301" s="71"/>
      <c r="V301" s="71"/>
      <c r="W301" s="71"/>
      <c r="X301" s="71"/>
      <c r="Y301" s="71"/>
      <c r="Z301" s="71"/>
      <c r="AA301" s="71"/>
      <c r="AB301" s="71"/>
      <c r="AC301" s="71"/>
      <c r="AD301" s="71"/>
      <c r="AE301" s="71"/>
      <c r="AF301" s="71"/>
      <c r="AG301" s="71"/>
      <c r="AH301" s="71"/>
      <c r="AI301" s="71"/>
      <c r="AJ301" s="71"/>
      <c r="AK301" s="71"/>
      <c r="AL301" s="71"/>
      <c r="AM301" s="71"/>
      <c r="AN301" s="71"/>
      <c r="AO301" s="71"/>
      <c r="AP301" s="71"/>
      <c r="AQ301" s="71"/>
      <c r="AR301" s="71"/>
      <c r="AS301" s="71"/>
      <c r="AT301" s="71"/>
      <c r="AU301" s="71"/>
      <c r="AV301" s="71"/>
      <c r="AW301" s="71"/>
      <c r="AX301" s="71"/>
      <c r="AY301" s="71"/>
      <c r="AZ301" s="71"/>
      <c r="BA301" s="71"/>
      <c r="BB301" s="71"/>
      <c r="BC301" s="71"/>
      <c r="BD301" s="71"/>
      <c r="BE301" s="71"/>
      <c r="BF301" s="71"/>
      <c r="BG301" s="71"/>
      <c r="BH301" s="71"/>
      <c r="BI301" s="71"/>
      <c r="BJ301" s="71"/>
      <c r="BK301" s="71"/>
      <c r="BL301" s="71"/>
      <c r="BM301" s="71"/>
      <c r="BN301" s="71"/>
      <c r="BO301" s="71"/>
      <c r="BP301" s="71"/>
      <c r="BQ301" s="71"/>
      <c r="BR301" s="71"/>
      <c r="BS301" s="71"/>
      <c r="BT301" s="71"/>
      <c r="BU301" s="71"/>
      <c r="BV301" s="71"/>
      <c r="BW301" s="71"/>
      <c r="BX301" s="71"/>
      <c r="BY301" s="71"/>
      <c r="BZ301" s="71"/>
      <c r="CA301" s="71"/>
      <c r="CB301" s="71"/>
      <c r="CC301" s="71"/>
      <c r="CD301" s="71"/>
      <c r="CE301" s="71"/>
      <c r="CF301" s="71"/>
      <c r="CG301" s="71"/>
      <c r="CH301" s="71"/>
      <c r="CI301" s="71"/>
      <c r="CJ301" s="71"/>
      <c r="CK301" s="71"/>
      <c r="CL301" s="71"/>
      <c r="CM301" s="71"/>
    </row>
    <row r="302" spans="1:91" x14ac:dyDescent="0.15">
      <c r="A302" s="71"/>
      <c r="B302" s="71"/>
      <c r="C302" s="71"/>
      <c r="D302" s="71"/>
      <c r="E302" s="71"/>
      <c r="F302" s="71"/>
      <c r="G302" s="71"/>
      <c r="H302" s="71"/>
      <c r="I302" s="71"/>
      <c r="J302" s="71"/>
      <c r="K302" s="71"/>
      <c r="L302" s="71"/>
      <c r="M302" s="71"/>
      <c r="N302" s="71"/>
      <c r="O302" s="71"/>
      <c r="P302" s="71"/>
      <c r="Q302" s="71"/>
      <c r="R302" s="71"/>
      <c r="S302" s="71"/>
      <c r="T302" s="71"/>
      <c r="U302" s="71"/>
      <c r="V302" s="71"/>
      <c r="W302" s="71"/>
      <c r="X302" s="71"/>
      <c r="Y302" s="71"/>
      <c r="Z302" s="71"/>
      <c r="AA302" s="71"/>
      <c r="AB302" s="71"/>
      <c r="AC302" s="71"/>
      <c r="AD302" s="71"/>
      <c r="AE302" s="71"/>
      <c r="AF302" s="71"/>
      <c r="AG302" s="71"/>
      <c r="AH302" s="71"/>
      <c r="AI302" s="71"/>
      <c r="AJ302" s="71"/>
      <c r="AK302" s="71"/>
      <c r="AL302" s="71"/>
      <c r="AM302" s="71"/>
      <c r="AN302" s="71"/>
      <c r="AO302" s="71"/>
      <c r="AP302" s="71"/>
      <c r="AQ302" s="71"/>
      <c r="AR302" s="71"/>
      <c r="AS302" s="71"/>
      <c r="AT302" s="71"/>
      <c r="AU302" s="71"/>
      <c r="AV302" s="71"/>
      <c r="AW302" s="71"/>
      <c r="AX302" s="71"/>
      <c r="AY302" s="71"/>
      <c r="AZ302" s="71"/>
      <c r="BA302" s="71"/>
      <c r="BB302" s="71"/>
      <c r="BC302" s="71"/>
      <c r="BD302" s="71"/>
      <c r="BE302" s="71"/>
      <c r="BF302" s="71"/>
      <c r="BG302" s="71"/>
      <c r="BH302" s="71"/>
      <c r="BI302" s="71"/>
      <c r="BJ302" s="71"/>
      <c r="BK302" s="71"/>
      <c r="BL302" s="71"/>
      <c r="BM302" s="71"/>
      <c r="BN302" s="71"/>
      <c r="BO302" s="71"/>
      <c r="BP302" s="71"/>
      <c r="BQ302" s="71"/>
      <c r="BR302" s="71"/>
      <c r="BS302" s="71"/>
      <c r="BT302" s="71"/>
      <c r="BU302" s="71"/>
      <c r="BV302" s="71"/>
      <c r="BW302" s="71"/>
      <c r="BX302" s="71"/>
      <c r="BY302" s="71"/>
      <c r="BZ302" s="71"/>
      <c r="CA302" s="71"/>
      <c r="CB302" s="71"/>
      <c r="CC302" s="71"/>
      <c r="CD302" s="71"/>
      <c r="CE302" s="71"/>
      <c r="CF302" s="71"/>
      <c r="CG302" s="71"/>
      <c r="CH302" s="71"/>
      <c r="CI302" s="71"/>
      <c r="CJ302" s="71"/>
      <c r="CK302" s="71"/>
      <c r="CL302" s="71"/>
      <c r="CM302" s="71"/>
    </row>
    <row r="303" spans="1:91" x14ac:dyDescent="0.15">
      <c r="A303" s="71"/>
      <c r="B303" s="71"/>
      <c r="C303" s="71"/>
      <c r="D303" s="71"/>
      <c r="E303" s="71"/>
      <c r="F303" s="71"/>
      <c r="G303" s="71"/>
      <c r="H303" s="71"/>
      <c r="I303" s="71"/>
      <c r="J303" s="71"/>
      <c r="K303" s="71"/>
      <c r="L303" s="71"/>
      <c r="M303" s="71"/>
      <c r="N303" s="71"/>
      <c r="O303" s="71"/>
      <c r="P303" s="71"/>
      <c r="Q303" s="71"/>
      <c r="R303" s="71"/>
      <c r="S303" s="71"/>
      <c r="T303" s="71"/>
      <c r="U303" s="71"/>
      <c r="V303" s="71"/>
      <c r="W303" s="71"/>
      <c r="X303" s="71"/>
      <c r="Y303" s="71"/>
      <c r="Z303" s="71"/>
      <c r="AA303" s="71"/>
      <c r="AB303" s="71"/>
      <c r="AC303" s="71"/>
      <c r="AD303" s="71"/>
      <c r="AE303" s="71"/>
      <c r="AF303" s="71"/>
      <c r="AG303" s="71"/>
      <c r="AH303" s="71"/>
      <c r="AI303" s="71"/>
      <c r="AJ303" s="71"/>
      <c r="AK303" s="71"/>
      <c r="AL303" s="71"/>
      <c r="AM303" s="71"/>
      <c r="AN303" s="71"/>
      <c r="AO303" s="71"/>
      <c r="AP303" s="71"/>
      <c r="AQ303" s="71"/>
      <c r="AR303" s="71"/>
      <c r="AS303" s="71"/>
      <c r="AT303" s="71"/>
      <c r="AU303" s="71"/>
      <c r="AV303" s="71"/>
      <c r="AW303" s="71"/>
      <c r="AX303" s="71"/>
      <c r="AY303" s="71"/>
      <c r="AZ303" s="71"/>
      <c r="BA303" s="71"/>
      <c r="BB303" s="71"/>
      <c r="BC303" s="71"/>
      <c r="BD303" s="71"/>
      <c r="BE303" s="71"/>
      <c r="BF303" s="71"/>
      <c r="BG303" s="71"/>
      <c r="BH303" s="71"/>
      <c r="BI303" s="71"/>
      <c r="BJ303" s="71"/>
      <c r="BK303" s="71"/>
      <c r="BL303" s="71"/>
      <c r="BM303" s="71"/>
      <c r="BN303" s="71"/>
      <c r="BO303" s="71"/>
      <c r="BP303" s="71"/>
      <c r="BQ303" s="71"/>
      <c r="BR303" s="71"/>
      <c r="BS303" s="71"/>
      <c r="BT303" s="71"/>
      <c r="BU303" s="71"/>
      <c r="BV303" s="71"/>
      <c r="BW303" s="71"/>
      <c r="BX303" s="71"/>
      <c r="BY303" s="71"/>
      <c r="BZ303" s="71"/>
      <c r="CA303" s="71"/>
      <c r="CB303" s="71"/>
      <c r="CC303" s="71"/>
      <c r="CD303" s="71"/>
      <c r="CE303" s="71"/>
      <c r="CF303" s="71"/>
      <c r="CG303" s="71"/>
      <c r="CH303" s="71"/>
      <c r="CI303" s="71"/>
      <c r="CJ303" s="71"/>
      <c r="CK303" s="71"/>
      <c r="CL303" s="71"/>
      <c r="CM303" s="71"/>
    </row>
    <row r="304" spans="1:91" x14ac:dyDescent="0.15">
      <c r="A304" s="71"/>
      <c r="B304" s="71"/>
      <c r="C304" s="71"/>
      <c r="D304" s="71"/>
      <c r="E304" s="71"/>
      <c r="F304" s="71"/>
      <c r="G304" s="71"/>
      <c r="H304" s="71"/>
      <c r="I304" s="71"/>
      <c r="J304" s="71"/>
      <c r="K304" s="71"/>
      <c r="L304" s="71"/>
      <c r="M304" s="71"/>
      <c r="N304" s="71"/>
      <c r="O304" s="71"/>
      <c r="P304" s="71"/>
      <c r="Q304" s="71"/>
      <c r="R304" s="71"/>
      <c r="S304" s="71"/>
      <c r="T304" s="71"/>
      <c r="U304" s="71"/>
      <c r="V304" s="71"/>
      <c r="W304" s="71"/>
      <c r="X304" s="71"/>
      <c r="Y304" s="71"/>
      <c r="Z304" s="71"/>
      <c r="AA304" s="71"/>
      <c r="AB304" s="71"/>
      <c r="AC304" s="71"/>
      <c r="AD304" s="71"/>
      <c r="AE304" s="71"/>
      <c r="AF304" s="71"/>
      <c r="AG304" s="71"/>
      <c r="AH304" s="71"/>
      <c r="AI304" s="71"/>
      <c r="AJ304" s="71"/>
      <c r="AK304" s="71"/>
      <c r="AL304" s="71"/>
      <c r="AM304" s="71"/>
      <c r="AN304" s="71"/>
      <c r="AO304" s="71"/>
      <c r="AP304" s="71"/>
      <c r="AQ304" s="71"/>
      <c r="AR304" s="71"/>
      <c r="AS304" s="71"/>
      <c r="AT304" s="71"/>
      <c r="AU304" s="71"/>
      <c r="AV304" s="71"/>
      <c r="AW304" s="71"/>
      <c r="AX304" s="71"/>
      <c r="AY304" s="71"/>
      <c r="AZ304" s="71"/>
      <c r="BA304" s="71"/>
      <c r="BB304" s="71"/>
      <c r="BC304" s="71"/>
      <c r="BD304" s="71"/>
      <c r="BE304" s="71"/>
      <c r="BF304" s="71"/>
      <c r="BG304" s="71"/>
      <c r="BH304" s="71"/>
      <c r="BI304" s="71"/>
      <c r="BJ304" s="71"/>
      <c r="BK304" s="71"/>
      <c r="BL304" s="71"/>
      <c r="BM304" s="71"/>
      <c r="BN304" s="71"/>
      <c r="BO304" s="71"/>
      <c r="BP304" s="71"/>
      <c r="BQ304" s="71"/>
      <c r="BR304" s="71"/>
      <c r="BS304" s="71"/>
      <c r="BT304" s="71"/>
      <c r="BU304" s="71"/>
      <c r="BV304" s="71"/>
      <c r="BW304" s="71"/>
      <c r="BX304" s="71"/>
      <c r="BY304" s="71"/>
      <c r="BZ304" s="71"/>
      <c r="CA304" s="71"/>
      <c r="CB304" s="71"/>
      <c r="CC304" s="71"/>
      <c r="CD304" s="71"/>
      <c r="CE304" s="71"/>
      <c r="CF304" s="71"/>
      <c r="CG304" s="71"/>
      <c r="CH304" s="71"/>
      <c r="CI304" s="71"/>
      <c r="CJ304" s="71"/>
      <c r="CK304" s="71"/>
      <c r="CL304" s="71"/>
      <c r="CM304" s="71"/>
    </row>
    <row r="305" spans="1:91" x14ac:dyDescent="0.15">
      <c r="A305" s="71"/>
      <c r="B305" s="71"/>
      <c r="C305" s="71"/>
      <c r="D305" s="71"/>
      <c r="E305" s="71"/>
      <c r="F305" s="71"/>
      <c r="G305" s="71"/>
      <c r="H305" s="71"/>
      <c r="I305" s="71"/>
      <c r="J305" s="71"/>
      <c r="K305" s="71"/>
      <c r="L305" s="71"/>
      <c r="M305" s="71"/>
      <c r="N305" s="71"/>
      <c r="O305" s="71"/>
      <c r="P305" s="71"/>
      <c r="Q305" s="71"/>
      <c r="R305" s="71"/>
      <c r="S305" s="71"/>
      <c r="T305" s="71"/>
      <c r="U305" s="71"/>
      <c r="V305" s="71"/>
      <c r="W305" s="71"/>
      <c r="X305" s="71"/>
      <c r="Y305" s="71"/>
      <c r="Z305" s="71"/>
      <c r="AA305" s="71"/>
      <c r="AB305" s="71"/>
      <c r="AC305" s="71"/>
      <c r="AD305" s="71"/>
      <c r="AE305" s="71"/>
      <c r="AF305" s="71"/>
      <c r="AG305" s="71"/>
      <c r="AH305" s="71"/>
      <c r="AI305" s="71"/>
      <c r="AJ305" s="71"/>
      <c r="AK305" s="71"/>
      <c r="AL305" s="71"/>
      <c r="AM305" s="71"/>
      <c r="AN305" s="71"/>
      <c r="AO305" s="71"/>
      <c r="AP305" s="71"/>
      <c r="AQ305" s="71"/>
      <c r="AR305" s="71"/>
      <c r="AS305" s="71"/>
      <c r="AT305" s="71"/>
      <c r="AU305" s="71"/>
      <c r="AV305" s="71"/>
      <c r="AW305" s="71"/>
      <c r="AX305" s="71"/>
      <c r="AY305" s="71"/>
      <c r="AZ305" s="71"/>
      <c r="BA305" s="71"/>
      <c r="BB305" s="71"/>
      <c r="BC305" s="71"/>
      <c r="BD305" s="71"/>
      <c r="BE305" s="71"/>
      <c r="BF305" s="71"/>
      <c r="BG305" s="71"/>
      <c r="BH305" s="71"/>
      <c r="BI305" s="71"/>
      <c r="BJ305" s="71"/>
      <c r="BK305" s="71"/>
      <c r="BL305" s="71"/>
      <c r="BM305" s="71"/>
      <c r="BN305" s="71"/>
      <c r="BO305" s="71"/>
      <c r="BP305" s="71"/>
      <c r="BQ305" s="71"/>
      <c r="BR305" s="71"/>
      <c r="BS305" s="71"/>
      <c r="BT305" s="71"/>
      <c r="BU305" s="71"/>
      <c r="BV305" s="71"/>
      <c r="BW305" s="71"/>
      <c r="BX305" s="71"/>
      <c r="BY305" s="71"/>
      <c r="BZ305" s="71"/>
      <c r="CA305" s="71"/>
      <c r="CB305" s="71"/>
      <c r="CC305" s="71"/>
      <c r="CD305" s="71"/>
      <c r="CE305" s="71"/>
      <c r="CF305" s="71"/>
      <c r="CG305" s="71"/>
      <c r="CH305" s="71"/>
      <c r="CI305" s="71"/>
      <c r="CJ305" s="71"/>
      <c r="CK305" s="71"/>
      <c r="CL305" s="71"/>
      <c r="CM305" s="71"/>
    </row>
    <row r="306" spans="1:91" x14ac:dyDescent="0.15">
      <c r="A306" s="71"/>
      <c r="B306" s="71"/>
      <c r="C306" s="71"/>
      <c r="D306" s="71"/>
      <c r="E306" s="71"/>
      <c r="F306" s="71"/>
      <c r="G306" s="71"/>
      <c r="H306" s="71"/>
      <c r="I306" s="71"/>
      <c r="J306" s="71"/>
      <c r="K306" s="71"/>
      <c r="L306" s="71"/>
      <c r="M306" s="71"/>
      <c r="N306" s="71"/>
      <c r="O306" s="71"/>
      <c r="P306" s="71"/>
      <c r="Q306" s="71"/>
      <c r="R306" s="71"/>
      <c r="S306" s="71"/>
      <c r="T306" s="71"/>
      <c r="U306" s="71"/>
      <c r="V306" s="71"/>
      <c r="W306" s="71"/>
      <c r="X306" s="71"/>
      <c r="Y306" s="71"/>
      <c r="Z306" s="71"/>
      <c r="AA306" s="71"/>
      <c r="AB306" s="71"/>
      <c r="AC306" s="71"/>
      <c r="AD306" s="71"/>
      <c r="AE306" s="71"/>
      <c r="AF306" s="71"/>
      <c r="AG306" s="71"/>
      <c r="AH306" s="71"/>
      <c r="AI306" s="71"/>
      <c r="AJ306" s="71"/>
      <c r="AK306" s="71"/>
      <c r="AL306" s="71"/>
      <c r="AM306" s="71"/>
      <c r="AN306" s="71"/>
      <c r="AO306" s="71"/>
      <c r="AP306" s="71"/>
      <c r="AQ306" s="71"/>
      <c r="AR306" s="71"/>
      <c r="AS306" s="71"/>
      <c r="AT306" s="71"/>
      <c r="AU306" s="71"/>
      <c r="AV306" s="71"/>
      <c r="AW306" s="71"/>
      <c r="AX306" s="71"/>
      <c r="AY306" s="71"/>
      <c r="AZ306" s="71"/>
      <c r="BA306" s="71"/>
      <c r="BB306" s="71"/>
      <c r="BC306" s="71"/>
      <c r="BD306" s="71"/>
      <c r="BE306" s="71"/>
      <c r="BF306" s="71"/>
      <c r="BG306" s="71"/>
      <c r="BH306" s="71"/>
      <c r="BI306" s="71"/>
      <c r="BJ306" s="71"/>
      <c r="BK306" s="71"/>
      <c r="BL306" s="71"/>
      <c r="BM306" s="71"/>
      <c r="BN306" s="71"/>
      <c r="BO306" s="71"/>
      <c r="BP306" s="71"/>
      <c r="BQ306" s="71"/>
      <c r="BR306" s="71"/>
      <c r="BS306" s="71"/>
      <c r="BT306" s="71"/>
      <c r="BU306" s="71"/>
      <c r="BV306" s="71"/>
      <c r="BW306" s="71"/>
      <c r="BX306" s="71"/>
      <c r="BY306" s="71"/>
      <c r="BZ306" s="71"/>
      <c r="CA306" s="71"/>
      <c r="CB306" s="71"/>
      <c r="CC306" s="71"/>
      <c r="CD306" s="71"/>
      <c r="CE306" s="71"/>
      <c r="CF306" s="71"/>
      <c r="CG306" s="71"/>
      <c r="CH306" s="71"/>
      <c r="CI306" s="71"/>
      <c r="CJ306" s="71"/>
      <c r="CK306" s="71"/>
      <c r="CL306" s="71"/>
      <c r="CM306" s="71"/>
    </row>
    <row r="307" spans="1:91" x14ac:dyDescent="0.15">
      <c r="A307" s="71"/>
      <c r="B307" s="71"/>
      <c r="C307" s="71"/>
      <c r="D307" s="71"/>
      <c r="E307" s="71"/>
      <c r="F307" s="71"/>
      <c r="G307" s="71"/>
      <c r="H307" s="71"/>
      <c r="I307" s="71"/>
      <c r="J307" s="71"/>
      <c r="K307" s="71"/>
      <c r="L307" s="71"/>
      <c r="M307" s="71"/>
      <c r="N307" s="71"/>
      <c r="O307" s="71"/>
      <c r="P307" s="71"/>
      <c r="Q307" s="71"/>
      <c r="R307" s="71"/>
      <c r="S307" s="71"/>
      <c r="T307" s="71"/>
      <c r="U307" s="71"/>
      <c r="V307" s="71"/>
      <c r="W307" s="71"/>
      <c r="X307" s="71"/>
      <c r="Y307" s="71"/>
      <c r="Z307" s="71"/>
      <c r="AA307" s="71"/>
      <c r="AB307" s="71"/>
      <c r="AC307" s="71"/>
      <c r="AD307" s="71"/>
      <c r="AE307" s="71"/>
      <c r="AF307" s="71"/>
      <c r="AG307" s="71"/>
      <c r="AH307" s="71"/>
      <c r="AI307" s="71"/>
      <c r="AJ307" s="71"/>
      <c r="AK307" s="71"/>
      <c r="AL307" s="71"/>
      <c r="AM307" s="71"/>
      <c r="AN307" s="71"/>
      <c r="AO307" s="71"/>
      <c r="AP307" s="71"/>
      <c r="AQ307" s="71"/>
      <c r="AR307" s="71"/>
      <c r="AS307" s="71"/>
      <c r="AT307" s="71"/>
      <c r="AU307" s="71"/>
      <c r="AV307" s="71"/>
      <c r="AW307" s="71"/>
      <c r="AX307" s="71"/>
      <c r="AY307" s="71"/>
      <c r="AZ307" s="71"/>
      <c r="BA307" s="71"/>
      <c r="BB307" s="71"/>
      <c r="BC307" s="71"/>
      <c r="BD307" s="71"/>
      <c r="BE307" s="71"/>
      <c r="BF307" s="71"/>
      <c r="BG307" s="71"/>
      <c r="BH307" s="71"/>
      <c r="BI307" s="71"/>
      <c r="BJ307" s="71"/>
      <c r="BK307" s="71"/>
      <c r="BL307" s="71"/>
      <c r="BM307" s="71"/>
      <c r="BN307" s="71"/>
      <c r="BO307" s="71"/>
      <c r="BP307" s="71"/>
      <c r="BQ307" s="71"/>
      <c r="BR307" s="71"/>
      <c r="BS307" s="71"/>
      <c r="BT307" s="71"/>
      <c r="BU307" s="71"/>
      <c r="BV307" s="71"/>
      <c r="BW307" s="71"/>
      <c r="BX307" s="71"/>
      <c r="BY307" s="71"/>
      <c r="BZ307" s="71"/>
      <c r="CA307" s="71"/>
      <c r="CB307" s="71"/>
      <c r="CC307" s="71"/>
      <c r="CD307" s="71"/>
      <c r="CE307" s="71"/>
      <c r="CF307" s="71"/>
      <c r="CG307" s="71"/>
      <c r="CH307" s="71"/>
      <c r="CI307" s="71"/>
      <c r="CJ307" s="71"/>
      <c r="CK307" s="71"/>
      <c r="CL307" s="71"/>
      <c r="CM307" s="71"/>
    </row>
    <row r="308" spans="1:91" x14ac:dyDescent="0.15">
      <c r="A308" s="71"/>
      <c r="B308" s="71"/>
      <c r="C308" s="71"/>
      <c r="D308" s="71"/>
      <c r="E308" s="71"/>
      <c r="F308" s="71"/>
      <c r="G308" s="71"/>
      <c r="H308" s="71"/>
      <c r="I308" s="71"/>
      <c r="J308" s="71"/>
      <c r="K308" s="71"/>
      <c r="L308" s="71"/>
      <c r="M308" s="71"/>
      <c r="N308" s="71"/>
      <c r="O308" s="71"/>
      <c r="P308" s="71"/>
      <c r="Q308" s="71"/>
      <c r="R308" s="71"/>
      <c r="S308" s="71"/>
      <c r="T308" s="71"/>
      <c r="U308" s="71"/>
      <c r="V308" s="71"/>
      <c r="W308" s="71"/>
      <c r="X308" s="71"/>
      <c r="Y308" s="71"/>
      <c r="Z308" s="71"/>
      <c r="AA308" s="71"/>
      <c r="AB308" s="71"/>
      <c r="AC308" s="71"/>
      <c r="AD308" s="71"/>
      <c r="AE308" s="71"/>
      <c r="AF308" s="71"/>
      <c r="AG308" s="71"/>
      <c r="AH308" s="71"/>
      <c r="AI308" s="71"/>
      <c r="AJ308" s="71"/>
      <c r="AK308" s="71"/>
      <c r="AL308" s="71"/>
      <c r="AM308" s="71"/>
      <c r="AN308" s="71"/>
      <c r="AO308" s="71"/>
      <c r="AP308" s="71"/>
      <c r="AQ308" s="71"/>
      <c r="AR308" s="71"/>
      <c r="AS308" s="71"/>
      <c r="AT308" s="71"/>
      <c r="AU308" s="71"/>
      <c r="AV308" s="71"/>
      <c r="AW308" s="71"/>
      <c r="AX308" s="71"/>
      <c r="AY308" s="71"/>
      <c r="AZ308" s="71"/>
      <c r="BA308" s="71"/>
      <c r="BB308" s="71"/>
      <c r="BC308" s="71"/>
      <c r="BD308" s="71"/>
      <c r="BE308" s="71"/>
      <c r="BF308" s="71"/>
      <c r="BG308" s="71"/>
      <c r="BH308" s="71"/>
      <c r="BI308" s="71"/>
      <c r="BJ308" s="71"/>
      <c r="BK308" s="71"/>
      <c r="BL308" s="71"/>
      <c r="BM308" s="71"/>
      <c r="BN308" s="71"/>
      <c r="BO308" s="71"/>
      <c r="BP308" s="71"/>
      <c r="BQ308" s="71"/>
      <c r="BR308" s="71"/>
      <c r="BS308" s="71"/>
      <c r="BT308" s="71"/>
      <c r="BU308" s="71"/>
      <c r="BV308" s="71"/>
      <c r="BW308" s="71"/>
      <c r="BX308" s="71"/>
      <c r="BY308" s="71"/>
      <c r="BZ308" s="71"/>
      <c r="CA308" s="71"/>
      <c r="CB308" s="71"/>
      <c r="CC308" s="71"/>
      <c r="CD308" s="71"/>
      <c r="CE308" s="71"/>
      <c r="CF308" s="71"/>
      <c r="CG308" s="71"/>
      <c r="CH308" s="71"/>
      <c r="CI308" s="71"/>
      <c r="CJ308" s="71"/>
      <c r="CK308" s="71"/>
      <c r="CL308" s="71"/>
      <c r="CM308" s="71"/>
    </row>
    <row r="309" spans="1:91" x14ac:dyDescent="0.15">
      <c r="A309" s="71"/>
      <c r="B309" s="71"/>
      <c r="C309" s="71"/>
      <c r="D309" s="71"/>
      <c r="E309" s="71"/>
      <c r="F309" s="71"/>
      <c r="G309" s="71"/>
      <c r="H309" s="71"/>
      <c r="I309" s="71"/>
      <c r="J309" s="71"/>
      <c r="K309" s="71"/>
      <c r="L309" s="71"/>
      <c r="M309" s="71"/>
      <c r="N309" s="71"/>
      <c r="O309" s="71"/>
      <c r="P309" s="71"/>
      <c r="Q309" s="71"/>
      <c r="R309" s="71"/>
      <c r="S309" s="71"/>
      <c r="T309" s="71"/>
      <c r="U309" s="71"/>
      <c r="V309" s="71"/>
      <c r="W309" s="71"/>
      <c r="X309" s="71"/>
      <c r="Y309" s="71"/>
      <c r="Z309" s="71"/>
      <c r="AA309" s="71"/>
      <c r="AB309" s="71"/>
      <c r="AC309" s="71"/>
      <c r="AD309" s="71"/>
      <c r="AE309" s="71"/>
      <c r="AF309" s="71"/>
      <c r="AG309" s="71"/>
      <c r="AH309" s="71"/>
      <c r="AI309" s="71"/>
      <c r="AJ309" s="71"/>
      <c r="AK309" s="71"/>
      <c r="AL309" s="71"/>
      <c r="AM309" s="71"/>
      <c r="AN309" s="71"/>
      <c r="AO309" s="71"/>
      <c r="AP309" s="71"/>
      <c r="AQ309" s="71"/>
      <c r="AR309" s="71"/>
      <c r="AS309" s="71"/>
      <c r="AT309" s="71"/>
      <c r="AU309" s="71"/>
      <c r="AV309" s="71"/>
      <c r="AW309" s="71"/>
      <c r="AX309" s="71"/>
      <c r="AY309" s="71"/>
      <c r="AZ309" s="71"/>
      <c r="BA309" s="71"/>
      <c r="BB309" s="71"/>
      <c r="BC309" s="71"/>
      <c r="BD309" s="71"/>
      <c r="BE309" s="71"/>
      <c r="BF309" s="71"/>
      <c r="BG309" s="71"/>
      <c r="BH309" s="71"/>
      <c r="BI309" s="71"/>
      <c r="BJ309" s="71"/>
      <c r="BK309" s="71"/>
      <c r="BL309" s="71"/>
      <c r="BM309" s="71"/>
      <c r="BN309" s="71"/>
      <c r="BO309" s="71"/>
      <c r="BP309" s="71"/>
      <c r="BQ309" s="71"/>
      <c r="BR309" s="71"/>
      <c r="BS309" s="71"/>
      <c r="BT309" s="71"/>
      <c r="BU309" s="71"/>
      <c r="BV309" s="71"/>
      <c r="BW309" s="71"/>
      <c r="BX309" s="71"/>
      <c r="BY309" s="71"/>
      <c r="BZ309" s="71"/>
      <c r="CA309" s="71"/>
      <c r="CB309" s="71"/>
      <c r="CC309" s="71"/>
      <c r="CD309" s="71"/>
      <c r="CE309" s="71"/>
      <c r="CF309" s="71"/>
      <c r="CG309" s="71"/>
      <c r="CH309" s="71"/>
      <c r="CI309" s="71"/>
      <c r="CJ309" s="71"/>
      <c r="CK309" s="71"/>
      <c r="CL309" s="71"/>
      <c r="CM309" s="71"/>
    </row>
    <row r="310" spans="1:91" x14ac:dyDescent="0.15">
      <c r="A310" s="71"/>
      <c r="B310" s="71"/>
      <c r="C310" s="71"/>
      <c r="D310" s="71"/>
      <c r="E310" s="71"/>
      <c r="F310" s="71"/>
      <c r="G310" s="71"/>
      <c r="H310" s="71"/>
      <c r="I310" s="71"/>
      <c r="J310" s="71"/>
      <c r="K310" s="71"/>
      <c r="L310" s="71"/>
      <c r="M310" s="71"/>
      <c r="N310" s="71"/>
      <c r="O310" s="71"/>
      <c r="P310" s="71"/>
      <c r="Q310" s="71"/>
      <c r="R310" s="71"/>
      <c r="S310" s="71"/>
      <c r="T310" s="71"/>
      <c r="U310" s="71"/>
      <c r="V310" s="71"/>
      <c r="W310" s="71"/>
      <c r="X310" s="71"/>
      <c r="Y310" s="71"/>
      <c r="Z310" s="71"/>
      <c r="AA310" s="71"/>
      <c r="AB310" s="71"/>
      <c r="AC310" s="71"/>
      <c r="AD310" s="71"/>
      <c r="AE310" s="71"/>
      <c r="AF310" s="71"/>
      <c r="AG310" s="71"/>
      <c r="AH310" s="71"/>
      <c r="AI310" s="71"/>
      <c r="AJ310" s="71"/>
      <c r="AK310" s="71"/>
      <c r="AL310" s="71"/>
      <c r="AM310" s="71"/>
      <c r="AN310" s="71"/>
      <c r="AO310" s="71"/>
      <c r="AP310" s="71"/>
      <c r="AQ310" s="71"/>
      <c r="AR310" s="71"/>
      <c r="AS310" s="71"/>
      <c r="AT310" s="71"/>
      <c r="AU310" s="71"/>
      <c r="AV310" s="71"/>
      <c r="AW310" s="71"/>
      <c r="AX310" s="71"/>
      <c r="AY310" s="71"/>
      <c r="AZ310" s="71"/>
      <c r="BA310" s="71"/>
      <c r="BB310" s="71"/>
      <c r="BC310" s="71"/>
      <c r="BD310" s="71"/>
      <c r="BE310" s="71"/>
      <c r="BF310" s="71"/>
      <c r="BG310" s="71"/>
      <c r="BH310" s="71"/>
      <c r="BI310" s="71"/>
      <c r="BJ310" s="71"/>
      <c r="BK310" s="71"/>
      <c r="BL310" s="71"/>
      <c r="BM310" s="71"/>
      <c r="BN310" s="71"/>
      <c r="BO310" s="71"/>
      <c r="BP310" s="71"/>
      <c r="BQ310" s="71"/>
      <c r="BR310" s="71"/>
      <c r="BS310" s="71"/>
      <c r="BT310" s="71"/>
      <c r="BU310" s="71"/>
      <c r="BV310" s="71"/>
      <c r="BW310" s="71"/>
      <c r="BX310" s="71"/>
      <c r="BY310" s="71"/>
      <c r="BZ310" s="71"/>
      <c r="CA310" s="71"/>
      <c r="CB310" s="71"/>
      <c r="CC310" s="71"/>
      <c r="CD310" s="71"/>
      <c r="CE310" s="71"/>
      <c r="CF310" s="71"/>
      <c r="CG310" s="71"/>
      <c r="CH310" s="71"/>
      <c r="CI310" s="71"/>
      <c r="CJ310" s="71"/>
      <c r="CK310" s="71"/>
      <c r="CL310" s="71"/>
      <c r="CM310" s="71"/>
    </row>
    <row r="311" spans="1:91" x14ac:dyDescent="0.15">
      <c r="A311" s="71"/>
      <c r="B311" s="71"/>
      <c r="C311" s="71"/>
      <c r="D311" s="71"/>
      <c r="E311" s="71"/>
      <c r="F311" s="71"/>
      <c r="G311" s="71"/>
      <c r="H311" s="71"/>
      <c r="I311" s="71"/>
      <c r="J311" s="71"/>
      <c r="K311" s="71"/>
      <c r="L311" s="71"/>
      <c r="M311" s="71"/>
      <c r="N311" s="71"/>
      <c r="O311" s="71"/>
      <c r="P311" s="71"/>
      <c r="Q311" s="71"/>
      <c r="R311" s="71"/>
      <c r="S311" s="71"/>
      <c r="T311" s="71"/>
      <c r="U311" s="71"/>
      <c r="V311" s="71"/>
      <c r="W311" s="71"/>
      <c r="X311" s="71"/>
      <c r="Y311" s="71"/>
      <c r="Z311" s="71"/>
      <c r="AA311" s="71"/>
      <c r="AB311" s="71"/>
      <c r="AC311" s="71"/>
      <c r="AD311" s="71"/>
      <c r="AE311" s="71"/>
      <c r="AF311" s="71"/>
      <c r="AG311" s="71"/>
      <c r="AH311" s="71"/>
      <c r="AI311" s="71"/>
      <c r="AJ311" s="71"/>
      <c r="AK311" s="71"/>
      <c r="AL311" s="71"/>
      <c r="AM311" s="71"/>
      <c r="AN311" s="71"/>
      <c r="AO311" s="71"/>
      <c r="AP311" s="71"/>
      <c r="AQ311" s="71"/>
      <c r="AR311" s="71"/>
      <c r="AS311" s="71"/>
      <c r="AT311" s="71"/>
      <c r="AU311" s="71"/>
      <c r="AV311" s="71"/>
      <c r="AW311" s="71"/>
      <c r="AX311" s="71"/>
      <c r="AY311" s="71"/>
      <c r="AZ311" s="71"/>
      <c r="BA311" s="71"/>
      <c r="BB311" s="71"/>
      <c r="BC311" s="71"/>
      <c r="BD311" s="71"/>
      <c r="BE311" s="71"/>
      <c r="BF311" s="71"/>
      <c r="BG311" s="71"/>
      <c r="BH311" s="71"/>
      <c r="BI311" s="71"/>
      <c r="BJ311" s="71"/>
      <c r="BK311" s="71"/>
      <c r="BL311" s="71"/>
      <c r="BM311" s="71"/>
      <c r="BN311" s="71"/>
      <c r="BO311" s="71"/>
      <c r="BP311" s="71"/>
      <c r="BQ311" s="71"/>
      <c r="BR311" s="71"/>
      <c r="BS311" s="71"/>
      <c r="BT311" s="71"/>
      <c r="BU311" s="71"/>
      <c r="BV311" s="71"/>
      <c r="BW311" s="71"/>
      <c r="BX311" s="71"/>
      <c r="BY311" s="71"/>
      <c r="BZ311" s="71"/>
      <c r="CA311" s="71"/>
      <c r="CB311" s="71"/>
      <c r="CC311" s="71"/>
      <c r="CD311" s="71"/>
      <c r="CE311" s="71"/>
      <c r="CF311" s="71"/>
      <c r="CG311" s="71"/>
      <c r="CH311" s="71"/>
      <c r="CI311" s="71"/>
      <c r="CJ311" s="71"/>
      <c r="CK311" s="71"/>
      <c r="CL311" s="71"/>
      <c r="CM311" s="71"/>
    </row>
    <row r="312" spans="1:91" x14ac:dyDescent="0.15">
      <c r="A312" s="71"/>
      <c r="B312" s="71"/>
      <c r="C312" s="71"/>
      <c r="D312" s="71"/>
      <c r="E312" s="71"/>
      <c r="F312" s="71"/>
      <c r="G312" s="71"/>
      <c r="H312" s="71"/>
      <c r="I312" s="71"/>
      <c r="J312" s="71"/>
      <c r="K312" s="71"/>
      <c r="L312" s="71"/>
      <c r="M312" s="71"/>
      <c r="N312" s="71"/>
      <c r="O312" s="71"/>
      <c r="P312" s="71"/>
      <c r="Q312" s="71"/>
      <c r="R312" s="71"/>
      <c r="S312" s="71"/>
      <c r="T312" s="71"/>
      <c r="U312" s="71"/>
      <c r="V312" s="71"/>
      <c r="W312" s="71"/>
      <c r="X312" s="71"/>
      <c r="Y312" s="71"/>
      <c r="Z312" s="71"/>
      <c r="AA312" s="71"/>
      <c r="AB312" s="71"/>
      <c r="AC312" s="71"/>
      <c r="AD312" s="71"/>
      <c r="AE312" s="71"/>
      <c r="AF312" s="71"/>
      <c r="AG312" s="71"/>
      <c r="AH312" s="71"/>
      <c r="AI312" s="71"/>
      <c r="AJ312" s="71"/>
      <c r="AK312" s="71"/>
      <c r="AL312" s="71"/>
      <c r="AM312" s="71"/>
      <c r="AN312" s="71"/>
      <c r="AO312" s="71"/>
      <c r="AP312" s="71"/>
      <c r="AQ312" s="71"/>
      <c r="AR312" s="71"/>
      <c r="AS312" s="71"/>
      <c r="AT312" s="71"/>
      <c r="AU312" s="71"/>
      <c r="AV312" s="71"/>
      <c r="AW312" s="71"/>
      <c r="AX312" s="71"/>
      <c r="AY312" s="71"/>
      <c r="AZ312" s="71"/>
      <c r="BA312" s="71"/>
      <c r="BB312" s="71"/>
      <c r="BC312" s="71"/>
      <c r="BD312" s="71"/>
      <c r="BE312" s="71"/>
      <c r="BF312" s="71"/>
      <c r="BG312" s="71"/>
      <c r="BH312" s="71"/>
      <c r="BI312" s="71"/>
      <c r="BJ312" s="71"/>
      <c r="BK312" s="71"/>
      <c r="BL312" s="71"/>
      <c r="BM312" s="71"/>
      <c r="BN312" s="71"/>
      <c r="BO312" s="71"/>
      <c r="BP312" s="71"/>
      <c r="BQ312" s="71"/>
      <c r="BR312" s="71"/>
      <c r="BS312" s="71"/>
      <c r="BT312" s="71"/>
      <c r="BU312" s="71"/>
      <c r="BV312" s="71"/>
      <c r="BW312" s="71"/>
      <c r="BX312" s="71"/>
      <c r="BY312" s="71"/>
      <c r="BZ312" s="71"/>
      <c r="CA312" s="71"/>
      <c r="CB312" s="71"/>
      <c r="CC312" s="71"/>
      <c r="CD312" s="71"/>
      <c r="CE312" s="71"/>
      <c r="CF312" s="71"/>
      <c r="CG312" s="71"/>
      <c r="CH312" s="71"/>
      <c r="CI312" s="71"/>
      <c r="CJ312" s="71"/>
      <c r="CK312" s="71"/>
      <c r="CL312" s="71"/>
      <c r="CM312" s="71"/>
    </row>
    <row r="313" spans="1:91" x14ac:dyDescent="0.15">
      <c r="A313" s="71"/>
      <c r="B313" s="71"/>
      <c r="C313" s="71"/>
      <c r="D313" s="71"/>
      <c r="E313" s="71"/>
      <c r="F313" s="71"/>
      <c r="G313" s="71"/>
      <c r="H313" s="71"/>
      <c r="I313" s="71"/>
      <c r="J313" s="71"/>
      <c r="K313" s="71"/>
      <c r="L313" s="71"/>
      <c r="M313" s="71"/>
      <c r="N313" s="71"/>
      <c r="O313" s="71"/>
      <c r="P313" s="71"/>
      <c r="Q313" s="71"/>
      <c r="R313" s="71"/>
      <c r="S313" s="71"/>
      <c r="T313" s="71"/>
      <c r="U313" s="71"/>
      <c r="V313" s="71"/>
      <c r="W313" s="71"/>
      <c r="X313" s="71"/>
      <c r="Y313" s="71"/>
      <c r="Z313" s="71"/>
      <c r="AA313" s="71"/>
      <c r="AB313" s="71"/>
      <c r="AC313" s="71"/>
      <c r="AD313" s="71"/>
      <c r="AE313" s="71"/>
      <c r="AF313" s="71"/>
      <c r="AG313" s="71"/>
      <c r="AH313" s="71"/>
      <c r="AI313" s="71"/>
      <c r="AJ313" s="71"/>
      <c r="AK313" s="71"/>
      <c r="AL313" s="71"/>
      <c r="AM313" s="71"/>
      <c r="AN313" s="71"/>
      <c r="AO313" s="71"/>
      <c r="AP313" s="71"/>
      <c r="AQ313" s="71"/>
      <c r="AR313" s="71"/>
      <c r="AS313" s="71"/>
      <c r="AT313" s="71"/>
      <c r="AU313" s="71"/>
      <c r="AV313" s="71"/>
      <c r="AW313" s="71"/>
      <c r="AX313" s="71"/>
      <c r="AY313" s="71"/>
      <c r="AZ313" s="71"/>
      <c r="BA313" s="71"/>
      <c r="BB313" s="71"/>
      <c r="BC313" s="71"/>
      <c r="BD313" s="71"/>
      <c r="BE313" s="71"/>
      <c r="BF313" s="71"/>
      <c r="BG313" s="71"/>
      <c r="BH313" s="71"/>
      <c r="BI313" s="71"/>
      <c r="BJ313" s="71"/>
      <c r="BK313" s="71"/>
      <c r="BL313" s="71"/>
      <c r="BM313" s="71"/>
      <c r="BN313" s="71"/>
      <c r="BO313" s="71"/>
      <c r="BP313" s="71"/>
      <c r="BQ313" s="71"/>
      <c r="BR313" s="71"/>
      <c r="BS313" s="71"/>
      <c r="BT313" s="71"/>
      <c r="BU313" s="71"/>
      <c r="BV313" s="71"/>
      <c r="BW313" s="71"/>
      <c r="BX313" s="71"/>
      <c r="BY313" s="71"/>
      <c r="BZ313" s="71"/>
      <c r="CA313" s="71"/>
      <c r="CB313" s="71"/>
      <c r="CC313" s="71"/>
      <c r="CD313" s="71"/>
      <c r="CE313" s="71"/>
      <c r="CF313" s="71"/>
      <c r="CG313" s="71"/>
      <c r="CH313" s="71"/>
      <c r="CI313" s="71"/>
      <c r="CJ313" s="71"/>
      <c r="CK313" s="71"/>
      <c r="CL313" s="71"/>
      <c r="CM313" s="71"/>
    </row>
    <row r="314" spans="1:91" x14ac:dyDescent="0.15">
      <c r="A314" s="71"/>
      <c r="B314" s="71"/>
      <c r="C314" s="71"/>
      <c r="D314" s="71"/>
      <c r="E314" s="71"/>
      <c r="F314" s="71"/>
      <c r="G314" s="71"/>
      <c r="H314" s="71"/>
      <c r="I314" s="71"/>
      <c r="J314" s="71"/>
      <c r="K314" s="71"/>
      <c r="L314" s="71"/>
      <c r="M314" s="71"/>
      <c r="N314" s="71"/>
      <c r="O314" s="71"/>
      <c r="P314" s="71"/>
      <c r="Q314" s="71"/>
      <c r="R314" s="71"/>
      <c r="S314" s="71"/>
      <c r="T314" s="71"/>
      <c r="U314" s="71"/>
      <c r="V314" s="71"/>
      <c r="W314" s="71"/>
      <c r="X314" s="71"/>
      <c r="Y314" s="71"/>
      <c r="Z314" s="71"/>
      <c r="AA314" s="71"/>
      <c r="AB314" s="71"/>
      <c r="AC314" s="71"/>
      <c r="AD314" s="71"/>
      <c r="AE314" s="71"/>
      <c r="AF314" s="71"/>
      <c r="AG314" s="71"/>
      <c r="AH314" s="71"/>
      <c r="AI314" s="71"/>
      <c r="AJ314" s="71"/>
      <c r="AK314" s="71"/>
      <c r="AL314" s="71"/>
      <c r="AM314" s="71"/>
      <c r="AN314" s="71"/>
      <c r="AO314" s="71"/>
      <c r="AP314" s="71"/>
      <c r="AQ314" s="71"/>
      <c r="AR314" s="71"/>
      <c r="AS314" s="71"/>
      <c r="AT314" s="71"/>
      <c r="AU314" s="71"/>
      <c r="AV314" s="71"/>
      <c r="AW314" s="71"/>
      <c r="AX314" s="71"/>
      <c r="AY314" s="71"/>
      <c r="AZ314" s="71"/>
      <c r="BA314" s="71"/>
      <c r="BB314" s="71"/>
      <c r="BC314" s="71"/>
      <c r="BD314" s="71"/>
      <c r="BE314" s="71"/>
      <c r="BF314" s="71"/>
      <c r="BG314" s="71"/>
      <c r="BH314" s="71"/>
      <c r="BI314" s="71"/>
      <c r="BJ314" s="71"/>
      <c r="BK314" s="71"/>
      <c r="BL314" s="71"/>
      <c r="BM314" s="71"/>
      <c r="BN314" s="71"/>
      <c r="BO314" s="71"/>
      <c r="BP314" s="71"/>
      <c r="BQ314" s="71"/>
      <c r="BR314" s="71"/>
      <c r="BS314" s="71"/>
      <c r="BT314" s="71"/>
      <c r="BU314" s="71"/>
      <c r="BV314" s="71"/>
      <c r="BW314" s="71"/>
      <c r="BX314" s="71"/>
      <c r="BY314" s="71"/>
      <c r="BZ314" s="71"/>
      <c r="CA314" s="71"/>
      <c r="CB314" s="71"/>
      <c r="CC314" s="71"/>
      <c r="CD314" s="71"/>
      <c r="CE314" s="71"/>
      <c r="CF314" s="71"/>
      <c r="CG314" s="71"/>
      <c r="CH314" s="71"/>
      <c r="CI314" s="71"/>
      <c r="CJ314" s="71"/>
      <c r="CK314" s="71"/>
      <c r="CL314" s="71"/>
      <c r="CM314" s="71"/>
    </row>
    <row r="315" spans="1:91" x14ac:dyDescent="0.15">
      <c r="A315" s="71"/>
      <c r="B315" s="71"/>
      <c r="C315" s="71"/>
      <c r="D315" s="71"/>
      <c r="E315" s="71"/>
      <c r="F315" s="71"/>
      <c r="G315" s="71"/>
      <c r="H315" s="71"/>
      <c r="I315" s="71"/>
      <c r="J315" s="71"/>
      <c r="K315" s="71"/>
      <c r="L315" s="71"/>
      <c r="M315" s="71"/>
      <c r="N315" s="71"/>
      <c r="O315" s="71"/>
      <c r="P315" s="71"/>
      <c r="Q315" s="71"/>
      <c r="R315" s="71"/>
      <c r="S315" s="71"/>
      <c r="T315" s="71"/>
      <c r="U315" s="71"/>
      <c r="V315" s="71"/>
      <c r="W315" s="71"/>
      <c r="X315" s="71"/>
      <c r="Y315" s="71"/>
      <c r="Z315" s="71"/>
      <c r="AA315" s="71"/>
      <c r="AB315" s="71"/>
      <c r="AC315" s="71"/>
      <c r="AD315" s="71"/>
      <c r="AE315" s="71"/>
      <c r="AF315" s="71"/>
      <c r="AG315" s="71"/>
      <c r="AH315" s="71"/>
      <c r="AI315" s="71"/>
      <c r="AJ315" s="71"/>
      <c r="AK315" s="71"/>
      <c r="AL315" s="71"/>
      <c r="AM315" s="71"/>
      <c r="AN315" s="71"/>
      <c r="AO315" s="71"/>
      <c r="AP315" s="71"/>
      <c r="AQ315" s="71"/>
      <c r="AR315" s="71"/>
      <c r="AS315" s="71"/>
      <c r="AT315" s="71"/>
      <c r="AU315" s="71"/>
      <c r="AV315" s="71"/>
      <c r="AW315" s="71"/>
      <c r="AX315" s="71"/>
      <c r="AY315" s="71"/>
      <c r="AZ315" s="71"/>
      <c r="BA315" s="71"/>
      <c r="BB315" s="71"/>
      <c r="BC315" s="71"/>
      <c r="BD315" s="71"/>
      <c r="BE315" s="71"/>
      <c r="BF315" s="71"/>
      <c r="BG315" s="71"/>
      <c r="BH315" s="71"/>
      <c r="BI315" s="71"/>
      <c r="BJ315" s="71"/>
      <c r="BK315" s="71"/>
      <c r="BL315" s="71"/>
      <c r="BM315" s="71"/>
      <c r="BN315" s="71"/>
      <c r="BO315" s="71"/>
      <c r="BP315" s="71"/>
      <c r="BQ315" s="71"/>
      <c r="BR315" s="71"/>
      <c r="BS315" s="71"/>
      <c r="BT315" s="71"/>
      <c r="BU315" s="71"/>
      <c r="BV315" s="71"/>
      <c r="BW315" s="71"/>
      <c r="BX315" s="71"/>
      <c r="BY315" s="71"/>
      <c r="BZ315" s="71"/>
      <c r="CA315" s="71"/>
      <c r="CB315" s="71"/>
      <c r="CC315" s="71"/>
      <c r="CD315" s="71"/>
      <c r="CE315" s="71"/>
      <c r="CF315" s="71"/>
      <c r="CG315" s="71"/>
      <c r="CH315" s="71"/>
      <c r="CI315" s="71"/>
      <c r="CJ315" s="71"/>
      <c r="CK315" s="71"/>
      <c r="CL315" s="71"/>
      <c r="CM315" s="71"/>
    </row>
    <row r="316" spans="1:91" x14ac:dyDescent="0.15">
      <c r="A316" s="71"/>
      <c r="B316" s="71"/>
      <c r="C316" s="71"/>
      <c r="D316" s="71"/>
      <c r="E316" s="71"/>
      <c r="F316" s="71"/>
      <c r="G316" s="71"/>
      <c r="H316" s="71"/>
      <c r="I316" s="71"/>
      <c r="J316" s="71"/>
      <c r="K316" s="71"/>
      <c r="L316" s="71"/>
      <c r="M316" s="71"/>
      <c r="N316" s="71"/>
      <c r="O316" s="71"/>
      <c r="P316" s="71"/>
      <c r="Q316" s="71"/>
      <c r="R316" s="71"/>
      <c r="S316" s="71"/>
      <c r="T316" s="71"/>
      <c r="U316" s="71"/>
      <c r="V316" s="71"/>
      <c r="W316" s="71"/>
      <c r="X316" s="71"/>
      <c r="Y316" s="71"/>
      <c r="Z316" s="71"/>
      <c r="AA316" s="71"/>
      <c r="AB316" s="71"/>
      <c r="AC316" s="71"/>
      <c r="AD316" s="71"/>
      <c r="AE316" s="71"/>
      <c r="AF316" s="71"/>
      <c r="AG316" s="71"/>
      <c r="AH316" s="71"/>
      <c r="AI316" s="71"/>
      <c r="AJ316" s="71"/>
      <c r="AK316" s="71"/>
      <c r="AL316" s="71"/>
      <c r="AM316" s="71"/>
      <c r="AN316" s="71"/>
      <c r="AO316" s="71"/>
      <c r="AP316" s="71"/>
      <c r="AQ316" s="71"/>
      <c r="AR316" s="71"/>
      <c r="AS316" s="71"/>
      <c r="AT316" s="71"/>
      <c r="AU316" s="71"/>
      <c r="AV316" s="71"/>
      <c r="AW316" s="71"/>
      <c r="AX316" s="71"/>
      <c r="AY316" s="71"/>
      <c r="AZ316" s="71"/>
      <c r="BA316" s="71"/>
      <c r="BB316" s="71"/>
      <c r="BC316" s="71"/>
      <c r="BD316" s="71"/>
      <c r="BE316" s="71"/>
      <c r="BF316" s="71"/>
      <c r="BG316" s="71"/>
      <c r="BH316" s="71"/>
      <c r="BI316" s="71"/>
      <c r="BJ316" s="71"/>
      <c r="BK316" s="71"/>
      <c r="BL316" s="71"/>
      <c r="BM316" s="71"/>
      <c r="BN316" s="71"/>
      <c r="BO316" s="71"/>
      <c r="BP316" s="71"/>
      <c r="BQ316" s="71"/>
      <c r="BR316" s="71"/>
      <c r="BS316" s="71"/>
      <c r="BT316" s="71"/>
      <c r="BU316" s="71"/>
      <c r="BV316" s="71"/>
      <c r="BW316" s="71"/>
      <c r="BX316" s="71"/>
      <c r="BY316" s="71"/>
      <c r="BZ316" s="71"/>
      <c r="CA316" s="71"/>
      <c r="CB316" s="71"/>
      <c r="CC316" s="71"/>
      <c r="CD316" s="71"/>
      <c r="CE316" s="71"/>
      <c r="CF316" s="71"/>
      <c r="CG316" s="71"/>
      <c r="CH316" s="71"/>
      <c r="CI316" s="71"/>
      <c r="CJ316" s="71"/>
      <c r="CK316" s="71"/>
      <c r="CL316" s="71"/>
      <c r="CM316" s="71"/>
    </row>
    <row r="317" spans="1:91" x14ac:dyDescent="0.15">
      <c r="A317" s="71"/>
      <c r="B317" s="71"/>
      <c r="C317" s="71"/>
      <c r="D317" s="71"/>
      <c r="E317" s="71"/>
      <c r="F317" s="71"/>
      <c r="G317" s="71"/>
      <c r="H317" s="71"/>
      <c r="I317" s="71"/>
      <c r="J317" s="71"/>
      <c r="K317" s="71"/>
      <c r="L317" s="71"/>
      <c r="M317" s="71"/>
      <c r="N317" s="71"/>
      <c r="O317" s="71"/>
      <c r="P317" s="71"/>
      <c r="Q317" s="71"/>
      <c r="R317" s="71"/>
      <c r="S317" s="71"/>
      <c r="T317" s="71"/>
      <c r="U317" s="71"/>
      <c r="V317" s="71"/>
      <c r="W317" s="71"/>
      <c r="X317" s="71"/>
      <c r="Y317" s="71"/>
      <c r="Z317" s="71"/>
      <c r="AA317" s="71"/>
      <c r="AB317" s="71"/>
      <c r="AC317" s="71"/>
      <c r="AD317" s="71"/>
      <c r="AE317" s="71"/>
      <c r="AF317" s="71"/>
      <c r="AG317" s="71"/>
      <c r="AH317" s="71"/>
      <c r="AI317" s="71"/>
      <c r="AJ317" s="71"/>
      <c r="AK317" s="71"/>
      <c r="AL317" s="71"/>
      <c r="AM317" s="71"/>
      <c r="AN317" s="71"/>
      <c r="AO317" s="71"/>
      <c r="AP317" s="71"/>
      <c r="AQ317" s="71"/>
      <c r="AR317" s="71"/>
      <c r="AS317" s="71"/>
      <c r="AT317" s="71"/>
      <c r="AU317" s="71"/>
      <c r="AV317" s="71"/>
      <c r="AW317" s="71"/>
      <c r="AX317" s="71"/>
      <c r="AY317" s="71"/>
      <c r="AZ317" s="71"/>
      <c r="BA317" s="71"/>
      <c r="BB317" s="71"/>
      <c r="BC317" s="71"/>
      <c r="BD317" s="71"/>
      <c r="BE317" s="71"/>
      <c r="BF317" s="71"/>
      <c r="BG317" s="71"/>
      <c r="BH317" s="71"/>
      <c r="BI317" s="71"/>
      <c r="BJ317" s="71"/>
      <c r="BK317" s="71"/>
      <c r="BL317" s="71"/>
      <c r="BM317" s="71"/>
      <c r="BN317" s="71"/>
      <c r="BO317" s="71"/>
      <c r="BP317" s="71"/>
      <c r="BQ317" s="71"/>
      <c r="BR317" s="71"/>
      <c r="BS317" s="71"/>
      <c r="BT317" s="71"/>
      <c r="BU317" s="71"/>
      <c r="BV317" s="71"/>
      <c r="BW317" s="71"/>
      <c r="BX317" s="71"/>
      <c r="BY317" s="71"/>
      <c r="BZ317" s="71"/>
      <c r="CA317" s="71"/>
      <c r="CB317" s="71"/>
      <c r="CC317" s="71"/>
      <c r="CD317" s="71"/>
      <c r="CE317" s="71"/>
      <c r="CF317" s="71"/>
      <c r="CG317" s="71"/>
      <c r="CH317" s="71"/>
      <c r="CI317" s="71"/>
      <c r="CJ317" s="71"/>
      <c r="CK317" s="71"/>
      <c r="CL317" s="71"/>
      <c r="CM317" s="71"/>
    </row>
    <row r="318" spans="1:91" x14ac:dyDescent="0.15">
      <c r="A318" s="71"/>
      <c r="B318" s="71"/>
      <c r="C318" s="71"/>
      <c r="D318" s="71"/>
      <c r="E318" s="71"/>
      <c r="F318" s="71"/>
      <c r="G318" s="71"/>
      <c r="H318" s="71"/>
      <c r="I318" s="71"/>
      <c r="J318" s="71"/>
      <c r="K318" s="71"/>
      <c r="L318" s="71"/>
      <c r="M318" s="71"/>
      <c r="N318" s="71"/>
      <c r="O318" s="71"/>
      <c r="P318" s="71"/>
      <c r="Q318" s="71"/>
      <c r="R318" s="71"/>
      <c r="S318" s="71"/>
      <c r="T318" s="71"/>
      <c r="U318" s="71"/>
      <c r="V318" s="71"/>
      <c r="W318" s="71"/>
      <c r="X318" s="71"/>
      <c r="Y318" s="71"/>
      <c r="Z318" s="71"/>
      <c r="AA318" s="71"/>
      <c r="AB318" s="71"/>
      <c r="AC318" s="71"/>
      <c r="AD318" s="71"/>
      <c r="AE318" s="71"/>
      <c r="AF318" s="71"/>
      <c r="AG318" s="71"/>
      <c r="AH318" s="71"/>
      <c r="AI318" s="71"/>
      <c r="AJ318" s="71"/>
      <c r="AK318" s="71"/>
      <c r="AL318" s="71"/>
      <c r="AM318" s="71"/>
      <c r="AN318" s="71"/>
      <c r="AO318" s="71"/>
      <c r="AP318" s="71"/>
      <c r="AQ318" s="71"/>
      <c r="AR318" s="71"/>
      <c r="AS318" s="71"/>
      <c r="AT318" s="71"/>
      <c r="AU318" s="71"/>
      <c r="AV318" s="71"/>
      <c r="AW318" s="71"/>
      <c r="AX318" s="71"/>
      <c r="AY318" s="71"/>
      <c r="AZ318" s="71"/>
      <c r="BA318" s="71"/>
      <c r="BB318" s="71"/>
      <c r="BC318" s="71"/>
      <c r="BD318" s="71"/>
      <c r="BE318" s="71"/>
      <c r="BF318" s="71"/>
      <c r="BG318" s="71"/>
      <c r="BH318" s="71"/>
      <c r="BI318" s="71"/>
      <c r="BJ318" s="71"/>
      <c r="BK318" s="71"/>
      <c r="BL318" s="71"/>
      <c r="BM318" s="71"/>
      <c r="BN318" s="71"/>
      <c r="BO318" s="71"/>
      <c r="BP318" s="71"/>
      <c r="BQ318" s="71"/>
      <c r="BR318" s="71"/>
      <c r="BS318" s="71"/>
      <c r="BT318" s="71"/>
      <c r="BU318" s="71"/>
      <c r="BV318" s="71"/>
      <c r="BW318" s="71"/>
      <c r="BX318" s="71"/>
      <c r="BY318" s="71"/>
      <c r="BZ318" s="71"/>
      <c r="CA318" s="71"/>
      <c r="CB318" s="71"/>
      <c r="CC318" s="71"/>
      <c r="CD318" s="71"/>
      <c r="CE318" s="71"/>
      <c r="CF318" s="71"/>
      <c r="CG318" s="71"/>
      <c r="CH318" s="71"/>
      <c r="CI318" s="71"/>
      <c r="CJ318" s="71"/>
      <c r="CK318" s="71"/>
      <c r="CL318" s="71"/>
      <c r="CM318" s="71"/>
    </row>
    <row r="319" spans="1:91" x14ac:dyDescent="0.15">
      <c r="A319" s="71"/>
      <c r="B319" s="71"/>
      <c r="C319" s="71"/>
      <c r="D319" s="71"/>
      <c r="E319" s="71"/>
      <c r="F319" s="71"/>
      <c r="G319" s="71"/>
      <c r="H319" s="71"/>
      <c r="I319" s="71"/>
      <c r="J319" s="71"/>
      <c r="K319" s="71"/>
      <c r="L319" s="71"/>
      <c r="M319" s="71"/>
      <c r="N319" s="71"/>
      <c r="O319" s="71"/>
      <c r="P319" s="71"/>
      <c r="Q319" s="71"/>
      <c r="R319" s="71"/>
      <c r="S319" s="71"/>
      <c r="T319" s="71"/>
      <c r="U319" s="71"/>
      <c r="V319" s="71"/>
      <c r="W319" s="71"/>
      <c r="X319" s="71"/>
      <c r="Y319" s="71"/>
      <c r="Z319" s="71"/>
      <c r="AA319" s="71"/>
      <c r="AB319" s="71"/>
      <c r="AC319" s="71"/>
      <c r="AD319" s="71"/>
      <c r="AE319" s="71"/>
      <c r="AF319" s="71"/>
      <c r="AG319" s="71"/>
      <c r="AH319" s="71"/>
      <c r="AI319" s="71"/>
      <c r="AJ319" s="71"/>
      <c r="AK319" s="71"/>
      <c r="AL319" s="71"/>
      <c r="AM319" s="71"/>
      <c r="AN319" s="71"/>
      <c r="AO319" s="71"/>
      <c r="AP319" s="71"/>
      <c r="AQ319" s="71"/>
      <c r="AR319" s="71"/>
      <c r="AS319" s="71"/>
      <c r="AT319" s="71"/>
      <c r="AU319" s="71"/>
      <c r="AV319" s="71"/>
      <c r="AW319" s="71"/>
      <c r="AX319" s="71"/>
      <c r="AY319" s="71"/>
      <c r="AZ319" s="71"/>
      <c r="BA319" s="71"/>
      <c r="BB319" s="71"/>
      <c r="BC319" s="71"/>
      <c r="BD319" s="71"/>
      <c r="BE319" s="71"/>
      <c r="BF319" s="71"/>
      <c r="BG319" s="71"/>
      <c r="BH319" s="71"/>
      <c r="BI319" s="71"/>
      <c r="BJ319" s="71"/>
      <c r="BK319" s="71"/>
      <c r="BL319" s="71"/>
      <c r="BM319" s="71"/>
      <c r="BN319" s="71"/>
      <c r="BO319" s="71"/>
      <c r="BP319" s="71"/>
      <c r="BQ319" s="71"/>
      <c r="BR319" s="71"/>
      <c r="BS319" s="71"/>
      <c r="BT319" s="71"/>
      <c r="BU319" s="71"/>
      <c r="BV319" s="71"/>
      <c r="BW319" s="71"/>
      <c r="BX319" s="71"/>
      <c r="BY319" s="71"/>
      <c r="BZ319" s="71"/>
      <c r="CA319" s="71"/>
      <c r="CB319" s="71"/>
      <c r="CC319" s="71"/>
      <c r="CD319" s="71"/>
      <c r="CE319" s="71"/>
      <c r="CF319" s="71"/>
      <c r="CG319" s="71"/>
      <c r="CH319" s="71"/>
      <c r="CI319" s="71"/>
      <c r="CJ319" s="71"/>
      <c r="CK319" s="71"/>
      <c r="CL319" s="71"/>
      <c r="CM319" s="71"/>
    </row>
    <row r="320" spans="1:91" x14ac:dyDescent="0.15">
      <c r="A320" s="71"/>
      <c r="B320" s="71"/>
      <c r="C320" s="71"/>
      <c r="D320" s="71"/>
      <c r="E320" s="71"/>
      <c r="F320" s="71"/>
      <c r="G320" s="71"/>
      <c r="H320" s="71"/>
      <c r="I320" s="71"/>
      <c r="J320" s="71"/>
      <c r="K320" s="71"/>
      <c r="L320" s="71"/>
      <c r="M320" s="71"/>
      <c r="N320" s="71"/>
      <c r="O320" s="71"/>
      <c r="P320" s="71"/>
      <c r="Q320" s="71"/>
      <c r="R320" s="71"/>
      <c r="S320" s="71"/>
      <c r="T320" s="71"/>
      <c r="U320" s="71"/>
      <c r="V320" s="71"/>
      <c r="W320" s="71"/>
      <c r="X320" s="71"/>
      <c r="Y320" s="71"/>
      <c r="Z320" s="71"/>
      <c r="AA320" s="71"/>
      <c r="AB320" s="71"/>
      <c r="AC320" s="71"/>
      <c r="AD320" s="71"/>
      <c r="AE320" s="71"/>
      <c r="AF320" s="71"/>
      <c r="AG320" s="71"/>
      <c r="AH320" s="71"/>
      <c r="AI320" s="71"/>
      <c r="AJ320" s="71"/>
      <c r="AK320" s="71"/>
      <c r="AL320" s="71"/>
      <c r="AM320" s="71"/>
      <c r="AN320" s="71"/>
      <c r="AO320" s="71"/>
      <c r="AP320" s="71"/>
      <c r="AQ320" s="71"/>
      <c r="AR320" s="71"/>
      <c r="AS320" s="71"/>
      <c r="AT320" s="71"/>
      <c r="AU320" s="71"/>
      <c r="AV320" s="71"/>
      <c r="AW320" s="71"/>
      <c r="AX320" s="71"/>
      <c r="AY320" s="71"/>
      <c r="AZ320" s="71"/>
      <c r="BA320" s="71"/>
      <c r="BB320" s="71"/>
      <c r="BC320" s="71"/>
      <c r="BD320" s="71"/>
      <c r="BE320" s="71"/>
      <c r="BF320" s="71"/>
      <c r="BG320" s="71"/>
      <c r="BH320" s="71"/>
      <c r="BI320" s="71"/>
      <c r="BJ320" s="71"/>
      <c r="BK320" s="71"/>
      <c r="BL320" s="71"/>
      <c r="BM320" s="71"/>
      <c r="BN320" s="71"/>
      <c r="BO320" s="71"/>
      <c r="BP320" s="71"/>
      <c r="BQ320" s="71"/>
      <c r="BR320" s="71"/>
      <c r="BS320" s="71"/>
      <c r="BT320" s="71"/>
      <c r="BU320" s="71"/>
      <c r="BV320" s="71"/>
      <c r="BW320" s="71"/>
      <c r="BX320" s="71"/>
      <c r="BY320" s="71"/>
      <c r="BZ320" s="71"/>
      <c r="CA320" s="71"/>
      <c r="CB320" s="71"/>
      <c r="CC320" s="71"/>
      <c r="CD320" s="71"/>
      <c r="CE320" s="71"/>
      <c r="CF320" s="71"/>
      <c r="CG320" s="71"/>
      <c r="CH320" s="71"/>
      <c r="CI320" s="71"/>
      <c r="CJ320" s="71"/>
      <c r="CK320" s="71"/>
      <c r="CL320" s="71"/>
      <c r="CM320" s="71"/>
    </row>
    <row r="321" spans="1:91" x14ac:dyDescent="0.15">
      <c r="A321" s="71"/>
      <c r="B321" s="71"/>
      <c r="C321" s="71"/>
      <c r="D321" s="71"/>
      <c r="E321" s="71"/>
      <c r="F321" s="71"/>
      <c r="G321" s="71"/>
      <c r="H321" s="71"/>
      <c r="I321" s="71"/>
      <c r="J321" s="71"/>
      <c r="K321" s="71"/>
      <c r="L321" s="71"/>
      <c r="M321" s="71"/>
      <c r="N321" s="71"/>
      <c r="O321" s="71"/>
      <c r="P321" s="71"/>
      <c r="Q321" s="71"/>
      <c r="R321" s="71"/>
      <c r="S321" s="71"/>
      <c r="T321" s="71"/>
      <c r="U321" s="71"/>
      <c r="V321" s="71"/>
      <c r="W321" s="71"/>
      <c r="X321" s="71"/>
      <c r="Y321" s="71"/>
      <c r="Z321" s="71"/>
      <c r="AA321" s="71"/>
      <c r="AB321" s="71"/>
      <c r="AC321" s="71"/>
      <c r="AD321" s="71"/>
      <c r="AE321" s="71"/>
      <c r="AF321" s="71"/>
      <c r="AG321" s="71"/>
      <c r="AH321" s="71"/>
      <c r="AI321" s="71"/>
      <c r="AJ321" s="71"/>
      <c r="AK321" s="71"/>
      <c r="AL321" s="71"/>
      <c r="AM321" s="71"/>
      <c r="AN321" s="71"/>
      <c r="AO321" s="71"/>
      <c r="AP321" s="71"/>
      <c r="AQ321" s="71"/>
      <c r="AR321" s="71"/>
      <c r="AS321" s="71"/>
      <c r="AT321" s="71"/>
      <c r="AU321" s="71"/>
      <c r="AV321" s="71"/>
      <c r="AW321" s="71"/>
      <c r="AX321" s="71"/>
      <c r="AY321" s="71"/>
      <c r="AZ321" s="71"/>
      <c r="BA321" s="71"/>
      <c r="BB321" s="71"/>
      <c r="BC321" s="71"/>
      <c r="BD321" s="71"/>
      <c r="BE321" s="71"/>
      <c r="BF321" s="71"/>
      <c r="BG321" s="71"/>
      <c r="BH321" s="71"/>
      <c r="BI321" s="71"/>
      <c r="BJ321" s="71"/>
      <c r="BK321" s="71"/>
      <c r="BL321" s="71"/>
      <c r="BM321" s="71"/>
      <c r="BN321" s="71"/>
      <c r="BO321" s="71"/>
      <c r="BP321" s="71"/>
      <c r="BQ321" s="71"/>
      <c r="BR321" s="71"/>
      <c r="BS321" s="71"/>
      <c r="BT321" s="71"/>
      <c r="BU321" s="71"/>
      <c r="BV321" s="71"/>
      <c r="BW321" s="71"/>
      <c r="BX321" s="71"/>
      <c r="BY321" s="71"/>
      <c r="BZ321" s="71"/>
      <c r="CA321" s="71"/>
      <c r="CB321" s="71"/>
      <c r="CC321" s="71"/>
      <c r="CD321" s="71"/>
      <c r="CE321" s="71"/>
      <c r="CF321" s="71"/>
      <c r="CG321" s="71"/>
      <c r="CH321" s="71"/>
      <c r="CI321" s="71"/>
      <c r="CJ321" s="71"/>
      <c r="CK321" s="71"/>
      <c r="CL321" s="71"/>
      <c r="CM321" s="71"/>
    </row>
    <row r="322" spans="1:91" x14ac:dyDescent="0.15">
      <c r="A322" s="71"/>
      <c r="B322" s="71"/>
      <c r="C322" s="71"/>
      <c r="D322" s="71"/>
      <c r="E322" s="71"/>
      <c r="F322" s="71"/>
      <c r="G322" s="71"/>
      <c r="H322" s="71"/>
      <c r="I322" s="71"/>
      <c r="J322" s="71"/>
      <c r="K322" s="71"/>
      <c r="L322" s="71"/>
      <c r="M322" s="71"/>
      <c r="N322" s="71"/>
      <c r="O322" s="71"/>
      <c r="P322" s="71"/>
      <c r="Q322" s="71"/>
      <c r="R322" s="71"/>
      <c r="S322" s="71"/>
      <c r="T322" s="71"/>
      <c r="U322" s="71"/>
      <c r="V322" s="71"/>
      <c r="W322" s="71"/>
      <c r="X322" s="71"/>
      <c r="Y322" s="71"/>
      <c r="Z322" s="71"/>
      <c r="AA322" s="71"/>
      <c r="AB322" s="71"/>
      <c r="AC322" s="71"/>
      <c r="AD322" s="71"/>
      <c r="AE322" s="71"/>
      <c r="AF322" s="71"/>
      <c r="AG322" s="71"/>
      <c r="AH322" s="71"/>
      <c r="AI322" s="71"/>
      <c r="AJ322" s="71"/>
      <c r="AK322" s="71"/>
      <c r="AL322" s="71"/>
      <c r="AM322" s="71"/>
      <c r="AN322" s="71"/>
      <c r="AO322" s="71"/>
      <c r="AP322" s="71"/>
      <c r="AQ322" s="71"/>
      <c r="AR322" s="71"/>
      <c r="AS322" s="71"/>
      <c r="AT322" s="71"/>
      <c r="AU322" s="71"/>
      <c r="AV322" s="71"/>
      <c r="AW322" s="71"/>
      <c r="AX322" s="71"/>
      <c r="AY322" s="71"/>
      <c r="AZ322" s="71"/>
      <c r="BA322" s="71"/>
      <c r="BB322" s="71"/>
      <c r="BC322" s="71"/>
      <c r="BD322" s="71"/>
      <c r="BE322" s="71"/>
      <c r="BF322" s="71"/>
      <c r="BG322" s="71"/>
      <c r="BH322" s="71"/>
      <c r="BI322" s="71"/>
      <c r="BJ322" s="71"/>
      <c r="BK322" s="71"/>
      <c r="BL322" s="71"/>
      <c r="BM322" s="71"/>
      <c r="BN322" s="71"/>
      <c r="BO322" s="71"/>
      <c r="BP322" s="71"/>
      <c r="BQ322" s="71"/>
      <c r="BR322" s="71"/>
      <c r="BS322" s="71"/>
      <c r="BT322" s="71"/>
      <c r="BU322" s="71"/>
      <c r="BV322" s="71"/>
      <c r="BW322" s="71"/>
      <c r="BX322" s="71"/>
      <c r="BY322" s="71"/>
      <c r="BZ322" s="71"/>
      <c r="CA322" s="71"/>
      <c r="CB322" s="71"/>
      <c r="CC322" s="71"/>
      <c r="CD322" s="71"/>
      <c r="CE322" s="71"/>
      <c r="CF322" s="71"/>
      <c r="CG322" s="71"/>
      <c r="CH322" s="71"/>
      <c r="CI322" s="71"/>
      <c r="CJ322" s="71"/>
      <c r="CK322" s="71"/>
      <c r="CL322" s="71"/>
      <c r="CM322" s="71"/>
    </row>
    <row r="323" spans="1:91" x14ac:dyDescent="0.15">
      <c r="A323" s="71"/>
      <c r="B323" s="71"/>
      <c r="C323" s="71"/>
      <c r="D323" s="71"/>
      <c r="E323" s="71"/>
      <c r="F323" s="71"/>
      <c r="G323" s="71"/>
      <c r="H323" s="71"/>
      <c r="I323" s="71"/>
      <c r="J323" s="71"/>
      <c r="K323" s="71"/>
      <c r="L323" s="71"/>
      <c r="M323" s="71"/>
      <c r="N323" s="71"/>
      <c r="O323" s="71"/>
      <c r="P323" s="71"/>
      <c r="Q323" s="71"/>
      <c r="R323" s="71"/>
      <c r="S323" s="71"/>
      <c r="T323" s="71"/>
      <c r="U323" s="71"/>
      <c r="V323" s="71"/>
      <c r="W323" s="71"/>
      <c r="X323" s="71"/>
      <c r="Y323" s="71"/>
      <c r="Z323" s="71"/>
      <c r="AA323" s="71"/>
      <c r="AB323" s="71"/>
      <c r="AC323" s="71"/>
      <c r="AD323" s="71"/>
      <c r="AE323" s="71"/>
      <c r="AF323" s="71"/>
      <c r="AG323" s="71"/>
      <c r="AH323" s="71"/>
      <c r="AI323" s="71"/>
      <c r="AJ323" s="71"/>
      <c r="AK323" s="71"/>
      <c r="AL323" s="71"/>
      <c r="AM323" s="71"/>
      <c r="AN323" s="71"/>
      <c r="AO323" s="71"/>
      <c r="AP323" s="71"/>
      <c r="AQ323" s="71"/>
      <c r="AR323" s="71"/>
      <c r="AS323" s="71"/>
      <c r="AT323" s="71"/>
      <c r="AU323" s="71"/>
      <c r="AV323" s="71"/>
      <c r="AW323" s="71"/>
      <c r="AX323" s="71"/>
      <c r="AY323" s="71"/>
      <c r="AZ323" s="71"/>
      <c r="BA323" s="71"/>
      <c r="BB323" s="71"/>
      <c r="BC323" s="71"/>
      <c r="BD323" s="71"/>
      <c r="BE323" s="71"/>
      <c r="BF323" s="71"/>
      <c r="BG323" s="71"/>
      <c r="BH323" s="71"/>
      <c r="BI323" s="71"/>
      <c r="BJ323" s="71"/>
      <c r="BK323" s="71"/>
      <c r="BL323" s="71"/>
      <c r="BM323" s="71"/>
      <c r="BN323" s="71"/>
      <c r="BO323" s="71"/>
      <c r="BP323" s="71"/>
      <c r="BQ323" s="71"/>
      <c r="BR323" s="71"/>
      <c r="BS323" s="71"/>
      <c r="BT323" s="71"/>
      <c r="BU323" s="71"/>
      <c r="BV323" s="71"/>
      <c r="BW323" s="71"/>
      <c r="BX323" s="71"/>
      <c r="BY323" s="71"/>
      <c r="BZ323" s="71"/>
      <c r="CA323" s="71"/>
      <c r="CB323" s="71"/>
      <c r="CC323" s="71"/>
      <c r="CD323" s="71"/>
      <c r="CE323" s="71"/>
      <c r="CF323" s="71"/>
      <c r="CG323" s="71"/>
      <c r="CH323" s="71"/>
      <c r="CI323" s="71"/>
      <c r="CJ323" s="71"/>
      <c r="CK323" s="71"/>
      <c r="CL323" s="71"/>
      <c r="CM323" s="71"/>
    </row>
    <row r="324" spans="1:91" x14ac:dyDescent="0.15">
      <c r="A324" s="71"/>
      <c r="B324" s="71"/>
      <c r="C324" s="71"/>
      <c r="D324" s="71"/>
      <c r="E324" s="71"/>
      <c r="F324" s="71"/>
      <c r="G324" s="71"/>
      <c r="H324" s="71"/>
      <c r="I324" s="71"/>
      <c r="J324" s="71"/>
      <c r="K324" s="71"/>
      <c r="L324" s="71"/>
      <c r="M324" s="71"/>
      <c r="N324" s="71"/>
      <c r="O324" s="71"/>
      <c r="P324" s="71"/>
      <c r="Q324" s="71"/>
      <c r="R324" s="71"/>
      <c r="S324" s="71"/>
      <c r="T324" s="71"/>
      <c r="U324" s="71"/>
      <c r="V324" s="71"/>
      <c r="W324" s="71"/>
      <c r="X324" s="71"/>
      <c r="Y324" s="71"/>
      <c r="Z324" s="71"/>
      <c r="AA324" s="71"/>
      <c r="AB324" s="71"/>
      <c r="AC324" s="71"/>
      <c r="AD324" s="71"/>
      <c r="AE324" s="71"/>
      <c r="AF324" s="71"/>
      <c r="AG324" s="71"/>
      <c r="AH324" s="71"/>
      <c r="AI324" s="71"/>
      <c r="AJ324" s="71"/>
      <c r="AK324" s="71"/>
      <c r="AL324" s="71"/>
      <c r="AM324" s="71"/>
      <c r="AN324" s="71"/>
      <c r="AO324" s="71"/>
      <c r="AP324" s="71"/>
      <c r="AQ324" s="71"/>
      <c r="AR324" s="71"/>
      <c r="AS324" s="71"/>
      <c r="AT324" s="71"/>
      <c r="AU324" s="71"/>
      <c r="AV324" s="71"/>
      <c r="AW324" s="71"/>
      <c r="AX324" s="71"/>
      <c r="AY324" s="71"/>
      <c r="AZ324" s="71"/>
      <c r="BA324" s="71"/>
      <c r="BB324" s="71"/>
      <c r="BC324" s="71"/>
      <c r="BD324" s="71"/>
      <c r="BE324" s="71"/>
      <c r="BF324" s="71"/>
      <c r="BG324" s="71"/>
      <c r="BH324" s="71"/>
      <c r="BI324" s="71"/>
      <c r="BJ324" s="71"/>
      <c r="BK324" s="71"/>
      <c r="BL324" s="71"/>
      <c r="BM324" s="71"/>
      <c r="BN324" s="71"/>
      <c r="BO324" s="71"/>
      <c r="BP324" s="71"/>
      <c r="BQ324" s="71"/>
      <c r="BR324" s="71"/>
      <c r="BS324" s="71"/>
      <c r="BT324" s="71"/>
      <c r="BU324" s="71"/>
      <c r="BV324" s="71"/>
      <c r="BW324" s="71"/>
      <c r="BX324" s="71"/>
      <c r="BY324" s="71"/>
      <c r="BZ324" s="71"/>
      <c r="CA324" s="71"/>
      <c r="CB324" s="71"/>
      <c r="CC324" s="71"/>
      <c r="CD324" s="71"/>
      <c r="CE324" s="71"/>
      <c r="CF324" s="71"/>
      <c r="CG324" s="71"/>
      <c r="CH324" s="71"/>
      <c r="CI324" s="71"/>
      <c r="CJ324" s="71"/>
      <c r="CK324" s="71"/>
      <c r="CL324" s="71"/>
      <c r="CM324" s="71"/>
    </row>
    <row r="325" spans="1:91" x14ac:dyDescent="0.15">
      <c r="A325" s="71"/>
      <c r="B325" s="71"/>
      <c r="C325" s="71"/>
      <c r="D325" s="71"/>
      <c r="E325" s="71"/>
      <c r="F325" s="71"/>
      <c r="G325" s="71"/>
      <c r="H325" s="71"/>
      <c r="I325" s="71"/>
      <c r="J325" s="71"/>
      <c r="K325" s="71"/>
      <c r="L325" s="71"/>
      <c r="M325" s="71"/>
      <c r="N325" s="71"/>
      <c r="O325" s="71"/>
      <c r="P325" s="71"/>
      <c r="Q325" s="71"/>
      <c r="R325" s="71"/>
      <c r="S325" s="71"/>
      <c r="T325" s="71"/>
      <c r="U325" s="71"/>
      <c r="V325" s="71"/>
      <c r="W325" s="71"/>
      <c r="X325" s="71"/>
      <c r="Y325" s="71"/>
      <c r="Z325" s="71"/>
      <c r="AA325" s="71"/>
      <c r="AB325" s="71"/>
      <c r="AC325" s="71"/>
      <c r="AD325" s="71"/>
      <c r="AE325" s="71"/>
      <c r="AF325" s="71"/>
      <c r="AG325" s="71"/>
      <c r="AH325" s="71"/>
      <c r="AI325" s="71"/>
      <c r="AJ325" s="71"/>
      <c r="AK325" s="71"/>
      <c r="AL325" s="71"/>
      <c r="AM325" s="71"/>
      <c r="AN325" s="71"/>
      <c r="AO325" s="71"/>
      <c r="AP325" s="71"/>
      <c r="AQ325" s="71"/>
      <c r="AR325" s="71"/>
      <c r="AS325" s="71"/>
      <c r="AT325" s="71"/>
      <c r="AU325" s="71"/>
      <c r="AV325" s="71"/>
      <c r="AW325" s="71"/>
      <c r="AX325" s="71"/>
      <c r="AY325" s="71"/>
      <c r="AZ325" s="71"/>
      <c r="BA325" s="71"/>
      <c r="BB325" s="71"/>
      <c r="BC325" s="71"/>
      <c r="BD325" s="71"/>
      <c r="BE325" s="71"/>
      <c r="BF325" s="71"/>
      <c r="BG325" s="71"/>
      <c r="BH325" s="71"/>
      <c r="BI325" s="71"/>
      <c r="BJ325" s="71"/>
      <c r="BK325" s="71"/>
      <c r="BL325" s="71"/>
      <c r="BM325" s="71"/>
      <c r="BN325" s="71"/>
      <c r="BO325" s="71"/>
      <c r="BP325" s="71"/>
      <c r="BQ325" s="71"/>
      <c r="BR325" s="71"/>
      <c r="BS325" s="71"/>
      <c r="BT325" s="71"/>
      <c r="BU325" s="71"/>
      <c r="BV325" s="71"/>
      <c r="BW325" s="71"/>
      <c r="BX325" s="71"/>
      <c r="BY325" s="71"/>
      <c r="BZ325" s="71"/>
      <c r="CA325" s="71"/>
      <c r="CB325" s="71"/>
      <c r="CC325" s="71"/>
      <c r="CD325" s="71"/>
      <c r="CE325" s="71"/>
      <c r="CF325" s="71"/>
      <c r="CG325" s="71"/>
      <c r="CH325" s="71"/>
      <c r="CI325" s="71"/>
      <c r="CJ325" s="71"/>
      <c r="CK325" s="71"/>
      <c r="CL325" s="71"/>
      <c r="CM325" s="71"/>
    </row>
    <row r="326" spans="1:91" x14ac:dyDescent="0.15">
      <c r="A326" s="71"/>
      <c r="B326" s="71"/>
      <c r="C326" s="71"/>
      <c r="D326" s="71"/>
      <c r="E326" s="71"/>
      <c r="F326" s="71"/>
      <c r="G326" s="71"/>
      <c r="H326" s="71"/>
      <c r="I326" s="71"/>
      <c r="J326" s="71"/>
      <c r="K326" s="71"/>
      <c r="L326" s="71"/>
      <c r="M326" s="71"/>
      <c r="N326" s="71"/>
      <c r="O326" s="71"/>
      <c r="P326" s="71"/>
      <c r="Q326" s="71"/>
      <c r="R326" s="71"/>
      <c r="S326" s="71"/>
      <c r="T326" s="71"/>
      <c r="U326" s="71"/>
      <c r="V326" s="71"/>
      <c r="W326" s="71"/>
      <c r="X326" s="71"/>
      <c r="Y326" s="71"/>
      <c r="Z326" s="71"/>
      <c r="AA326" s="71"/>
      <c r="AB326" s="71"/>
      <c r="AC326" s="71"/>
      <c r="AD326" s="71"/>
      <c r="AE326" s="71"/>
      <c r="AF326" s="71"/>
      <c r="AG326" s="71"/>
      <c r="AH326" s="71"/>
      <c r="AI326" s="71"/>
      <c r="AJ326" s="71"/>
      <c r="AK326" s="71"/>
      <c r="AL326" s="71"/>
      <c r="AM326" s="71"/>
      <c r="AN326" s="71"/>
      <c r="AO326" s="71"/>
      <c r="AP326" s="71"/>
      <c r="AQ326" s="71"/>
      <c r="AR326" s="71"/>
      <c r="AS326" s="71"/>
      <c r="AT326" s="71"/>
      <c r="AU326" s="71"/>
      <c r="AV326" s="71"/>
      <c r="AW326" s="71"/>
      <c r="AX326" s="71"/>
      <c r="AY326" s="71"/>
      <c r="AZ326" s="71"/>
      <c r="BA326" s="71"/>
      <c r="BB326" s="71"/>
      <c r="BC326" s="71"/>
      <c r="BD326" s="71"/>
      <c r="BE326" s="71"/>
      <c r="BF326" s="71"/>
      <c r="BG326" s="71"/>
      <c r="BH326" s="71"/>
      <c r="BI326" s="71"/>
      <c r="BJ326" s="71"/>
      <c r="BK326" s="71"/>
      <c r="BL326" s="71"/>
      <c r="BM326" s="71"/>
      <c r="BN326" s="71"/>
      <c r="BO326" s="71"/>
      <c r="BP326" s="71"/>
      <c r="BQ326" s="71"/>
      <c r="BR326" s="71"/>
      <c r="BS326" s="71"/>
      <c r="BT326" s="71"/>
      <c r="BU326" s="71"/>
      <c r="BV326" s="71"/>
      <c r="BW326" s="71"/>
      <c r="BX326" s="71"/>
      <c r="BY326" s="71"/>
      <c r="BZ326" s="71"/>
      <c r="CA326" s="71"/>
      <c r="CB326" s="71"/>
      <c r="CC326" s="71"/>
      <c r="CD326" s="71"/>
      <c r="CE326" s="71"/>
      <c r="CF326" s="71"/>
      <c r="CG326" s="71"/>
      <c r="CH326" s="71"/>
      <c r="CI326" s="71"/>
      <c r="CJ326" s="71"/>
      <c r="CK326" s="71"/>
      <c r="CL326" s="71"/>
      <c r="CM326" s="71"/>
    </row>
    <row r="327" spans="1:91" x14ac:dyDescent="0.15">
      <c r="A327" s="71"/>
      <c r="B327" s="71"/>
      <c r="C327" s="71"/>
      <c r="D327" s="71"/>
      <c r="E327" s="71"/>
      <c r="F327" s="71"/>
      <c r="G327" s="71"/>
      <c r="H327" s="71"/>
      <c r="I327" s="71"/>
      <c r="J327" s="71"/>
      <c r="K327" s="71"/>
      <c r="L327" s="71"/>
      <c r="M327" s="71"/>
      <c r="N327" s="71"/>
      <c r="O327" s="71"/>
      <c r="P327" s="71"/>
      <c r="Q327" s="71"/>
      <c r="R327" s="71"/>
      <c r="S327" s="71"/>
      <c r="T327" s="71"/>
      <c r="U327" s="71"/>
      <c r="V327" s="71"/>
      <c r="W327" s="71"/>
      <c r="X327" s="71"/>
      <c r="Y327" s="71"/>
      <c r="Z327" s="71"/>
      <c r="AA327" s="71"/>
      <c r="AB327" s="71"/>
      <c r="AC327" s="71"/>
      <c r="AD327" s="71"/>
      <c r="AE327" s="71"/>
      <c r="AF327" s="71"/>
      <c r="AG327" s="71"/>
      <c r="AH327" s="71"/>
      <c r="AI327" s="71"/>
      <c r="AJ327" s="71"/>
      <c r="AK327" s="71"/>
      <c r="AL327" s="71"/>
      <c r="AM327" s="71"/>
      <c r="AN327" s="71"/>
      <c r="AO327" s="71"/>
      <c r="AP327" s="71"/>
      <c r="AQ327" s="71"/>
      <c r="AR327" s="71"/>
      <c r="AS327" s="71"/>
      <c r="AT327" s="71"/>
      <c r="AU327" s="71"/>
      <c r="AV327" s="71"/>
      <c r="AW327" s="71"/>
      <c r="AX327" s="71"/>
      <c r="AY327" s="71"/>
      <c r="AZ327" s="71"/>
      <c r="BA327" s="71"/>
      <c r="BB327" s="71"/>
      <c r="BC327" s="71"/>
      <c r="BD327" s="71"/>
      <c r="BE327" s="71"/>
      <c r="BF327" s="71"/>
      <c r="BG327" s="71"/>
      <c r="BH327" s="71"/>
      <c r="BI327" s="71"/>
      <c r="BJ327" s="71"/>
      <c r="BK327" s="71"/>
      <c r="BL327" s="71"/>
      <c r="BM327" s="71"/>
      <c r="BN327" s="71"/>
      <c r="BO327" s="71"/>
      <c r="BP327" s="71"/>
      <c r="BQ327" s="71"/>
      <c r="BR327" s="71"/>
      <c r="BS327" s="71"/>
      <c r="BT327" s="71"/>
      <c r="BU327" s="71"/>
      <c r="BV327" s="71"/>
      <c r="BW327" s="71"/>
      <c r="BX327" s="71"/>
      <c r="BY327" s="71"/>
      <c r="BZ327" s="71"/>
      <c r="CA327" s="71"/>
      <c r="CB327" s="71"/>
      <c r="CC327" s="71"/>
      <c r="CD327" s="71"/>
      <c r="CE327" s="71"/>
      <c r="CF327" s="71"/>
      <c r="CG327" s="71"/>
      <c r="CH327" s="71"/>
      <c r="CI327" s="71"/>
      <c r="CJ327" s="71"/>
      <c r="CK327" s="71"/>
      <c r="CL327" s="71"/>
      <c r="CM327" s="71"/>
    </row>
    <row r="328" spans="1:91" x14ac:dyDescent="0.15">
      <c r="A328" s="71"/>
      <c r="B328" s="71"/>
      <c r="C328" s="71"/>
      <c r="D328" s="71"/>
      <c r="E328" s="71"/>
      <c r="F328" s="71"/>
      <c r="G328" s="71"/>
      <c r="H328" s="71"/>
      <c r="I328" s="71"/>
      <c r="J328" s="71"/>
      <c r="K328" s="71"/>
      <c r="L328" s="71"/>
      <c r="M328" s="71"/>
      <c r="N328" s="71"/>
      <c r="O328" s="71"/>
      <c r="P328" s="71"/>
      <c r="Q328" s="71"/>
      <c r="R328" s="71"/>
      <c r="S328" s="71"/>
      <c r="T328" s="71"/>
      <c r="U328" s="71"/>
      <c r="V328" s="71"/>
      <c r="W328" s="71"/>
      <c r="X328" s="71"/>
      <c r="Y328" s="71"/>
      <c r="Z328" s="71"/>
      <c r="AA328" s="71"/>
      <c r="AB328" s="71"/>
      <c r="AC328" s="71"/>
      <c r="AD328" s="71"/>
      <c r="AE328" s="71"/>
      <c r="AF328" s="71"/>
      <c r="AG328" s="71"/>
      <c r="AH328" s="71"/>
      <c r="AI328" s="71"/>
      <c r="AJ328" s="71"/>
      <c r="AK328" s="71"/>
      <c r="AL328" s="71"/>
      <c r="AM328" s="71"/>
      <c r="AN328" s="71"/>
      <c r="AO328" s="71"/>
      <c r="AP328" s="71"/>
      <c r="AQ328" s="71"/>
      <c r="AR328" s="71"/>
      <c r="AS328" s="71"/>
      <c r="AT328" s="71"/>
      <c r="AU328" s="71"/>
      <c r="AV328" s="71"/>
      <c r="AW328" s="71"/>
      <c r="AX328" s="71"/>
      <c r="AY328" s="71"/>
      <c r="AZ328" s="71"/>
      <c r="BA328" s="71"/>
      <c r="BB328" s="71"/>
      <c r="BC328" s="71"/>
      <c r="BD328" s="71"/>
      <c r="BE328" s="71"/>
      <c r="BF328" s="71"/>
      <c r="BG328" s="71"/>
      <c r="BH328" s="71"/>
      <c r="BI328" s="71"/>
      <c r="BJ328" s="71"/>
      <c r="BK328" s="71"/>
      <c r="BL328" s="71"/>
      <c r="BM328" s="71"/>
      <c r="BN328" s="71"/>
      <c r="BO328" s="71"/>
      <c r="BP328" s="71"/>
      <c r="BQ328" s="71"/>
      <c r="BR328" s="71"/>
      <c r="BS328" s="71"/>
      <c r="BT328" s="71"/>
      <c r="BU328" s="71"/>
      <c r="BV328" s="71"/>
      <c r="BW328" s="71"/>
      <c r="BX328" s="71"/>
      <c r="BY328" s="71"/>
      <c r="BZ328" s="71"/>
      <c r="CA328" s="71"/>
      <c r="CB328" s="71"/>
      <c r="CC328" s="71"/>
      <c r="CD328" s="71"/>
      <c r="CE328" s="71"/>
      <c r="CF328" s="71"/>
      <c r="CG328" s="71"/>
      <c r="CH328" s="71"/>
      <c r="CI328" s="71"/>
      <c r="CJ328" s="71"/>
      <c r="CK328" s="71"/>
      <c r="CL328" s="71"/>
      <c r="CM328" s="71"/>
    </row>
    <row r="329" spans="1:91" x14ac:dyDescent="0.15">
      <c r="A329" s="71"/>
      <c r="B329" s="71"/>
      <c r="C329" s="71"/>
      <c r="D329" s="71"/>
      <c r="E329" s="71"/>
      <c r="F329" s="71"/>
      <c r="G329" s="71"/>
      <c r="H329" s="71"/>
      <c r="I329" s="71"/>
      <c r="J329" s="71"/>
      <c r="K329" s="71"/>
      <c r="L329" s="71"/>
      <c r="M329" s="71"/>
      <c r="N329" s="71"/>
      <c r="O329" s="71"/>
      <c r="P329" s="71"/>
      <c r="Q329" s="71"/>
      <c r="R329" s="71"/>
      <c r="S329" s="71"/>
      <c r="T329" s="71"/>
      <c r="U329" s="71"/>
      <c r="V329" s="71"/>
      <c r="W329" s="71"/>
      <c r="X329" s="71"/>
      <c r="Y329" s="71"/>
      <c r="Z329" s="71"/>
      <c r="AA329" s="71"/>
      <c r="AB329" s="71"/>
      <c r="AC329" s="71"/>
      <c r="AD329" s="71"/>
      <c r="AE329" s="71"/>
      <c r="AF329" s="71"/>
      <c r="AG329" s="71"/>
      <c r="AH329" s="71"/>
      <c r="AI329" s="71"/>
      <c r="AJ329" s="71"/>
      <c r="AK329" s="71"/>
      <c r="AL329" s="71"/>
      <c r="AM329" s="71"/>
      <c r="AN329" s="71"/>
      <c r="AO329" s="71"/>
      <c r="AP329" s="71"/>
      <c r="AQ329" s="71"/>
      <c r="AR329" s="71"/>
      <c r="AS329" s="71"/>
      <c r="AT329" s="71"/>
      <c r="AU329" s="71"/>
      <c r="AV329" s="71"/>
      <c r="AW329" s="71"/>
      <c r="AX329" s="71"/>
      <c r="AY329" s="71"/>
      <c r="AZ329" s="71"/>
      <c r="BA329" s="71"/>
      <c r="BB329" s="71"/>
      <c r="BC329" s="71"/>
      <c r="BD329" s="71"/>
      <c r="BE329" s="71"/>
      <c r="BF329" s="71"/>
      <c r="BG329" s="71"/>
      <c r="BH329" s="71"/>
      <c r="BI329" s="71"/>
      <c r="BJ329" s="71"/>
      <c r="BK329" s="71"/>
      <c r="BL329" s="71"/>
      <c r="BM329" s="71"/>
      <c r="BN329" s="71"/>
      <c r="BO329" s="71"/>
      <c r="BP329" s="71"/>
      <c r="BQ329" s="71"/>
      <c r="BR329" s="71"/>
      <c r="BS329" s="71"/>
      <c r="BT329" s="71"/>
      <c r="BU329" s="71"/>
      <c r="BV329" s="71"/>
      <c r="BW329" s="71"/>
      <c r="BX329" s="71"/>
      <c r="BY329" s="71"/>
      <c r="BZ329" s="71"/>
      <c r="CA329" s="71"/>
      <c r="CB329" s="71"/>
      <c r="CC329" s="71"/>
      <c r="CD329" s="71"/>
      <c r="CE329" s="71"/>
      <c r="CF329" s="71"/>
      <c r="CG329" s="71"/>
      <c r="CH329" s="71"/>
      <c r="CI329" s="71"/>
      <c r="CJ329" s="71"/>
      <c r="CK329" s="71"/>
      <c r="CL329" s="71"/>
      <c r="CM329" s="71"/>
    </row>
    <row r="330" spans="1:91" x14ac:dyDescent="0.15">
      <c r="A330" s="71"/>
      <c r="B330" s="71"/>
      <c r="C330" s="71"/>
      <c r="D330" s="71"/>
      <c r="E330" s="71"/>
      <c r="F330" s="71"/>
      <c r="G330" s="71"/>
      <c r="H330" s="71"/>
      <c r="I330" s="71"/>
      <c r="J330" s="71"/>
      <c r="K330" s="71"/>
      <c r="L330" s="71"/>
      <c r="M330" s="71"/>
      <c r="N330" s="71"/>
      <c r="O330" s="71"/>
      <c r="P330" s="71"/>
      <c r="Q330" s="71"/>
      <c r="R330" s="71"/>
      <c r="S330" s="71"/>
      <c r="T330" s="71"/>
      <c r="U330" s="71"/>
      <c r="V330" s="71"/>
      <c r="W330" s="71"/>
      <c r="X330" s="71"/>
      <c r="Y330" s="71"/>
      <c r="Z330" s="71"/>
      <c r="AA330" s="71"/>
      <c r="AB330" s="71"/>
      <c r="AC330" s="71"/>
      <c r="AD330" s="71"/>
      <c r="AE330" s="71"/>
      <c r="AF330" s="71"/>
      <c r="AG330" s="71"/>
      <c r="AH330" s="71"/>
      <c r="AI330" s="71"/>
      <c r="AJ330" s="71"/>
      <c r="AK330" s="71"/>
      <c r="AL330" s="71"/>
      <c r="AM330" s="71"/>
      <c r="AN330" s="71"/>
      <c r="AO330" s="71"/>
      <c r="AP330" s="71"/>
      <c r="AQ330" s="71"/>
      <c r="AR330" s="71"/>
      <c r="AS330" s="71"/>
      <c r="AT330" s="71"/>
      <c r="AU330" s="71"/>
      <c r="AV330" s="71"/>
      <c r="AW330" s="71"/>
      <c r="AX330" s="71"/>
      <c r="AY330" s="71"/>
      <c r="AZ330" s="71"/>
      <c r="BA330" s="71"/>
      <c r="BB330" s="71"/>
      <c r="BC330" s="71"/>
      <c r="BD330" s="71"/>
      <c r="BE330" s="71"/>
      <c r="BF330" s="71"/>
      <c r="BG330" s="71"/>
      <c r="BH330" s="71"/>
      <c r="BI330" s="71"/>
      <c r="BJ330" s="71"/>
      <c r="BK330" s="71"/>
      <c r="BL330" s="71"/>
      <c r="BM330" s="71"/>
      <c r="BN330" s="71"/>
      <c r="BO330" s="71"/>
      <c r="BP330" s="71"/>
      <c r="BQ330" s="71"/>
      <c r="BR330" s="71"/>
      <c r="BS330" s="71"/>
      <c r="BT330" s="71"/>
      <c r="BU330" s="71"/>
      <c r="BV330" s="71"/>
      <c r="BW330" s="71"/>
      <c r="BX330" s="71"/>
      <c r="BY330" s="71"/>
      <c r="BZ330" s="71"/>
      <c r="CA330" s="71"/>
      <c r="CB330" s="71"/>
      <c r="CC330" s="71"/>
      <c r="CD330" s="71"/>
      <c r="CE330" s="71"/>
      <c r="CF330" s="71"/>
      <c r="CG330" s="71"/>
      <c r="CH330" s="71"/>
      <c r="CI330" s="71"/>
      <c r="CJ330" s="71"/>
      <c r="CK330" s="71"/>
      <c r="CL330" s="71"/>
      <c r="CM330" s="71"/>
    </row>
    <row r="331" spans="1:91" x14ac:dyDescent="0.15">
      <c r="A331" s="71"/>
      <c r="B331" s="71"/>
      <c r="C331" s="71"/>
      <c r="D331" s="71"/>
      <c r="E331" s="71"/>
      <c r="F331" s="71"/>
      <c r="G331" s="71"/>
      <c r="H331" s="71"/>
      <c r="I331" s="71"/>
      <c r="J331" s="71"/>
      <c r="K331" s="71"/>
      <c r="L331" s="71"/>
      <c r="M331" s="71"/>
      <c r="N331" s="71"/>
      <c r="O331" s="71"/>
      <c r="P331" s="71"/>
      <c r="Q331" s="71"/>
      <c r="R331" s="71"/>
      <c r="S331" s="71"/>
      <c r="T331" s="71"/>
      <c r="U331" s="71"/>
      <c r="V331" s="71"/>
      <c r="W331" s="71"/>
      <c r="X331" s="71"/>
      <c r="Y331" s="71"/>
      <c r="Z331" s="71"/>
      <c r="AA331" s="71"/>
      <c r="AB331" s="71"/>
      <c r="AC331" s="71"/>
      <c r="AD331" s="71"/>
      <c r="AE331" s="71"/>
      <c r="AF331" s="71"/>
      <c r="AG331" s="71"/>
      <c r="AH331" s="71"/>
      <c r="AI331" s="71"/>
      <c r="AJ331" s="71"/>
      <c r="AK331" s="71"/>
      <c r="AL331" s="71"/>
      <c r="AM331" s="71"/>
      <c r="AN331" s="71"/>
      <c r="AO331" s="71"/>
      <c r="AP331" s="71"/>
      <c r="AQ331" s="71"/>
      <c r="AR331" s="71"/>
      <c r="AS331" s="71"/>
      <c r="AT331" s="71"/>
      <c r="AU331" s="71"/>
      <c r="AV331" s="71"/>
      <c r="AW331" s="71"/>
      <c r="AX331" s="71"/>
      <c r="AY331" s="71"/>
      <c r="AZ331" s="71"/>
      <c r="BA331" s="71"/>
      <c r="BB331" s="71"/>
      <c r="BC331" s="71"/>
      <c r="BD331" s="71"/>
      <c r="BE331" s="71"/>
      <c r="BF331" s="71"/>
      <c r="BG331" s="71"/>
      <c r="BH331" s="71"/>
      <c r="BI331" s="71"/>
      <c r="BJ331" s="71"/>
      <c r="BK331" s="71"/>
      <c r="BL331" s="71"/>
      <c r="BM331" s="71"/>
      <c r="BN331" s="71"/>
      <c r="BO331" s="71"/>
      <c r="BP331" s="71"/>
      <c r="BQ331" s="71"/>
      <c r="BR331" s="71"/>
      <c r="BS331" s="71"/>
      <c r="BT331" s="71"/>
      <c r="BU331" s="71"/>
      <c r="BV331" s="71"/>
      <c r="BW331" s="71"/>
      <c r="BX331" s="71"/>
      <c r="BY331" s="71"/>
      <c r="BZ331" s="71"/>
      <c r="CA331" s="71"/>
      <c r="CB331" s="71"/>
      <c r="CC331" s="71"/>
      <c r="CD331" s="71"/>
      <c r="CE331" s="71"/>
      <c r="CF331" s="71"/>
      <c r="CG331" s="71"/>
      <c r="CH331" s="71"/>
      <c r="CI331" s="71"/>
      <c r="CJ331" s="71"/>
      <c r="CK331" s="71"/>
      <c r="CL331" s="71"/>
      <c r="CM331" s="71"/>
    </row>
    <row r="332" spans="1:91" x14ac:dyDescent="0.15">
      <c r="A332" s="71"/>
      <c r="B332" s="71"/>
      <c r="C332" s="71"/>
      <c r="D332" s="71"/>
      <c r="E332" s="71"/>
      <c r="F332" s="71"/>
      <c r="G332" s="71"/>
      <c r="H332" s="71"/>
      <c r="I332" s="71"/>
      <c r="J332" s="71"/>
      <c r="K332" s="71"/>
      <c r="L332" s="71"/>
      <c r="M332" s="71"/>
      <c r="N332" s="71"/>
      <c r="O332" s="71"/>
      <c r="P332" s="71"/>
      <c r="Q332" s="71"/>
      <c r="R332" s="71"/>
      <c r="S332" s="71"/>
      <c r="T332" s="71"/>
      <c r="U332" s="71"/>
      <c r="V332" s="71"/>
      <c r="W332" s="71"/>
      <c r="X332" s="71"/>
      <c r="Y332" s="71"/>
      <c r="Z332" s="71"/>
      <c r="AA332" s="71"/>
      <c r="AB332" s="71"/>
      <c r="AC332" s="71"/>
      <c r="AD332" s="71"/>
      <c r="AE332" s="71"/>
      <c r="AF332" s="71"/>
      <c r="AG332" s="71"/>
      <c r="AH332" s="71"/>
      <c r="AI332" s="71"/>
      <c r="AJ332" s="71"/>
      <c r="AK332" s="71"/>
      <c r="AL332" s="71"/>
      <c r="AM332" s="71"/>
      <c r="AN332" s="71"/>
      <c r="AO332" s="71"/>
      <c r="AP332" s="71"/>
      <c r="AQ332" s="71"/>
      <c r="AR332" s="71"/>
      <c r="AS332" s="71"/>
      <c r="AT332" s="71"/>
      <c r="AU332" s="71"/>
      <c r="AV332" s="71"/>
      <c r="AW332" s="71"/>
      <c r="AX332" s="71"/>
      <c r="AY332" s="71"/>
      <c r="AZ332" s="71"/>
      <c r="BA332" s="71"/>
      <c r="BB332" s="71"/>
      <c r="BC332" s="71"/>
      <c r="BD332" s="71"/>
      <c r="BE332" s="71"/>
      <c r="BF332" s="71"/>
      <c r="BG332" s="71"/>
      <c r="BH332" s="71"/>
      <c r="BI332" s="71"/>
      <c r="BJ332" s="71"/>
      <c r="BK332" s="71"/>
      <c r="BL332" s="71"/>
      <c r="BM332" s="71"/>
      <c r="BN332" s="71"/>
      <c r="BO332" s="71"/>
      <c r="BP332" s="71"/>
      <c r="BQ332" s="71"/>
      <c r="BR332" s="71"/>
      <c r="BS332" s="71"/>
      <c r="BT332" s="71"/>
      <c r="BU332" s="71"/>
      <c r="BV332" s="71"/>
      <c r="BW332" s="71"/>
      <c r="BX332" s="71"/>
      <c r="BY332" s="71"/>
      <c r="BZ332" s="71"/>
      <c r="CA332" s="71"/>
      <c r="CB332" s="71"/>
      <c r="CC332" s="71"/>
      <c r="CD332" s="71"/>
      <c r="CE332" s="71"/>
      <c r="CF332" s="71"/>
      <c r="CG332" s="71"/>
      <c r="CH332" s="71"/>
      <c r="CI332" s="71"/>
      <c r="CJ332" s="71"/>
      <c r="CK332" s="71"/>
      <c r="CL332" s="71"/>
      <c r="CM332" s="71"/>
    </row>
    <row r="333" spans="1:91" x14ac:dyDescent="0.15">
      <c r="A333" s="71"/>
      <c r="B333" s="71"/>
      <c r="C333" s="71"/>
      <c r="D333" s="71"/>
      <c r="E333" s="71"/>
      <c r="F333" s="71"/>
      <c r="G333" s="71"/>
      <c r="H333" s="71"/>
      <c r="I333" s="71"/>
      <c r="J333" s="71"/>
      <c r="K333" s="71"/>
      <c r="L333" s="71"/>
      <c r="M333" s="71"/>
      <c r="N333" s="71"/>
      <c r="O333" s="71"/>
      <c r="P333" s="71"/>
      <c r="Q333" s="71"/>
      <c r="R333" s="71"/>
      <c r="S333" s="71"/>
      <c r="T333" s="71"/>
      <c r="U333" s="71"/>
      <c r="V333" s="71"/>
      <c r="W333" s="71"/>
      <c r="X333" s="71"/>
      <c r="Y333" s="71"/>
      <c r="Z333" s="71"/>
      <c r="AA333" s="71"/>
      <c r="AB333" s="71"/>
      <c r="AC333" s="71"/>
      <c r="AD333" s="71"/>
      <c r="AE333" s="71"/>
      <c r="AF333" s="71"/>
      <c r="AG333" s="71"/>
      <c r="AH333" s="71"/>
      <c r="AI333" s="71"/>
      <c r="AJ333" s="71"/>
      <c r="AK333" s="71"/>
      <c r="AL333" s="71"/>
      <c r="AM333" s="71"/>
      <c r="AN333" s="71"/>
      <c r="AO333" s="71"/>
      <c r="AP333" s="71"/>
      <c r="AQ333" s="71"/>
      <c r="AR333" s="71"/>
      <c r="AS333" s="71"/>
      <c r="AT333" s="71"/>
      <c r="AU333" s="71"/>
      <c r="AV333" s="71"/>
      <c r="AW333" s="71"/>
      <c r="AX333" s="71"/>
      <c r="AY333" s="71"/>
      <c r="AZ333" s="71"/>
      <c r="BA333" s="71"/>
      <c r="BB333" s="71"/>
      <c r="BC333" s="71"/>
      <c r="BD333" s="71"/>
      <c r="BE333" s="71"/>
      <c r="BF333" s="71"/>
      <c r="BG333" s="71"/>
      <c r="BH333" s="71"/>
      <c r="BI333" s="71"/>
      <c r="BJ333" s="71"/>
      <c r="BK333" s="71"/>
      <c r="BL333" s="71"/>
      <c r="BM333" s="71"/>
      <c r="BN333" s="71"/>
      <c r="BO333" s="71"/>
      <c r="BP333" s="71"/>
      <c r="BQ333" s="71"/>
      <c r="BR333" s="71"/>
      <c r="BS333" s="71"/>
      <c r="BT333" s="71"/>
      <c r="BU333" s="71"/>
      <c r="BV333" s="71"/>
      <c r="BW333" s="71"/>
      <c r="BX333" s="71"/>
      <c r="BY333" s="71"/>
      <c r="BZ333" s="71"/>
      <c r="CA333" s="71"/>
      <c r="CB333" s="71"/>
      <c r="CC333" s="71"/>
      <c r="CD333" s="71"/>
      <c r="CE333" s="71"/>
      <c r="CF333" s="71"/>
      <c r="CG333" s="71"/>
      <c r="CH333" s="71"/>
      <c r="CI333" s="71"/>
      <c r="CJ333" s="71"/>
      <c r="CK333" s="71"/>
      <c r="CL333" s="71"/>
      <c r="CM333" s="71"/>
    </row>
    <row r="334" spans="1:91" x14ac:dyDescent="0.15">
      <c r="A334" s="71"/>
      <c r="B334" s="71"/>
      <c r="C334" s="71"/>
      <c r="D334" s="71"/>
      <c r="E334" s="71"/>
      <c r="F334" s="71"/>
      <c r="G334" s="71"/>
      <c r="H334" s="71"/>
      <c r="I334" s="71"/>
      <c r="J334" s="71"/>
      <c r="K334" s="71"/>
      <c r="L334" s="71"/>
      <c r="M334" s="71"/>
      <c r="N334" s="71"/>
      <c r="O334" s="71"/>
      <c r="P334" s="71"/>
      <c r="Q334" s="71"/>
      <c r="R334" s="71"/>
      <c r="S334" s="71"/>
      <c r="T334" s="71"/>
      <c r="U334" s="71"/>
      <c r="V334" s="71"/>
      <c r="W334" s="71"/>
      <c r="X334" s="71"/>
      <c r="Y334" s="71"/>
      <c r="Z334" s="71"/>
      <c r="AA334" s="71"/>
      <c r="AB334" s="71"/>
      <c r="AC334" s="71"/>
      <c r="AD334" s="71"/>
      <c r="AE334" s="71"/>
      <c r="AF334" s="71"/>
      <c r="AG334" s="71"/>
      <c r="AH334" s="71"/>
      <c r="AI334" s="71"/>
      <c r="AJ334" s="71"/>
      <c r="AK334" s="71"/>
      <c r="AL334" s="71"/>
      <c r="AM334" s="71"/>
      <c r="AN334" s="71"/>
      <c r="AO334" s="71"/>
      <c r="AP334" s="71"/>
      <c r="AQ334" s="71"/>
      <c r="AR334" s="71"/>
      <c r="AS334" s="71"/>
      <c r="AT334" s="71"/>
      <c r="AU334" s="71"/>
      <c r="AV334" s="71"/>
      <c r="AW334" s="71"/>
      <c r="AX334" s="71"/>
      <c r="AY334" s="71"/>
      <c r="AZ334" s="71"/>
      <c r="BA334" s="71"/>
      <c r="BB334" s="71"/>
      <c r="BC334" s="71"/>
      <c r="BD334" s="71"/>
      <c r="BE334" s="71"/>
      <c r="BF334" s="71"/>
      <c r="BG334" s="71"/>
      <c r="BH334" s="71"/>
      <c r="BI334" s="71"/>
      <c r="BJ334" s="71"/>
      <c r="BK334" s="71"/>
      <c r="BL334" s="71"/>
      <c r="BM334" s="71"/>
      <c r="BN334" s="71"/>
      <c r="BO334" s="71"/>
      <c r="BP334" s="71"/>
      <c r="BQ334" s="71"/>
      <c r="BR334" s="71"/>
      <c r="BS334" s="71"/>
      <c r="BT334" s="71"/>
      <c r="BU334" s="71"/>
      <c r="BV334" s="71"/>
      <c r="BW334" s="71"/>
      <c r="BX334" s="71"/>
      <c r="BY334" s="71"/>
      <c r="BZ334" s="71"/>
      <c r="CA334" s="71"/>
      <c r="CB334" s="71"/>
      <c r="CC334" s="71"/>
      <c r="CD334" s="71"/>
      <c r="CE334" s="71"/>
      <c r="CF334" s="71"/>
      <c r="CG334" s="71"/>
      <c r="CH334" s="71"/>
      <c r="CI334" s="71"/>
      <c r="CJ334" s="71"/>
      <c r="CK334" s="71"/>
      <c r="CL334" s="71"/>
      <c r="CM334" s="71"/>
    </row>
    <row r="335" spans="1:91" x14ac:dyDescent="0.15">
      <c r="A335" s="71"/>
      <c r="B335" s="71"/>
      <c r="C335" s="71"/>
      <c r="D335" s="71"/>
      <c r="E335" s="71"/>
      <c r="F335" s="71"/>
      <c r="G335" s="71"/>
      <c r="H335" s="71"/>
      <c r="I335" s="71"/>
      <c r="J335" s="71"/>
      <c r="K335" s="71"/>
      <c r="L335" s="71"/>
      <c r="M335" s="71"/>
      <c r="N335" s="71"/>
      <c r="O335" s="71"/>
      <c r="P335" s="71"/>
      <c r="Q335" s="71"/>
      <c r="R335" s="71"/>
      <c r="S335" s="71"/>
      <c r="T335" s="71"/>
      <c r="U335" s="71"/>
      <c r="V335" s="71"/>
      <c r="W335" s="71"/>
      <c r="X335" s="71"/>
      <c r="Y335" s="71"/>
      <c r="Z335" s="71"/>
      <c r="AA335" s="71"/>
      <c r="AB335" s="71"/>
      <c r="AC335" s="71"/>
      <c r="AD335" s="71"/>
      <c r="AE335" s="71"/>
      <c r="AF335" s="71"/>
      <c r="AG335" s="71"/>
      <c r="AH335" s="71"/>
      <c r="AI335" s="71"/>
      <c r="AJ335" s="71"/>
      <c r="AK335" s="71"/>
      <c r="AL335" s="71"/>
      <c r="AM335" s="71"/>
      <c r="AN335" s="71"/>
      <c r="AO335" s="71"/>
      <c r="AP335" s="71"/>
      <c r="AQ335" s="71"/>
      <c r="AR335" s="71"/>
      <c r="AS335" s="71"/>
      <c r="AT335" s="71"/>
      <c r="AU335" s="71"/>
      <c r="AV335" s="71"/>
      <c r="AW335" s="71"/>
      <c r="AX335" s="71"/>
      <c r="AY335" s="71"/>
      <c r="AZ335" s="71"/>
      <c r="BA335" s="71"/>
      <c r="BB335" s="71"/>
      <c r="BC335" s="71"/>
      <c r="BD335" s="71"/>
      <c r="BE335" s="71"/>
      <c r="BF335" s="71"/>
      <c r="BG335" s="71"/>
      <c r="BH335" s="71"/>
      <c r="BI335" s="71"/>
      <c r="BJ335" s="71"/>
      <c r="BK335" s="71"/>
      <c r="BL335" s="71"/>
      <c r="BM335" s="71"/>
      <c r="BN335" s="71"/>
      <c r="BO335" s="71"/>
      <c r="BP335" s="71"/>
      <c r="BQ335" s="71"/>
      <c r="BR335" s="71"/>
      <c r="BS335" s="71"/>
      <c r="BT335" s="71"/>
      <c r="BU335" s="71"/>
      <c r="BV335" s="71"/>
      <c r="BW335" s="71"/>
      <c r="BX335" s="71"/>
      <c r="BY335" s="71"/>
      <c r="BZ335" s="71"/>
      <c r="CA335" s="71"/>
      <c r="CB335" s="71"/>
      <c r="CC335" s="71"/>
      <c r="CD335" s="71"/>
      <c r="CE335" s="71"/>
      <c r="CF335" s="71"/>
      <c r="CG335" s="71"/>
      <c r="CH335" s="71"/>
      <c r="CI335" s="71"/>
      <c r="CJ335" s="71"/>
      <c r="CK335" s="71"/>
      <c r="CL335" s="71"/>
      <c r="CM335" s="71"/>
    </row>
    <row r="336" spans="1:91" x14ac:dyDescent="0.15">
      <c r="A336" s="71"/>
      <c r="B336" s="71"/>
      <c r="C336" s="71"/>
      <c r="D336" s="71"/>
      <c r="E336" s="71"/>
      <c r="F336" s="71"/>
      <c r="G336" s="71"/>
      <c r="H336" s="71"/>
      <c r="I336" s="71"/>
      <c r="J336" s="71"/>
      <c r="K336" s="71"/>
      <c r="L336" s="71"/>
      <c r="M336" s="71"/>
      <c r="N336" s="71"/>
      <c r="O336" s="71"/>
      <c r="P336" s="71"/>
      <c r="Q336" s="71"/>
      <c r="R336" s="71"/>
      <c r="S336" s="71"/>
      <c r="T336" s="71"/>
      <c r="U336" s="71"/>
      <c r="V336" s="71"/>
      <c r="W336" s="71"/>
      <c r="X336" s="71"/>
      <c r="Y336" s="71"/>
      <c r="Z336" s="71"/>
      <c r="AA336" s="71"/>
      <c r="AB336" s="71"/>
      <c r="AC336" s="71"/>
      <c r="AD336" s="71"/>
      <c r="AE336" s="71"/>
      <c r="AF336" s="71"/>
      <c r="AG336" s="71"/>
      <c r="AH336" s="71"/>
      <c r="AI336" s="71"/>
      <c r="AJ336" s="71"/>
      <c r="AK336" s="71"/>
      <c r="AL336" s="71"/>
      <c r="AM336" s="71"/>
      <c r="AN336" s="71"/>
      <c r="AO336" s="71"/>
      <c r="AP336" s="71"/>
      <c r="AQ336" s="71"/>
      <c r="AR336" s="71"/>
      <c r="AS336" s="71"/>
      <c r="AT336" s="71"/>
      <c r="AU336" s="71"/>
      <c r="AV336" s="71"/>
      <c r="AW336" s="71"/>
      <c r="AX336" s="71"/>
      <c r="AY336" s="71"/>
      <c r="AZ336" s="71"/>
      <c r="BA336" s="71"/>
      <c r="BB336" s="71"/>
      <c r="BC336" s="71"/>
      <c r="BD336" s="71"/>
      <c r="BE336" s="71"/>
      <c r="BF336" s="71"/>
      <c r="BG336" s="71"/>
      <c r="BH336" s="71"/>
      <c r="BI336" s="71"/>
      <c r="BJ336" s="71"/>
      <c r="BK336" s="71"/>
      <c r="BL336" s="71"/>
      <c r="BM336" s="71"/>
      <c r="BN336" s="71"/>
      <c r="BO336" s="71"/>
      <c r="BP336" s="71"/>
      <c r="BQ336" s="71"/>
      <c r="BR336" s="71"/>
      <c r="BS336" s="71"/>
      <c r="BT336" s="71"/>
      <c r="BU336" s="71"/>
      <c r="BV336" s="71"/>
      <c r="BW336" s="71"/>
      <c r="BX336" s="71"/>
      <c r="BY336" s="71"/>
      <c r="BZ336" s="71"/>
      <c r="CA336" s="71"/>
      <c r="CB336" s="71"/>
      <c r="CC336" s="71"/>
      <c r="CD336" s="71"/>
      <c r="CE336" s="71"/>
      <c r="CF336" s="71"/>
      <c r="CG336" s="71"/>
      <c r="CH336" s="71"/>
      <c r="CI336" s="71"/>
      <c r="CJ336" s="71"/>
      <c r="CK336" s="71"/>
      <c r="CL336" s="71"/>
      <c r="CM336" s="71"/>
    </row>
    <row r="337" spans="1:91" x14ac:dyDescent="0.15">
      <c r="A337" s="71"/>
      <c r="B337" s="71"/>
      <c r="C337" s="71"/>
      <c r="D337" s="71"/>
      <c r="E337" s="71"/>
      <c r="F337" s="71"/>
      <c r="G337" s="71"/>
      <c r="H337" s="71"/>
      <c r="I337" s="71"/>
      <c r="J337" s="71"/>
      <c r="K337" s="71"/>
      <c r="L337" s="71"/>
      <c r="M337" s="71"/>
      <c r="N337" s="71"/>
      <c r="O337" s="71"/>
      <c r="P337" s="71"/>
      <c r="Q337" s="71"/>
      <c r="R337" s="71"/>
      <c r="S337" s="71"/>
      <c r="T337" s="71"/>
      <c r="U337" s="71"/>
      <c r="V337" s="71"/>
      <c r="W337" s="71"/>
      <c r="X337" s="71"/>
      <c r="Y337" s="71"/>
      <c r="Z337" s="71"/>
      <c r="AA337" s="71"/>
      <c r="AB337" s="71"/>
      <c r="AC337" s="71"/>
      <c r="AD337" s="71"/>
      <c r="AE337" s="71"/>
      <c r="AF337" s="71"/>
      <c r="AG337" s="71"/>
      <c r="AH337" s="71"/>
      <c r="AI337" s="71"/>
      <c r="AJ337" s="71"/>
      <c r="AK337" s="71"/>
      <c r="AL337" s="71"/>
      <c r="AM337" s="71"/>
      <c r="AN337" s="71"/>
      <c r="AO337" s="71"/>
      <c r="AP337" s="71"/>
      <c r="AQ337" s="71"/>
      <c r="AR337" s="71"/>
      <c r="AS337" s="71"/>
      <c r="AT337" s="71"/>
      <c r="AU337" s="71"/>
      <c r="AV337" s="71"/>
      <c r="AW337" s="71"/>
      <c r="AX337" s="71"/>
      <c r="AY337" s="71"/>
      <c r="AZ337" s="71"/>
      <c r="BA337" s="71"/>
      <c r="BB337" s="71"/>
      <c r="BC337" s="71"/>
      <c r="BD337" s="71"/>
      <c r="BE337" s="71"/>
      <c r="BF337" s="71"/>
      <c r="BG337" s="71"/>
      <c r="BH337" s="71"/>
      <c r="BI337" s="71"/>
      <c r="BJ337" s="71"/>
      <c r="BK337" s="71"/>
      <c r="BL337" s="71"/>
      <c r="BM337" s="71"/>
      <c r="BN337" s="71"/>
      <c r="BO337" s="71"/>
      <c r="BP337" s="71"/>
      <c r="BQ337" s="71"/>
      <c r="BR337" s="71"/>
      <c r="BS337" s="71"/>
      <c r="BT337" s="71"/>
      <c r="BU337" s="71"/>
      <c r="BV337" s="71"/>
      <c r="BW337" s="71"/>
      <c r="BX337" s="71"/>
      <c r="BY337" s="71"/>
      <c r="BZ337" s="71"/>
      <c r="CA337" s="71"/>
      <c r="CB337" s="71"/>
      <c r="CC337" s="71"/>
      <c r="CD337" s="71"/>
      <c r="CE337" s="71"/>
      <c r="CF337" s="71"/>
      <c r="CG337" s="71"/>
      <c r="CH337" s="71"/>
      <c r="CI337" s="71"/>
      <c r="CJ337" s="71"/>
      <c r="CK337" s="71"/>
      <c r="CL337" s="71"/>
      <c r="CM337" s="71"/>
    </row>
    <row r="338" spans="1:91" x14ac:dyDescent="0.15">
      <c r="A338" s="71"/>
      <c r="B338" s="71"/>
      <c r="C338" s="71"/>
      <c r="D338" s="71"/>
      <c r="E338" s="71"/>
      <c r="F338" s="71"/>
      <c r="G338" s="71"/>
      <c r="H338" s="71"/>
      <c r="I338" s="71"/>
      <c r="J338" s="71"/>
      <c r="K338" s="71"/>
      <c r="L338" s="71"/>
      <c r="M338" s="71"/>
      <c r="N338" s="71"/>
      <c r="O338" s="71"/>
      <c r="P338" s="71"/>
      <c r="Q338" s="71"/>
      <c r="R338" s="71"/>
      <c r="S338" s="71"/>
      <c r="T338" s="71"/>
      <c r="U338" s="71"/>
      <c r="V338" s="71"/>
      <c r="W338" s="71"/>
      <c r="X338" s="71"/>
      <c r="Y338" s="71"/>
      <c r="Z338" s="71"/>
      <c r="AA338" s="71"/>
      <c r="AB338" s="71"/>
      <c r="AC338" s="71"/>
      <c r="AD338" s="71"/>
      <c r="AE338" s="71"/>
      <c r="AF338" s="71"/>
      <c r="AG338" s="71"/>
      <c r="AH338" s="71"/>
      <c r="AI338" s="71"/>
      <c r="AJ338" s="71"/>
      <c r="AK338" s="71"/>
      <c r="AL338" s="71"/>
      <c r="AM338" s="71"/>
      <c r="AN338" s="71"/>
      <c r="AO338" s="71"/>
      <c r="AP338" s="71"/>
      <c r="AQ338" s="71"/>
      <c r="AR338" s="71"/>
      <c r="AS338" s="71"/>
      <c r="AT338" s="71"/>
      <c r="AU338" s="71"/>
      <c r="AV338" s="71"/>
      <c r="AW338" s="71"/>
      <c r="AX338" s="71"/>
      <c r="AY338" s="71"/>
      <c r="AZ338" s="71"/>
      <c r="BA338" s="71"/>
      <c r="BB338" s="71"/>
      <c r="BC338" s="71"/>
      <c r="BD338" s="71"/>
      <c r="BE338" s="71"/>
      <c r="BF338" s="71"/>
      <c r="BG338" s="71"/>
      <c r="BH338" s="71"/>
      <c r="BI338" s="71"/>
      <c r="BJ338" s="71"/>
      <c r="BK338" s="71"/>
      <c r="BL338" s="71"/>
      <c r="BM338" s="71"/>
      <c r="BN338" s="71"/>
      <c r="BO338" s="71"/>
      <c r="BP338" s="71"/>
      <c r="BQ338" s="71"/>
      <c r="BR338" s="71"/>
      <c r="BS338" s="71"/>
      <c r="BT338" s="71"/>
      <c r="BU338" s="71"/>
      <c r="BV338" s="71"/>
      <c r="BW338" s="71"/>
      <c r="BX338" s="71"/>
      <c r="BY338" s="71"/>
      <c r="BZ338" s="71"/>
      <c r="CA338" s="71"/>
      <c r="CB338" s="71"/>
      <c r="CC338" s="71"/>
      <c r="CD338" s="71"/>
      <c r="CE338" s="71"/>
      <c r="CF338" s="71"/>
      <c r="CG338" s="71"/>
      <c r="CH338" s="71"/>
      <c r="CI338" s="71"/>
      <c r="CJ338" s="71"/>
      <c r="CK338" s="71"/>
      <c r="CL338" s="71"/>
      <c r="CM338" s="71"/>
    </row>
    <row r="339" spans="1:91" x14ac:dyDescent="0.15">
      <c r="A339" s="71"/>
      <c r="B339" s="71"/>
      <c r="C339" s="71"/>
      <c r="D339" s="71"/>
      <c r="E339" s="71"/>
      <c r="F339" s="71"/>
      <c r="G339" s="71"/>
      <c r="H339" s="71"/>
      <c r="I339" s="71"/>
      <c r="J339" s="71"/>
      <c r="K339" s="71"/>
      <c r="L339" s="71"/>
      <c r="M339" s="71"/>
      <c r="N339" s="71"/>
      <c r="O339" s="71"/>
      <c r="P339" s="71"/>
      <c r="Q339" s="71"/>
      <c r="R339" s="71"/>
      <c r="S339" s="71"/>
      <c r="T339" s="71"/>
      <c r="U339" s="71"/>
      <c r="V339" s="71"/>
      <c r="W339" s="71"/>
      <c r="X339" s="71"/>
      <c r="Y339" s="71"/>
      <c r="Z339" s="71"/>
      <c r="AA339" s="71"/>
      <c r="AB339" s="71"/>
      <c r="AC339" s="71"/>
      <c r="AD339" s="71"/>
      <c r="AE339" s="71"/>
      <c r="AF339" s="71"/>
      <c r="AG339" s="71"/>
      <c r="AH339" s="71"/>
      <c r="AI339" s="71"/>
      <c r="AJ339" s="71"/>
      <c r="AK339" s="71"/>
      <c r="AL339" s="71"/>
      <c r="AM339" s="71"/>
      <c r="AN339" s="71"/>
      <c r="AO339" s="71"/>
      <c r="AP339" s="71"/>
      <c r="AQ339" s="71"/>
      <c r="AR339" s="71"/>
      <c r="AS339" s="71"/>
      <c r="AT339" s="71"/>
      <c r="AU339" s="71"/>
      <c r="AV339" s="71"/>
      <c r="AW339" s="71"/>
      <c r="AX339" s="71"/>
      <c r="AY339" s="71"/>
      <c r="AZ339" s="71"/>
      <c r="BA339" s="71"/>
      <c r="BB339" s="71"/>
      <c r="BC339" s="71"/>
      <c r="BD339" s="71"/>
      <c r="BE339" s="71"/>
      <c r="BF339" s="71"/>
      <c r="BG339" s="71"/>
      <c r="BH339" s="71"/>
      <c r="BI339" s="71"/>
      <c r="BJ339" s="71"/>
      <c r="BK339" s="71"/>
      <c r="BL339" s="71"/>
      <c r="BM339" s="71"/>
      <c r="BN339" s="71"/>
      <c r="BO339" s="71"/>
      <c r="BP339" s="71"/>
      <c r="BQ339" s="71"/>
      <c r="BR339" s="71"/>
      <c r="BS339" s="71"/>
      <c r="BT339" s="71"/>
      <c r="BU339" s="71"/>
      <c r="BV339" s="71"/>
      <c r="BW339" s="71"/>
      <c r="BX339" s="71"/>
      <c r="BY339" s="71"/>
      <c r="BZ339" s="71"/>
      <c r="CA339" s="71"/>
      <c r="CB339" s="71"/>
      <c r="CC339" s="71"/>
      <c r="CD339" s="71"/>
      <c r="CE339" s="71"/>
      <c r="CF339" s="71"/>
      <c r="CG339" s="71"/>
      <c r="CH339" s="71"/>
      <c r="CI339" s="71"/>
      <c r="CJ339" s="71"/>
      <c r="CK339" s="71"/>
      <c r="CL339" s="71"/>
      <c r="CM339" s="71"/>
    </row>
    <row r="340" spans="1:91" x14ac:dyDescent="0.15">
      <c r="A340" s="71"/>
      <c r="B340" s="71"/>
      <c r="C340" s="71"/>
      <c r="D340" s="71"/>
      <c r="E340" s="71"/>
      <c r="F340" s="71"/>
      <c r="G340" s="71"/>
      <c r="H340" s="71"/>
      <c r="I340" s="71"/>
      <c r="J340" s="71"/>
      <c r="K340" s="71"/>
      <c r="L340" s="71"/>
      <c r="M340" s="71"/>
      <c r="N340" s="71"/>
      <c r="O340" s="71"/>
      <c r="P340" s="71"/>
      <c r="Q340" s="71"/>
      <c r="R340" s="71"/>
      <c r="S340" s="71"/>
      <c r="T340" s="71"/>
      <c r="U340" s="71"/>
      <c r="V340" s="71"/>
      <c r="W340" s="71"/>
      <c r="X340" s="71"/>
      <c r="Y340" s="71"/>
      <c r="Z340" s="71"/>
      <c r="AA340" s="71"/>
      <c r="AB340" s="71"/>
      <c r="AC340" s="71"/>
      <c r="AD340" s="71"/>
      <c r="AE340" s="71"/>
      <c r="AF340" s="71"/>
      <c r="AG340" s="71"/>
      <c r="AH340" s="71"/>
      <c r="AI340" s="71"/>
      <c r="AJ340" s="71"/>
      <c r="AK340" s="71"/>
      <c r="AL340" s="71"/>
      <c r="AM340" s="71"/>
      <c r="AN340" s="71"/>
      <c r="AO340" s="71"/>
      <c r="AP340" s="71"/>
      <c r="AQ340" s="71"/>
      <c r="AR340" s="71"/>
      <c r="AS340" s="71"/>
      <c r="AT340" s="71"/>
      <c r="AU340" s="71"/>
      <c r="AV340" s="71"/>
      <c r="AW340" s="71"/>
      <c r="AX340" s="71"/>
      <c r="AY340" s="71"/>
      <c r="AZ340" s="71"/>
      <c r="BA340" s="71"/>
      <c r="BB340" s="71"/>
      <c r="BC340" s="71"/>
      <c r="BD340" s="71"/>
      <c r="BE340" s="71"/>
      <c r="BF340" s="71"/>
      <c r="BG340" s="71"/>
      <c r="BH340" s="71"/>
      <c r="BI340" s="71"/>
      <c r="BJ340" s="71"/>
      <c r="BK340" s="71"/>
      <c r="BL340" s="71"/>
      <c r="BM340" s="71"/>
      <c r="BN340" s="71"/>
      <c r="BO340" s="71"/>
      <c r="BP340" s="71"/>
      <c r="BQ340" s="71"/>
      <c r="BR340" s="71"/>
      <c r="BS340" s="71"/>
      <c r="BT340" s="71"/>
      <c r="BU340" s="71"/>
      <c r="BV340" s="71"/>
      <c r="BW340" s="71"/>
      <c r="BX340" s="71"/>
      <c r="BY340" s="71"/>
      <c r="BZ340" s="71"/>
      <c r="CA340" s="71"/>
      <c r="CB340" s="71"/>
      <c r="CC340" s="71"/>
      <c r="CD340" s="71"/>
      <c r="CE340" s="71"/>
      <c r="CF340" s="71"/>
      <c r="CG340" s="71"/>
      <c r="CH340" s="71"/>
      <c r="CI340" s="71"/>
      <c r="CJ340" s="71"/>
      <c r="CK340" s="71"/>
      <c r="CL340" s="71"/>
      <c r="CM340" s="71"/>
    </row>
    <row r="341" spans="1:91" x14ac:dyDescent="0.15">
      <c r="A341" s="71"/>
      <c r="B341" s="71"/>
      <c r="C341" s="71"/>
      <c r="D341" s="71"/>
      <c r="E341" s="71"/>
      <c r="F341" s="71"/>
      <c r="G341" s="71"/>
      <c r="H341" s="71"/>
      <c r="I341" s="71"/>
      <c r="J341" s="71"/>
      <c r="K341" s="71"/>
      <c r="L341" s="71"/>
      <c r="M341" s="71"/>
      <c r="N341" s="71"/>
      <c r="O341" s="71"/>
      <c r="P341" s="71"/>
      <c r="Q341" s="71"/>
      <c r="R341" s="71"/>
      <c r="S341" s="71"/>
      <c r="T341" s="71"/>
      <c r="U341" s="71"/>
      <c r="V341" s="71"/>
      <c r="W341" s="71"/>
      <c r="X341" s="71"/>
      <c r="Y341" s="71"/>
      <c r="Z341" s="71"/>
      <c r="AA341" s="71"/>
      <c r="AB341" s="71"/>
      <c r="AC341" s="71"/>
      <c r="AD341" s="71"/>
      <c r="AE341" s="71"/>
      <c r="AF341" s="71"/>
      <c r="AG341" s="71"/>
      <c r="AH341" s="71"/>
      <c r="AI341" s="71"/>
      <c r="AJ341" s="71"/>
      <c r="AK341" s="71"/>
      <c r="AL341" s="71"/>
      <c r="AM341" s="71"/>
      <c r="AN341" s="71"/>
      <c r="AO341" s="71"/>
      <c r="AP341" s="71"/>
      <c r="AQ341" s="71"/>
      <c r="AR341" s="71"/>
      <c r="AS341" s="71"/>
      <c r="AT341" s="71"/>
      <c r="AU341" s="71"/>
      <c r="AV341" s="71"/>
      <c r="AW341" s="71"/>
      <c r="AX341" s="71"/>
      <c r="AY341" s="71"/>
      <c r="AZ341" s="71"/>
      <c r="BA341" s="71"/>
      <c r="BB341" s="71"/>
      <c r="BC341" s="71"/>
      <c r="BD341" s="71"/>
      <c r="BE341" s="71"/>
      <c r="BF341" s="71"/>
      <c r="BG341" s="71"/>
      <c r="BH341" s="71"/>
      <c r="BI341" s="71"/>
      <c r="BJ341" s="71"/>
      <c r="BK341" s="71"/>
      <c r="BL341" s="71"/>
      <c r="BM341" s="71"/>
      <c r="BN341" s="71"/>
      <c r="BO341" s="71"/>
      <c r="BP341" s="71"/>
      <c r="BQ341" s="71"/>
      <c r="BR341" s="71"/>
      <c r="BS341" s="71"/>
      <c r="BT341" s="71"/>
      <c r="BU341" s="71"/>
      <c r="BV341" s="71"/>
      <c r="BW341" s="71"/>
      <c r="BX341" s="71"/>
      <c r="BY341" s="71"/>
      <c r="BZ341" s="71"/>
      <c r="CA341" s="71"/>
      <c r="CB341" s="71"/>
      <c r="CC341" s="71"/>
      <c r="CD341" s="71"/>
      <c r="CE341" s="71"/>
      <c r="CF341" s="71"/>
      <c r="CG341" s="71"/>
      <c r="CH341" s="71"/>
      <c r="CI341" s="71"/>
      <c r="CJ341" s="71"/>
      <c r="CK341" s="71"/>
      <c r="CL341" s="71"/>
      <c r="CM341" s="71"/>
    </row>
    <row r="342" spans="1:91" x14ac:dyDescent="0.15">
      <c r="A342" s="71"/>
      <c r="B342" s="71"/>
      <c r="C342" s="71"/>
      <c r="D342" s="71"/>
      <c r="E342" s="71"/>
      <c r="F342" s="71"/>
      <c r="G342" s="71"/>
      <c r="H342" s="71"/>
      <c r="I342" s="71"/>
      <c r="J342" s="71"/>
      <c r="K342" s="71"/>
      <c r="L342" s="71"/>
      <c r="M342" s="71"/>
      <c r="N342" s="71"/>
      <c r="O342" s="71"/>
      <c r="P342" s="71"/>
      <c r="Q342" s="71"/>
      <c r="R342" s="71"/>
      <c r="S342" s="71"/>
      <c r="T342" s="71"/>
      <c r="U342" s="71"/>
      <c r="V342" s="71"/>
      <c r="W342" s="71"/>
      <c r="X342" s="71"/>
      <c r="Y342" s="71"/>
      <c r="Z342" s="71"/>
      <c r="AA342" s="71"/>
      <c r="AB342" s="71"/>
      <c r="AC342" s="71"/>
      <c r="AD342" s="71"/>
      <c r="AE342" s="71"/>
      <c r="AF342" s="71"/>
      <c r="AG342" s="71"/>
      <c r="AH342" s="71"/>
      <c r="AI342" s="71"/>
      <c r="AJ342" s="71"/>
      <c r="AK342" s="71"/>
      <c r="AL342" s="71"/>
      <c r="AM342" s="71"/>
      <c r="AN342" s="71"/>
      <c r="AO342" s="71"/>
      <c r="AP342" s="71"/>
      <c r="AQ342" s="71"/>
      <c r="AR342" s="71"/>
      <c r="AS342" s="71"/>
      <c r="AT342" s="71"/>
      <c r="AU342" s="71"/>
      <c r="AV342" s="71"/>
      <c r="AW342" s="71"/>
      <c r="AX342" s="71"/>
      <c r="AY342" s="71"/>
      <c r="AZ342" s="71"/>
      <c r="BA342" s="71"/>
      <c r="BB342" s="71"/>
      <c r="BC342" s="71"/>
      <c r="BD342" s="71"/>
      <c r="BE342" s="71"/>
      <c r="BF342" s="71"/>
      <c r="BG342" s="71"/>
      <c r="BH342" s="71"/>
      <c r="BI342" s="71"/>
      <c r="BJ342" s="71"/>
      <c r="BK342" s="71"/>
      <c r="BL342" s="71"/>
      <c r="BM342" s="71"/>
      <c r="BN342" s="71"/>
      <c r="BO342" s="71"/>
      <c r="BP342" s="71"/>
      <c r="BQ342" s="71"/>
      <c r="BR342" s="71"/>
      <c r="BS342" s="71"/>
      <c r="BT342" s="71"/>
      <c r="BU342" s="71"/>
      <c r="BV342" s="71"/>
      <c r="BW342" s="71"/>
      <c r="BX342" s="71"/>
      <c r="BY342" s="71"/>
      <c r="BZ342" s="71"/>
      <c r="CA342" s="71"/>
      <c r="CB342" s="71"/>
      <c r="CC342" s="71"/>
      <c r="CD342" s="71"/>
      <c r="CE342" s="71"/>
      <c r="CF342" s="71"/>
      <c r="CG342" s="71"/>
      <c r="CH342" s="71"/>
      <c r="CI342" s="71"/>
      <c r="CJ342" s="71"/>
      <c r="CK342" s="71"/>
      <c r="CL342" s="71"/>
      <c r="CM342" s="71"/>
    </row>
    <row r="343" spans="1:91" x14ac:dyDescent="0.15">
      <c r="A343" s="71"/>
      <c r="B343" s="71"/>
      <c r="C343" s="71"/>
      <c r="D343" s="71"/>
      <c r="E343" s="71"/>
      <c r="F343" s="71"/>
      <c r="G343" s="71"/>
      <c r="H343" s="71"/>
      <c r="I343" s="71"/>
      <c r="J343" s="71"/>
      <c r="K343" s="71"/>
      <c r="L343" s="71"/>
      <c r="M343" s="71"/>
      <c r="N343" s="71"/>
      <c r="O343" s="71"/>
      <c r="P343" s="71"/>
      <c r="Q343" s="71"/>
      <c r="R343" s="71"/>
      <c r="S343" s="71"/>
      <c r="T343" s="71"/>
      <c r="U343" s="71"/>
      <c r="V343" s="71"/>
      <c r="W343" s="71"/>
      <c r="X343" s="71"/>
      <c r="Y343" s="71"/>
      <c r="Z343" s="71"/>
      <c r="AA343" s="71"/>
      <c r="AB343" s="71"/>
      <c r="AC343" s="71"/>
      <c r="AD343" s="71"/>
      <c r="AE343" s="71"/>
      <c r="AF343" s="71"/>
      <c r="AG343" s="71"/>
      <c r="AH343" s="71"/>
      <c r="AI343" s="71"/>
      <c r="AJ343" s="71"/>
      <c r="AK343" s="71"/>
      <c r="AL343" s="71"/>
      <c r="AM343" s="71"/>
      <c r="AN343" s="71"/>
      <c r="AO343" s="71"/>
      <c r="AP343" s="71"/>
      <c r="AQ343" s="71"/>
      <c r="AR343" s="71"/>
      <c r="AS343" s="71"/>
      <c r="AT343" s="71"/>
      <c r="AU343" s="71"/>
      <c r="AV343" s="71"/>
      <c r="AW343" s="71"/>
      <c r="AX343" s="71"/>
      <c r="AY343" s="71"/>
      <c r="AZ343" s="71"/>
      <c r="BA343" s="71"/>
      <c r="BB343" s="71"/>
      <c r="BC343" s="71"/>
      <c r="BD343" s="71"/>
      <c r="BE343" s="71"/>
      <c r="BF343" s="71"/>
      <c r="BG343" s="71"/>
      <c r="BH343" s="71"/>
      <c r="BI343" s="71"/>
      <c r="BJ343" s="71"/>
      <c r="BK343" s="71"/>
      <c r="BL343" s="71"/>
      <c r="BM343" s="71"/>
      <c r="BN343" s="71"/>
      <c r="BO343" s="71"/>
      <c r="BP343" s="71"/>
      <c r="BQ343" s="71"/>
      <c r="BR343" s="71"/>
      <c r="BS343" s="71"/>
      <c r="BT343" s="71"/>
      <c r="BU343" s="71"/>
      <c r="BV343" s="71"/>
      <c r="BW343" s="71"/>
      <c r="BX343" s="71"/>
      <c r="BY343" s="71"/>
      <c r="BZ343" s="71"/>
      <c r="CA343" s="71"/>
      <c r="CB343" s="71"/>
      <c r="CC343" s="71"/>
      <c r="CD343" s="71"/>
      <c r="CE343" s="71"/>
      <c r="CF343" s="71"/>
      <c r="CG343" s="71"/>
      <c r="CH343" s="71"/>
      <c r="CI343" s="71"/>
      <c r="CJ343" s="71"/>
      <c r="CK343" s="71"/>
      <c r="CL343" s="71"/>
      <c r="CM343" s="71"/>
    </row>
    <row r="344" spans="1:91" x14ac:dyDescent="0.15">
      <c r="A344" s="71"/>
      <c r="B344" s="71"/>
      <c r="C344" s="71"/>
      <c r="D344" s="71"/>
      <c r="E344" s="71"/>
      <c r="F344" s="71"/>
      <c r="G344" s="71"/>
      <c r="H344" s="71"/>
      <c r="I344" s="71"/>
      <c r="J344" s="71"/>
      <c r="K344" s="71"/>
      <c r="L344" s="71"/>
      <c r="M344" s="71"/>
      <c r="N344" s="71"/>
      <c r="O344" s="71"/>
      <c r="P344" s="71"/>
      <c r="Q344" s="71"/>
      <c r="R344" s="71"/>
      <c r="S344" s="71"/>
      <c r="T344" s="71"/>
      <c r="U344" s="71"/>
      <c r="V344" s="71"/>
      <c r="W344" s="71"/>
      <c r="X344" s="71"/>
      <c r="Y344" s="71"/>
      <c r="Z344" s="71"/>
      <c r="AA344" s="71"/>
      <c r="AB344" s="71"/>
      <c r="AC344" s="71"/>
      <c r="AD344" s="71"/>
      <c r="AE344" s="71"/>
      <c r="AF344" s="71"/>
      <c r="AG344" s="71"/>
      <c r="AH344" s="71"/>
      <c r="AI344" s="71"/>
      <c r="AJ344" s="71"/>
      <c r="AK344" s="71"/>
      <c r="AL344" s="71"/>
      <c r="AM344" s="71"/>
      <c r="AN344" s="71"/>
      <c r="AO344" s="71"/>
      <c r="AP344" s="71"/>
      <c r="AQ344" s="71"/>
      <c r="AR344" s="71"/>
      <c r="AS344" s="71"/>
      <c r="AT344" s="71"/>
      <c r="AU344" s="71"/>
      <c r="AV344" s="71"/>
      <c r="AW344" s="71"/>
      <c r="AX344" s="71"/>
      <c r="AY344" s="71"/>
      <c r="AZ344" s="71"/>
      <c r="BA344" s="71"/>
      <c r="BB344" s="71"/>
      <c r="BC344" s="71"/>
      <c r="BD344" s="71"/>
      <c r="BE344" s="71"/>
      <c r="BF344" s="71"/>
      <c r="BG344" s="71"/>
      <c r="BH344" s="71"/>
      <c r="BI344" s="71"/>
      <c r="BJ344" s="71"/>
      <c r="BK344" s="71"/>
      <c r="BL344" s="71"/>
      <c r="BM344" s="71"/>
      <c r="BN344" s="71"/>
      <c r="BO344" s="71"/>
      <c r="BP344" s="71"/>
      <c r="BQ344" s="71"/>
      <c r="BR344" s="71"/>
      <c r="BS344" s="71"/>
      <c r="BT344" s="71"/>
      <c r="BU344" s="71"/>
      <c r="BV344" s="71"/>
      <c r="BW344" s="71"/>
      <c r="BX344" s="71"/>
      <c r="BY344" s="71"/>
      <c r="BZ344" s="71"/>
      <c r="CA344" s="71"/>
      <c r="CB344" s="71"/>
      <c r="CC344" s="71"/>
      <c r="CD344" s="71"/>
      <c r="CE344" s="71"/>
      <c r="CF344" s="71"/>
      <c r="CG344" s="71"/>
      <c r="CH344" s="71"/>
      <c r="CI344" s="71"/>
      <c r="CJ344" s="71"/>
      <c r="CK344" s="71"/>
      <c r="CL344" s="71"/>
      <c r="CM344" s="71"/>
    </row>
    <row r="345" spans="1:91" x14ac:dyDescent="0.15">
      <c r="A345" s="71"/>
      <c r="B345" s="71"/>
      <c r="C345" s="71"/>
      <c r="D345" s="71"/>
      <c r="E345" s="71"/>
      <c r="F345" s="71"/>
      <c r="G345" s="71"/>
      <c r="H345" s="71"/>
      <c r="I345" s="71"/>
      <c r="J345" s="71"/>
      <c r="K345" s="71"/>
      <c r="L345" s="71"/>
      <c r="M345" s="71"/>
      <c r="N345" s="71"/>
      <c r="O345" s="71"/>
      <c r="P345" s="71"/>
      <c r="Q345" s="71"/>
      <c r="R345" s="71"/>
      <c r="S345" s="71"/>
      <c r="T345" s="71"/>
      <c r="U345" s="71"/>
      <c r="V345" s="71"/>
      <c r="W345" s="71"/>
      <c r="X345" s="71"/>
      <c r="Y345" s="71"/>
      <c r="Z345" s="71"/>
      <c r="AA345" s="71"/>
      <c r="AB345" s="71"/>
      <c r="AC345" s="71"/>
      <c r="AD345" s="71"/>
      <c r="AE345" s="71"/>
      <c r="AF345" s="71"/>
      <c r="AG345" s="71"/>
      <c r="AH345" s="71"/>
      <c r="AI345" s="71"/>
      <c r="AJ345" s="71"/>
      <c r="AK345" s="71"/>
      <c r="AL345" s="71"/>
      <c r="AM345" s="71"/>
      <c r="AN345" s="71"/>
      <c r="AO345" s="71"/>
      <c r="AP345" s="71"/>
      <c r="AQ345" s="71"/>
      <c r="AR345" s="71"/>
      <c r="AS345" s="71"/>
      <c r="AT345" s="71"/>
      <c r="AU345" s="71"/>
      <c r="AV345" s="71"/>
      <c r="AW345" s="71"/>
      <c r="AX345" s="71"/>
      <c r="AY345" s="71"/>
      <c r="AZ345" s="71"/>
      <c r="BA345" s="71"/>
      <c r="BB345" s="71"/>
      <c r="BC345" s="71"/>
      <c r="BD345" s="71"/>
      <c r="BE345" s="71"/>
      <c r="BF345" s="71"/>
      <c r="BG345" s="71"/>
      <c r="BH345" s="71"/>
      <c r="BI345" s="71"/>
      <c r="BJ345" s="71"/>
      <c r="BK345" s="71"/>
      <c r="BL345" s="71"/>
      <c r="BM345" s="71"/>
      <c r="BN345" s="71"/>
      <c r="BO345" s="71"/>
      <c r="BP345" s="71"/>
      <c r="BQ345" s="71"/>
      <c r="BR345" s="71"/>
      <c r="BS345" s="71"/>
      <c r="BT345" s="71"/>
      <c r="BU345" s="71"/>
      <c r="BV345" s="71"/>
      <c r="BW345" s="71"/>
      <c r="BX345" s="71"/>
      <c r="BY345" s="71"/>
      <c r="BZ345" s="71"/>
      <c r="CA345" s="71"/>
      <c r="CB345" s="71"/>
      <c r="CC345" s="71"/>
      <c r="CD345" s="71"/>
      <c r="CE345" s="71"/>
      <c r="CF345" s="71"/>
      <c r="CG345" s="71"/>
      <c r="CH345" s="71"/>
      <c r="CI345" s="71"/>
      <c r="CJ345" s="71"/>
      <c r="CK345" s="71"/>
      <c r="CL345" s="71"/>
      <c r="CM345" s="71"/>
    </row>
    <row r="346" spans="1:91" x14ac:dyDescent="0.15">
      <c r="A346" s="71"/>
      <c r="B346" s="71"/>
      <c r="C346" s="71"/>
      <c r="D346" s="71"/>
      <c r="E346" s="71"/>
      <c r="F346" s="71"/>
      <c r="G346" s="71"/>
      <c r="H346" s="71"/>
      <c r="I346" s="71"/>
      <c r="J346" s="71"/>
      <c r="K346" s="71"/>
      <c r="L346" s="71"/>
      <c r="M346" s="71"/>
      <c r="N346" s="71"/>
      <c r="O346" s="71"/>
      <c r="P346" s="71"/>
      <c r="Q346" s="71"/>
      <c r="R346" s="71"/>
      <c r="S346" s="71"/>
      <c r="T346" s="71"/>
      <c r="U346" s="71"/>
      <c r="V346" s="71"/>
      <c r="W346" s="71"/>
      <c r="X346" s="71"/>
      <c r="Y346" s="71"/>
      <c r="Z346" s="71"/>
      <c r="AA346" s="71"/>
      <c r="AB346" s="71"/>
      <c r="AC346" s="71"/>
      <c r="AD346" s="71"/>
      <c r="AE346" s="71"/>
      <c r="AF346" s="71"/>
      <c r="AG346" s="71"/>
      <c r="AH346" s="71"/>
      <c r="AI346" s="71"/>
      <c r="AJ346" s="71"/>
      <c r="AK346" s="71"/>
      <c r="AL346" s="71"/>
      <c r="AM346" s="71"/>
      <c r="AN346" s="71"/>
      <c r="AO346" s="71"/>
      <c r="AP346" s="71"/>
      <c r="AQ346" s="71"/>
      <c r="AR346" s="71"/>
      <c r="AS346" s="71"/>
      <c r="AT346" s="71"/>
      <c r="AU346" s="71"/>
      <c r="AV346" s="71"/>
      <c r="AW346" s="71"/>
      <c r="AX346" s="71"/>
      <c r="AY346" s="71"/>
      <c r="AZ346" s="71"/>
      <c r="BA346" s="71"/>
      <c r="BB346" s="71"/>
      <c r="BC346" s="71"/>
      <c r="BD346" s="71"/>
      <c r="BE346" s="71"/>
      <c r="BF346" s="71"/>
      <c r="BG346" s="71"/>
      <c r="BH346" s="71"/>
      <c r="BI346" s="71"/>
      <c r="BJ346" s="71"/>
      <c r="BK346" s="71"/>
      <c r="BL346" s="71"/>
      <c r="BM346" s="71"/>
      <c r="BN346" s="71"/>
      <c r="BO346" s="71"/>
      <c r="BP346" s="71"/>
      <c r="BQ346" s="71"/>
      <c r="BR346" s="71"/>
      <c r="BS346" s="71"/>
      <c r="BT346" s="71"/>
      <c r="BU346" s="71"/>
      <c r="BV346" s="71"/>
      <c r="BW346" s="71"/>
      <c r="BX346" s="71"/>
      <c r="BY346" s="71"/>
      <c r="BZ346" s="71"/>
      <c r="CA346" s="71"/>
      <c r="CB346" s="71"/>
      <c r="CC346" s="71"/>
      <c r="CD346" s="71"/>
      <c r="CE346" s="71"/>
      <c r="CF346" s="71"/>
      <c r="CG346" s="71"/>
      <c r="CH346" s="71"/>
      <c r="CI346" s="71"/>
      <c r="CJ346" s="71"/>
      <c r="CK346" s="71"/>
      <c r="CL346" s="71"/>
      <c r="CM346" s="71"/>
    </row>
    <row r="347" spans="1:91" x14ac:dyDescent="0.15">
      <c r="A347" s="71"/>
      <c r="B347" s="71"/>
      <c r="C347" s="71"/>
      <c r="D347" s="71"/>
      <c r="E347" s="71"/>
      <c r="F347" s="71"/>
      <c r="G347" s="71"/>
      <c r="H347" s="71"/>
      <c r="I347" s="71"/>
      <c r="J347" s="71"/>
      <c r="K347" s="71"/>
      <c r="L347" s="71"/>
      <c r="M347" s="71"/>
      <c r="N347" s="71"/>
      <c r="O347" s="71"/>
      <c r="P347" s="71"/>
      <c r="Q347" s="71"/>
      <c r="R347" s="71"/>
      <c r="S347" s="71"/>
      <c r="T347" s="71"/>
      <c r="U347" s="71"/>
      <c r="V347" s="71"/>
      <c r="W347" s="71"/>
      <c r="X347" s="71"/>
      <c r="Y347" s="71"/>
      <c r="Z347" s="71"/>
      <c r="AA347" s="71"/>
      <c r="AB347" s="71"/>
      <c r="AC347" s="71"/>
      <c r="AD347" s="71"/>
      <c r="AE347" s="71"/>
      <c r="AF347" s="71"/>
      <c r="AG347" s="71"/>
      <c r="AH347" s="71"/>
      <c r="AI347" s="71"/>
      <c r="AJ347" s="71"/>
      <c r="AK347" s="71"/>
      <c r="AL347" s="71"/>
      <c r="AM347" s="71"/>
      <c r="AN347" s="71"/>
      <c r="AO347" s="71"/>
      <c r="AP347" s="71"/>
      <c r="AQ347" s="71"/>
      <c r="AR347" s="71"/>
      <c r="AS347" s="71"/>
      <c r="AT347" s="71"/>
      <c r="AU347" s="71"/>
      <c r="AV347" s="71"/>
      <c r="AW347" s="71"/>
      <c r="AX347" s="71"/>
      <c r="AY347" s="71"/>
      <c r="AZ347" s="71"/>
      <c r="BA347" s="71"/>
      <c r="BB347" s="71"/>
      <c r="BC347" s="71"/>
      <c r="BD347" s="71"/>
      <c r="BE347" s="71"/>
      <c r="BF347" s="71"/>
      <c r="BG347" s="71"/>
      <c r="BH347" s="71"/>
      <c r="BI347" s="71"/>
      <c r="BJ347" s="71"/>
      <c r="BK347" s="71"/>
      <c r="BL347" s="71"/>
      <c r="BM347" s="71"/>
      <c r="BN347" s="71"/>
      <c r="BO347" s="71"/>
      <c r="BP347" s="71"/>
      <c r="BQ347" s="71"/>
      <c r="BR347" s="71"/>
      <c r="BS347" s="71"/>
      <c r="BT347" s="71"/>
      <c r="BU347" s="71"/>
      <c r="BV347" s="71"/>
      <c r="BW347" s="71"/>
      <c r="BX347" s="71"/>
      <c r="BY347" s="71"/>
      <c r="BZ347" s="71"/>
      <c r="CA347" s="71"/>
      <c r="CB347" s="71"/>
      <c r="CC347" s="71"/>
      <c r="CD347" s="71"/>
      <c r="CE347" s="71"/>
      <c r="CF347" s="71"/>
      <c r="CG347" s="71"/>
      <c r="CH347" s="71"/>
      <c r="CI347" s="71"/>
      <c r="CJ347" s="71"/>
      <c r="CK347" s="71"/>
      <c r="CL347" s="71"/>
      <c r="CM347" s="71"/>
    </row>
    <row r="348" spans="1:91" x14ac:dyDescent="0.15">
      <c r="A348" s="71"/>
      <c r="B348" s="71"/>
      <c r="C348" s="71"/>
      <c r="D348" s="71"/>
      <c r="E348" s="71"/>
      <c r="F348" s="71"/>
      <c r="G348" s="71"/>
      <c r="H348" s="71"/>
      <c r="I348" s="71"/>
      <c r="J348" s="71"/>
      <c r="K348" s="71"/>
      <c r="L348" s="71"/>
      <c r="M348" s="71"/>
      <c r="N348" s="71"/>
      <c r="O348" s="71"/>
      <c r="P348" s="71"/>
      <c r="Q348" s="71"/>
      <c r="R348" s="71"/>
      <c r="S348" s="71"/>
      <c r="T348" s="71"/>
      <c r="U348" s="71"/>
      <c r="V348" s="71"/>
      <c r="W348" s="71"/>
      <c r="X348" s="71"/>
      <c r="Y348" s="71"/>
      <c r="Z348" s="71"/>
      <c r="AA348" s="71"/>
      <c r="AB348" s="71"/>
      <c r="AC348" s="71"/>
      <c r="AD348" s="71"/>
      <c r="AE348" s="71"/>
      <c r="AF348" s="71"/>
      <c r="AG348" s="71"/>
      <c r="AH348" s="71"/>
      <c r="AI348" s="71"/>
      <c r="AJ348" s="71"/>
      <c r="AK348" s="71"/>
      <c r="AL348" s="71"/>
      <c r="AM348" s="71"/>
      <c r="AN348" s="71"/>
      <c r="AO348" s="71"/>
      <c r="AP348" s="71"/>
      <c r="AQ348" s="71"/>
      <c r="AR348" s="71"/>
      <c r="AS348" s="71"/>
      <c r="AT348" s="71"/>
      <c r="AU348" s="71"/>
      <c r="AV348" s="71"/>
      <c r="AW348" s="71"/>
      <c r="AX348" s="71"/>
      <c r="AY348" s="71"/>
      <c r="AZ348" s="71"/>
      <c r="BA348" s="71"/>
      <c r="BB348" s="71"/>
      <c r="BC348" s="71"/>
      <c r="BD348" s="71"/>
      <c r="BE348" s="71"/>
      <c r="BF348" s="71"/>
      <c r="BG348" s="71"/>
      <c r="BH348" s="71"/>
      <c r="BI348" s="71"/>
      <c r="BJ348" s="71"/>
      <c r="BK348" s="71"/>
      <c r="BL348" s="71"/>
      <c r="BM348" s="71"/>
      <c r="BN348" s="71"/>
      <c r="BO348" s="71"/>
      <c r="BP348" s="71"/>
      <c r="BQ348" s="71"/>
      <c r="BR348" s="71"/>
      <c r="BS348" s="71"/>
      <c r="BT348" s="71"/>
      <c r="BU348" s="71"/>
      <c r="BV348" s="71"/>
      <c r="BW348" s="71"/>
      <c r="BX348" s="71"/>
      <c r="BY348" s="71"/>
      <c r="BZ348" s="71"/>
      <c r="CA348" s="71"/>
      <c r="CB348" s="71"/>
      <c r="CC348" s="71"/>
      <c r="CD348" s="71"/>
      <c r="CE348" s="71"/>
      <c r="CF348" s="71"/>
      <c r="CG348" s="71"/>
      <c r="CH348" s="71"/>
      <c r="CI348" s="71"/>
      <c r="CJ348" s="71"/>
      <c r="CK348" s="71"/>
      <c r="CL348" s="71"/>
      <c r="CM348" s="71"/>
    </row>
    <row r="349" spans="1:91" x14ac:dyDescent="0.15">
      <c r="A349" s="71"/>
      <c r="B349" s="71"/>
      <c r="C349" s="71"/>
      <c r="D349" s="71"/>
      <c r="E349" s="71"/>
      <c r="F349" s="71"/>
      <c r="G349" s="71"/>
      <c r="H349" s="71"/>
      <c r="I349" s="71"/>
      <c r="J349" s="71"/>
      <c r="K349" s="71"/>
      <c r="L349" s="71"/>
      <c r="M349" s="71"/>
      <c r="N349" s="71"/>
      <c r="O349" s="71"/>
      <c r="P349" s="71"/>
      <c r="Q349" s="71"/>
      <c r="R349" s="71"/>
      <c r="S349" s="71"/>
      <c r="T349" s="71"/>
      <c r="U349" s="71"/>
      <c r="V349" s="71"/>
      <c r="W349" s="71"/>
      <c r="X349" s="71"/>
      <c r="Y349" s="71"/>
      <c r="Z349" s="71"/>
      <c r="AA349" s="71"/>
      <c r="AB349" s="71"/>
      <c r="AC349" s="71"/>
      <c r="AD349" s="71"/>
      <c r="AE349" s="71"/>
      <c r="AF349" s="71"/>
      <c r="AG349" s="71"/>
      <c r="AH349" s="71"/>
      <c r="AI349" s="71"/>
      <c r="AJ349" s="71"/>
      <c r="AK349" s="71"/>
      <c r="AL349" s="71"/>
      <c r="AM349" s="71"/>
      <c r="AN349" s="71"/>
      <c r="AO349" s="71"/>
      <c r="AP349" s="71"/>
      <c r="AQ349" s="71"/>
      <c r="AR349" s="71"/>
      <c r="AS349" s="71"/>
      <c r="AT349" s="71"/>
      <c r="AU349" s="71"/>
      <c r="AV349" s="71"/>
      <c r="AW349" s="71"/>
      <c r="AX349" s="71"/>
      <c r="AY349" s="71"/>
      <c r="AZ349" s="71"/>
      <c r="BA349" s="71"/>
      <c r="BB349" s="71"/>
      <c r="BC349" s="71"/>
      <c r="BD349" s="71"/>
      <c r="BE349" s="71"/>
      <c r="BF349" s="71"/>
      <c r="BG349" s="71"/>
      <c r="BH349" s="71"/>
      <c r="BI349" s="71"/>
      <c r="BJ349" s="71"/>
      <c r="BK349" s="71"/>
      <c r="BL349" s="71"/>
      <c r="BM349" s="71"/>
      <c r="BN349" s="71"/>
      <c r="BO349" s="71"/>
      <c r="BP349" s="71"/>
      <c r="BQ349" s="71"/>
      <c r="BR349" s="71"/>
      <c r="BS349" s="71"/>
      <c r="BT349" s="71"/>
      <c r="BU349" s="71"/>
      <c r="BV349" s="71"/>
      <c r="BW349" s="71"/>
      <c r="BX349" s="71"/>
      <c r="BY349" s="71"/>
      <c r="BZ349" s="71"/>
      <c r="CA349" s="71"/>
      <c r="CB349" s="71"/>
      <c r="CC349" s="71"/>
      <c r="CD349" s="71"/>
      <c r="CE349" s="71"/>
      <c r="CF349" s="71"/>
      <c r="CG349" s="71"/>
      <c r="CH349" s="71"/>
      <c r="CI349" s="71"/>
      <c r="CJ349" s="71"/>
      <c r="CK349" s="71"/>
      <c r="CL349" s="71"/>
      <c r="CM349" s="71"/>
    </row>
    <row r="350" spans="1:91" x14ac:dyDescent="0.15">
      <c r="A350" s="71"/>
      <c r="B350" s="71"/>
      <c r="C350" s="71"/>
      <c r="D350" s="71"/>
      <c r="E350" s="71"/>
      <c r="F350" s="71"/>
      <c r="G350" s="71"/>
      <c r="H350" s="71"/>
      <c r="I350" s="71"/>
      <c r="J350" s="71"/>
      <c r="K350" s="71"/>
      <c r="L350" s="71"/>
      <c r="M350" s="71"/>
      <c r="N350" s="71"/>
      <c r="O350" s="71"/>
      <c r="P350" s="71"/>
      <c r="Q350" s="71"/>
      <c r="R350" s="71"/>
      <c r="S350" s="71"/>
      <c r="T350" s="71"/>
      <c r="U350" s="71"/>
      <c r="V350" s="71"/>
      <c r="W350" s="71"/>
      <c r="X350" s="71"/>
      <c r="Y350" s="71"/>
      <c r="Z350" s="71"/>
      <c r="AA350" s="71"/>
      <c r="AB350" s="71"/>
      <c r="AC350" s="71"/>
      <c r="AD350" s="71"/>
      <c r="AE350" s="71"/>
      <c r="AF350" s="71"/>
      <c r="AG350" s="71"/>
      <c r="AH350" s="71"/>
      <c r="AI350" s="71"/>
      <c r="AJ350" s="71"/>
      <c r="AK350" s="71"/>
      <c r="AL350" s="71"/>
      <c r="AM350" s="71"/>
      <c r="AN350" s="71"/>
      <c r="AO350" s="71"/>
      <c r="AP350" s="71"/>
      <c r="AQ350" s="71"/>
      <c r="AR350" s="71"/>
      <c r="AS350" s="71"/>
      <c r="AT350" s="71"/>
      <c r="AU350" s="71"/>
      <c r="AV350" s="71"/>
      <c r="AW350" s="71"/>
      <c r="AX350" s="71"/>
      <c r="AY350" s="71"/>
      <c r="AZ350" s="71"/>
      <c r="BA350" s="71"/>
      <c r="BB350" s="71"/>
      <c r="BC350" s="71"/>
      <c r="BD350" s="71"/>
      <c r="BE350" s="71"/>
      <c r="BF350" s="71"/>
      <c r="BG350" s="71"/>
      <c r="BH350" s="71"/>
      <c r="BI350" s="71"/>
      <c r="BJ350" s="71"/>
      <c r="BK350" s="71"/>
      <c r="BL350" s="71"/>
      <c r="BM350" s="71"/>
      <c r="BN350" s="71"/>
      <c r="BO350" s="71"/>
      <c r="BP350" s="71"/>
      <c r="BQ350" s="71"/>
      <c r="BR350" s="71"/>
      <c r="BS350" s="71"/>
      <c r="BT350" s="71"/>
      <c r="BU350" s="71"/>
      <c r="BV350" s="71"/>
      <c r="BW350" s="71"/>
      <c r="BX350" s="71"/>
      <c r="BY350" s="71"/>
      <c r="BZ350" s="71"/>
      <c r="CA350" s="71"/>
      <c r="CB350" s="71"/>
      <c r="CC350" s="71"/>
      <c r="CD350" s="71"/>
      <c r="CE350" s="71"/>
      <c r="CF350" s="71"/>
      <c r="CG350" s="71"/>
      <c r="CH350" s="71"/>
      <c r="CI350" s="71"/>
      <c r="CJ350" s="71"/>
      <c r="CK350" s="71"/>
      <c r="CL350" s="71"/>
      <c r="CM350" s="71"/>
    </row>
  </sheetData>
  <sheetProtection algorithmName="SHA-512" hashValue="NWaGOGPMxsDSKqTeKMOw0ZYQQ5o7Q8wW+nmHzGRg9LagWsO/FThtKhqSj31PRgCMH8YWoWpSb1h/5rCyI+Pgjw==" saltValue="VPetRB30mI/+UOoQvwiNNA==" spinCount="100000" sheet="1" objects="1" scenarios="1" formatCells="0"/>
  <phoneticPr fontId="0" type="noConversion"/>
  <conditionalFormatting sqref="M11">
    <cfRule type="cellIs" dxfId="1489" priority="159" operator="greaterThan">
      <formula>0</formula>
    </cfRule>
    <cfRule type="expression" dxfId="1488" priority="160">
      <formula>"$L10=&gt;0"</formula>
    </cfRule>
  </conditionalFormatting>
  <conditionalFormatting sqref="M12:M30">
    <cfRule type="cellIs" dxfId="1487" priority="157" operator="greaterThan">
      <formula>0</formula>
    </cfRule>
    <cfRule type="expression" dxfId="1486" priority="158">
      <formula>"$L10=&gt;0"</formula>
    </cfRule>
  </conditionalFormatting>
  <conditionalFormatting sqref="F11">
    <cfRule type="expression" dxfId="1485" priority="146">
      <formula>$F11&gt;0</formula>
    </cfRule>
  </conditionalFormatting>
  <conditionalFormatting sqref="I11">
    <cfRule type="expression" dxfId="1484" priority="110">
      <formula>$I11&gt;0</formula>
    </cfRule>
  </conditionalFormatting>
  <conditionalFormatting sqref="F12:F30">
    <cfRule type="expression" dxfId="1483" priority="13">
      <formula>$F12&gt;0</formula>
    </cfRule>
  </conditionalFormatting>
  <conditionalFormatting sqref="G21:G30">
    <cfRule type="expression" dxfId="1482" priority="12">
      <formula>$H21&gt;0</formula>
    </cfRule>
  </conditionalFormatting>
  <conditionalFormatting sqref="H21:H30">
    <cfRule type="expression" dxfId="1481" priority="11">
      <formula>$H21&gt; 0</formula>
    </cfRule>
  </conditionalFormatting>
  <conditionalFormatting sqref="J21:J30">
    <cfRule type="expression" dxfId="1480" priority="8">
      <formula>$I21&gt;0</formula>
    </cfRule>
  </conditionalFormatting>
  <conditionalFormatting sqref="I12:I30">
    <cfRule type="expression" dxfId="1479" priority="7">
      <formula>$I12&gt;0</formula>
    </cfRule>
  </conditionalFormatting>
  <conditionalFormatting sqref="G11">
    <cfRule type="expression" dxfId="1478" priority="6">
      <formula>$H11&gt;0</formula>
    </cfRule>
  </conditionalFormatting>
  <conditionalFormatting sqref="H11">
    <cfRule type="expression" dxfId="1477" priority="5">
      <formula>$H11&gt; 0</formula>
    </cfRule>
  </conditionalFormatting>
  <conditionalFormatting sqref="G12:G20">
    <cfRule type="expression" dxfId="1476" priority="4">
      <formula>$H12&gt;0</formula>
    </cfRule>
  </conditionalFormatting>
  <conditionalFormatting sqref="H12:H20">
    <cfRule type="expression" dxfId="1475" priority="3">
      <formula>$H12&gt; 0</formula>
    </cfRule>
  </conditionalFormatting>
  <conditionalFormatting sqref="J11">
    <cfRule type="expression" dxfId="1474" priority="2">
      <formula>$I11&gt;0</formula>
    </cfRule>
  </conditionalFormatting>
  <conditionalFormatting sqref="J12:J20">
    <cfRule type="expression" dxfId="1473" priority="1">
      <formula>$I12&gt;0</formula>
    </cfRule>
  </conditionalFormatting>
  <pageMargins left="0.51" right="0.75" top="0.78" bottom="1" header="0" footer="0"/>
  <pageSetup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fitToPage="1"/>
  </sheetPr>
  <dimension ref="A1:DP223"/>
  <sheetViews>
    <sheetView showGridLines="0" showRowColHeaders="0" showZeros="0" showOutlineSymbols="0" zoomScale="125" zoomScaleNormal="125" zoomScalePageLayoutView="125" workbookViewId="0">
      <pane ySplit="13" topLeftCell="A14" activePane="bottomLeft" state="frozen"/>
      <selection pane="bottomLeft" activeCell="C14" sqref="C14"/>
    </sheetView>
  </sheetViews>
  <sheetFormatPr baseColWidth="10" defaultRowHeight="13" x14ac:dyDescent="0.15"/>
  <cols>
    <col min="1" max="1" width="4.1640625" customWidth="1"/>
    <col min="2" max="2" width="3.5" customWidth="1"/>
    <col min="3" max="3" width="13.83203125" customWidth="1"/>
    <col min="4" max="4" width="17.83203125" customWidth="1"/>
    <col min="5" max="24" width="6.83203125" customWidth="1"/>
    <col min="25" max="25" width="2.83203125" customWidth="1"/>
    <col min="26" max="26" width="7.1640625" customWidth="1"/>
    <col min="27" max="27" width="1.6640625" customWidth="1"/>
    <col min="28" max="28" width="7.1640625" customWidth="1"/>
    <col min="29" max="29" width="6.6640625" customWidth="1"/>
    <col min="30" max="30" width="13.83203125" customWidth="1"/>
    <col min="31" max="32" width="10.1640625" customWidth="1"/>
    <col min="33" max="33" width="4.33203125" customWidth="1"/>
    <col min="34" max="34" width="1.83203125" customWidth="1"/>
    <col min="35" max="54" width="6" customWidth="1"/>
    <col min="55" max="55" width="2.5" customWidth="1"/>
    <col min="56" max="56" width="10.5" customWidth="1"/>
    <col min="57" max="57" width="4.5" customWidth="1"/>
    <col min="58" max="58" width="12" customWidth="1"/>
    <col min="59" max="62" width="6" customWidth="1"/>
    <col min="63" max="114" width="3" hidden="1" customWidth="1"/>
  </cols>
  <sheetData>
    <row r="1" spans="1:120" x14ac:dyDescent="0.15">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c r="BD1" s="71"/>
      <c r="BE1" s="71"/>
      <c r="BF1" s="71"/>
      <c r="BG1" s="71"/>
      <c r="BH1" s="71"/>
      <c r="BI1" s="71"/>
      <c r="BJ1" s="71"/>
      <c r="BK1" s="71"/>
      <c r="BL1" s="71"/>
      <c r="BM1" s="71"/>
      <c r="BN1" s="71"/>
      <c r="BO1" s="71"/>
      <c r="BP1" s="71"/>
      <c r="BQ1" s="71"/>
      <c r="BR1" s="71"/>
      <c r="BS1" s="71"/>
      <c r="BT1" s="71"/>
      <c r="BU1" s="71"/>
      <c r="BV1" s="71"/>
      <c r="BW1" s="71"/>
      <c r="BX1" s="71"/>
      <c r="BY1" s="71"/>
      <c r="BZ1" s="71"/>
      <c r="CA1" s="71"/>
      <c r="CB1" s="71"/>
      <c r="CC1" s="71"/>
      <c r="CD1" s="71"/>
      <c r="CE1" s="71"/>
      <c r="CF1" s="71"/>
      <c r="CG1" s="71"/>
      <c r="CH1" s="71"/>
      <c r="CI1" s="71"/>
      <c r="CJ1" s="71"/>
      <c r="CK1" s="71"/>
      <c r="CL1" s="71"/>
      <c r="CM1" s="71"/>
      <c r="CN1" s="71"/>
      <c r="CO1" s="71"/>
      <c r="CP1" s="71"/>
      <c r="CQ1" s="71"/>
      <c r="CR1" s="71"/>
      <c r="CS1" s="71"/>
      <c r="CT1" s="71"/>
      <c r="CU1" s="71"/>
      <c r="CV1" s="71"/>
      <c r="CW1" s="71"/>
      <c r="CX1" s="71"/>
      <c r="CY1" s="71"/>
      <c r="CZ1" s="71"/>
      <c r="DA1" s="71"/>
      <c r="DB1" s="71"/>
      <c r="DC1" s="71"/>
      <c r="DD1" s="71"/>
      <c r="DE1" s="71"/>
      <c r="DF1" s="71"/>
      <c r="DG1" s="71"/>
      <c r="DH1" s="71"/>
      <c r="DI1" s="71"/>
      <c r="DJ1" s="71"/>
      <c r="DK1" s="71"/>
      <c r="DL1" s="71"/>
      <c r="DM1" s="71"/>
      <c r="DN1" s="71"/>
      <c r="DO1" s="71"/>
      <c r="DP1" s="71"/>
    </row>
    <row r="2" spans="1:120" x14ac:dyDescent="0.15">
      <c r="A2" s="71"/>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c r="CA2" s="71"/>
      <c r="CB2" s="71"/>
      <c r="CC2" s="71"/>
      <c r="CD2" s="71"/>
      <c r="CE2" s="71"/>
      <c r="CF2" s="71"/>
      <c r="CG2" s="71"/>
      <c r="CH2" s="71"/>
      <c r="CI2" s="71"/>
      <c r="CJ2" s="71"/>
      <c r="CK2" s="71"/>
      <c r="CL2" s="71"/>
      <c r="CM2" s="71"/>
      <c r="CN2" s="71"/>
      <c r="CO2" s="71"/>
      <c r="CP2" s="71"/>
      <c r="CQ2" s="71"/>
      <c r="CR2" s="71"/>
      <c r="CS2" s="71"/>
      <c r="CT2" s="71"/>
      <c r="CU2" s="71"/>
      <c r="CV2" s="71"/>
      <c r="CW2" s="71"/>
      <c r="CX2" s="71"/>
      <c r="CY2" s="71"/>
      <c r="CZ2" s="71"/>
      <c r="DA2" s="71"/>
      <c r="DB2" s="71"/>
      <c r="DC2" s="71"/>
      <c r="DD2" s="71"/>
      <c r="DE2" s="71"/>
      <c r="DF2" s="71"/>
      <c r="DG2" s="71"/>
      <c r="DH2" s="71"/>
      <c r="DI2" s="71"/>
      <c r="DJ2" s="71"/>
      <c r="DK2" s="71"/>
      <c r="DL2" s="71"/>
      <c r="DM2" s="71"/>
      <c r="DN2" s="71"/>
      <c r="DO2" s="71"/>
      <c r="DP2" s="71"/>
    </row>
    <row r="3" spans="1:120" ht="26" x14ac:dyDescent="0.4">
      <c r="A3" s="71"/>
      <c r="B3" s="71"/>
      <c r="C3" s="586" t="s">
        <v>189</v>
      </c>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c r="DJ3" s="71"/>
      <c r="DK3" s="71"/>
      <c r="DL3" s="71"/>
      <c r="DM3" s="71"/>
      <c r="DN3" s="71"/>
      <c r="DO3" s="71"/>
      <c r="DP3" s="71"/>
    </row>
    <row r="4" spans="1:120" ht="29" customHeight="1" x14ac:dyDescent="0.2">
      <c r="A4" s="71"/>
      <c r="B4" s="71"/>
      <c r="C4" s="156" t="s">
        <v>195</v>
      </c>
      <c r="D4" s="7">
        <f>'Nivelado produccion'!D5</f>
        <v>0</v>
      </c>
      <c r="E4" s="71"/>
      <c r="F4" s="71"/>
      <c r="G4" s="71"/>
      <c r="H4" s="71"/>
      <c r="I4" s="71"/>
      <c r="K4" s="156" t="s">
        <v>11</v>
      </c>
      <c r="L4" s="8">
        <f>'Nivelado produccion'!I5</f>
        <v>0</v>
      </c>
      <c r="M4" s="71"/>
      <c r="N4" s="188" t="s">
        <v>33</v>
      </c>
      <c r="O4" s="71"/>
      <c r="P4" s="71"/>
      <c r="Q4" s="71"/>
      <c r="R4" s="71"/>
      <c r="S4" s="71"/>
      <c r="T4" s="71"/>
      <c r="U4" s="71"/>
      <c r="V4" s="71"/>
      <c r="W4" s="71"/>
      <c r="X4" s="71"/>
      <c r="Y4" s="71"/>
      <c r="Z4" s="71"/>
      <c r="AA4" s="71"/>
      <c r="AB4" s="71"/>
      <c r="AC4" s="71"/>
      <c r="AD4" s="71"/>
      <c r="AE4" s="71"/>
      <c r="AF4" s="71"/>
      <c r="AG4" s="71"/>
      <c r="AH4" s="189"/>
      <c r="AI4" s="189" t="s">
        <v>54</v>
      </c>
      <c r="AJ4" s="189"/>
      <c r="AK4" s="189"/>
      <c r="AL4" s="189"/>
      <c r="AM4" s="189"/>
      <c r="AN4" s="189"/>
      <c r="AO4" s="189"/>
      <c r="AP4" s="189"/>
      <c r="AQ4" s="189"/>
      <c r="AR4" s="189"/>
      <c r="AS4" s="189"/>
      <c r="AT4" s="189"/>
      <c r="AU4" s="189"/>
      <c r="AV4" s="189"/>
      <c r="AW4" s="189"/>
      <c r="AX4" s="189"/>
      <c r="AY4" s="190"/>
      <c r="AZ4" s="190"/>
      <c r="BA4" s="190"/>
      <c r="BB4" s="190"/>
      <c r="BC4" s="190"/>
      <c r="BD4" s="190"/>
      <c r="BE4" s="190"/>
      <c r="BF4" s="190"/>
      <c r="BG4" s="190"/>
      <c r="BH4" s="190"/>
      <c r="BI4" s="190"/>
      <c r="BJ4" s="190"/>
      <c r="BK4" s="190"/>
      <c r="BL4" s="190"/>
      <c r="BM4" s="190"/>
      <c r="BN4" s="190"/>
      <c r="BO4" s="190"/>
      <c r="BP4" s="190"/>
      <c r="BQ4" s="190"/>
      <c r="BR4" s="190"/>
      <c r="BS4" s="190"/>
      <c r="BT4" s="190"/>
      <c r="BU4" s="190"/>
      <c r="BV4" s="190"/>
      <c r="BW4" s="190"/>
      <c r="BX4" s="190"/>
      <c r="BY4" s="190"/>
      <c r="BZ4" s="190"/>
      <c r="CA4" s="190"/>
      <c r="CB4" s="190"/>
      <c r="CC4" s="190"/>
      <c r="CD4" s="190"/>
      <c r="CE4" s="190"/>
      <c r="CF4" s="190"/>
      <c r="CG4" s="71"/>
      <c r="CH4" s="71"/>
      <c r="CI4" s="71"/>
      <c r="CJ4" s="71"/>
      <c r="CK4" s="71"/>
      <c r="CL4" s="71"/>
      <c r="CM4" s="71"/>
      <c r="CN4" s="71"/>
      <c r="CO4" s="71"/>
      <c r="CP4" s="71"/>
      <c r="CQ4" s="71"/>
      <c r="CR4" s="71"/>
      <c r="CS4" s="71"/>
      <c r="CT4" s="71"/>
      <c r="CU4" s="71"/>
      <c r="CV4" s="71"/>
      <c r="CW4" s="71"/>
      <c r="CX4" s="71"/>
      <c r="CY4" s="71"/>
      <c r="CZ4" s="71"/>
      <c r="DA4" s="71"/>
      <c r="DB4" s="71"/>
      <c r="DC4" s="71"/>
      <c r="DD4" s="71"/>
      <c r="DE4" s="71"/>
      <c r="DF4" s="71"/>
      <c r="DG4" s="71"/>
      <c r="DH4" s="71"/>
      <c r="DI4" s="71"/>
      <c r="DJ4" s="71"/>
      <c r="DK4" s="71"/>
      <c r="DL4" s="71"/>
      <c r="DM4" s="71"/>
      <c r="DN4" s="71"/>
      <c r="DO4" s="71"/>
      <c r="DP4" s="71"/>
    </row>
    <row r="5" spans="1:120" ht="22" customHeight="1" x14ac:dyDescent="0.2">
      <c r="A5" s="71"/>
      <c r="B5" s="71"/>
      <c r="C5" s="119" t="s">
        <v>5</v>
      </c>
      <c r="D5" s="7">
        <f>'Nivelado produccion'!D6</f>
        <v>0</v>
      </c>
      <c r="E5" s="71"/>
      <c r="F5" s="71"/>
      <c r="G5" s="71"/>
      <c r="H5" s="71"/>
      <c r="I5" s="71"/>
      <c r="K5" s="156" t="s">
        <v>24</v>
      </c>
      <c r="L5" s="8">
        <f>'Nivelado produccion'!I6</f>
        <v>0</v>
      </c>
      <c r="M5" s="71"/>
      <c r="N5" s="71"/>
      <c r="O5" s="71"/>
      <c r="P5" s="71"/>
      <c r="Q5" s="71"/>
      <c r="R5" s="71"/>
      <c r="S5" s="71"/>
      <c r="T5" s="71"/>
      <c r="U5" s="71"/>
      <c r="V5" s="71"/>
      <c r="W5" s="71"/>
      <c r="X5" s="71"/>
      <c r="Y5" s="71"/>
      <c r="Z5" s="71"/>
      <c r="AA5" s="71"/>
      <c r="AB5" s="71"/>
      <c r="AC5" s="71"/>
      <c r="AD5" s="175" t="s">
        <v>53</v>
      </c>
      <c r="AE5" s="71"/>
      <c r="AF5" s="71"/>
      <c r="AG5" s="425" t="s">
        <v>42</v>
      </c>
      <c r="AH5" s="425"/>
      <c r="AI5" s="426" t="s">
        <v>158</v>
      </c>
      <c r="AJ5" s="425"/>
      <c r="AK5" s="425"/>
      <c r="AL5" s="425"/>
      <c r="AM5" s="425"/>
      <c r="AN5" s="425"/>
      <c r="AO5" s="425"/>
      <c r="AP5" s="425"/>
      <c r="AQ5" s="425"/>
      <c r="AR5" s="425"/>
      <c r="AS5" s="191"/>
      <c r="AT5" s="191"/>
      <c r="AU5" s="191"/>
      <c r="AV5" s="191"/>
      <c r="AW5" s="191"/>
      <c r="AX5" s="191"/>
      <c r="AY5" s="192"/>
      <c r="AZ5" s="193"/>
      <c r="BA5" s="193"/>
      <c r="BB5" s="193"/>
      <c r="BC5" s="193"/>
      <c r="BD5" s="425" t="s">
        <v>44</v>
      </c>
      <c r="BE5" s="425"/>
      <c r="BF5" s="425" t="s">
        <v>47</v>
      </c>
      <c r="BG5" s="194"/>
      <c r="BH5" s="194"/>
      <c r="BI5" s="194"/>
      <c r="BJ5" s="194"/>
      <c r="BK5" s="194"/>
      <c r="BL5" s="194"/>
      <c r="BM5" s="71" t="s">
        <v>80</v>
      </c>
      <c r="BN5" s="71"/>
      <c r="BO5" s="71"/>
      <c r="BP5" s="71"/>
      <c r="BQ5" s="71"/>
      <c r="BR5" s="71"/>
      <c r="BS5" s="71"/>
      <c r="BT5" s="71"/>
      <c r="BU5" s="71"/>
      <c r="BV5" s="71"/>
      <c r="BW5" s="71"/>
      <c r="BX5" s="71"/>
      <c r="BY5" s="71"/>
      <c r="BZ5" s="71"/>
      <c r="CA5" s="71"/>
      <c r="CB5" s="71"/>
      <c r="CC5" s="71"/>
      <c r="CD5" s="71"/>
      <c r="CE5" s="71"/>
      <c r="CF5" s="71"/>
      <c r="CG5" s="71"/>
      <c r="CH5" s="71"/>
      <c r="CI5" s="71"/>
      <c r="CJ5" s="71"/>
      <c r="CK5" s="71"/>
      <c r="CL5" s="71"/>
      <c r="CM5" s="71"/>
      <c r="CN5" s="71"/>
      <c r="CO5" s="71"/>
      <c r="CP5" s="71"/>
      <c r="CQ5" s="71"/>
      <c r="CR5" s="71"/>
      <c r="CS5" s="71"/>
      <c r="CT5" s="71"/>
      <c r="CU5" s="71"/>
      <c r="CV5" s="71"/>
      <c r="CW5" s="71"/>
      <c r="CX5" s="71"/>
      <c r="CY5" s="71"/>
      <c r="CZ5" s="71"/>
      <c r="DA5" s="71"/>
      <c r="DB5" s="71"/>
      <c r="DC5" s="71"/>
      <c r="DD5" s="71"/>
      <c r="DE5" s="71"/>
      <c r="DF5" s="71"/>
      <c r="DG5" s="71"/>
      <c r="DH5" s="71"/>
      <c r="DI5" s="71"/>
      <c r="DJ5" s="71"/>
      <c r="DK5" s="71"/>
      <c r="DL5" s="71"/>
      <c r="DM5" s="71"/>
      <c r="DN5" s="71"/>
      <c r="DO5" s="71"/>
      <c r="DP5" s="71"/>
    </row>
    <row r="6" spans="1:120" ht="20" customHeight="1" thickBot="1" x14ac:dyDescent="0.2">
      <c r="A6" s="71"/>
      <c r="B6" s="71"/>
      <c r="C6" s="71"/>
      <c r="D6" s="71"/>
      <c r="E6" s="195"/>
      <c r="F6" s="195"/>
      <c r="G6" s="195"/>
      <c r="H6" s="195"/>
      <c r="I6" s="195"/>
      <c r="J6" s="195"/>
      <c r="K6" s="195"/>
      <c r="L6" s="195"/>
      <c r="M6" s="195"/>
      <c r="N6" s="195"/>
      <c r="O6" s="195"/>
      <c r="P6" s="195"/>
      <c r="Q6" s="195"/>
      <c r="R6" s="195"/>
      <c r="S6" s="195"/>
      <c r="T6" s="195"/>
      <c r="U6" s="195"/>
      <c r="V6" s="195"/>
      <c r="W6" s="195"/>
      <c r="X6" s="195"/>
      <c r="Y6" s="71"/>
      <c r="Z6" s="71"/>
      <c r="AA6" s="71"/>
      <c r="AB6" s="71"/>
      <c r="AC6" s="71"/>
      <c r="AD6" s="71"/>
      <c r="AE6" s="71"/>
      <c r="AF6" s="71"/>
      <c r="AG6" s="422" t="s">
        <v>41</v>
      </c>
      <c r="AH6" s="422"/>
      <c r="AI6" s="423">
        <v>1</v>
      </c>
      <c r="AJ6" s="423">
        <f>AI6+1</f>
        <v>2</v>
      </c>
      <c r="AK6" s="423">
        <f t="shared" ref="AK6:BB6" si="0">AJ6+1</f>
        <v>3</v>
      </c>
      <c r="AL6" s="423">
        <f t="shared" si="0"/>
        <v>4</v>
      </c>
      <c r="AM6" s="423">
        <f t="shared" si="0"/>
        <v>5</v>
      </c>
      <c r="AN6" s="423">
        <f t="shared" si="0"/>
        <v>6</v>
      </c>
      <c r="AO6" s="423">
        <f t="shared" si="0"/>
        <v>7</v>
      </c>
      <c r="AP6" s="423">
        <f t="shared" si="0"/>
        <v>8</v>
      </c>
      <c r="AQ6" s="423">
        <f t="shared" si="0"/>
        <v>9</v>
      </c>
      <c r="AR6" s="423">
        <f t="shared" si="0"/>
        <v>10</v>
      </c>
      <c r="AS6" s="423">
        <f t="shared" si="0"/>
        <v>11</v>
      </c>
      <c r="AT6" s="423">
        <f t="shared" si="0"/>
        <v>12</v>
      </c>
      <c r="AU6" s="423">
        <f t="shared" si="0"/>
        <v>13</v>
      </c>
      <c r="AV6" s="423">
        <f t="shared" si="0"/>
        <v>14</v>
      </c>
      <c r="AW6" s="423">
        <f t="shared" si="0"/>
        <v>15</v>
      </c>
      <c r="AX6" s="423">
        <f t="shared" si="0"/>
        <v>16</v>
      </c>
      <c r="AY6" s="423">
        <f t="shared" si="0"/>
        <v>17</v>
      </c>
      <c r="AZ6" s="423">
        <f t="shared" si="0"/>
        <v>18</v>
      </c>
      <c r="BA6" s="423">
        <f t="shared" si="0"/>
        <v>19</v>
      </c>
      <c r="BB6" s="423">
        <f t="shared" si="0"/>
        <v>20</v>
      </c>
      <c r="BC6" s="424"/>
      <c r="BD6" s="427" t="s">
        <v>45</v>
      </c>
      <c r="BE6" s="427"/>
      <c r="BF6" s="427" t="s">
        <v>46</v>
      </c>
      <c r="BG6" s="71"/>
      <c r="BH6" s="71"/>
      <c r="BI6" s="71"/>
      <c r="BJ6" s="71"/>
      <c r="BK6" s="196"/>
      <c r="BL6" s="196"/>
      <c r="BM6" s="197">
        <f>1</f>
        <v>1</v>
      </c>
      <c r="BN6" s="197">
        <f>BM6+1</f>
        <v>2</v>
      </c>
      <c r="BO6" s="197">
        <f t="shared" ref="BO6:DJ6" si="1">BN6+1</f>
        <v>3</v>
      </c>
      <c r="BP6" s="197">
        <f t="shared" si="1"/>
        <v>4</v>
      </c>
      <c r="BQ6" s="197">
        <f t="shared" si="1"/>
        <v>5</v>
      </c>
      <c r="BR6" s="197">
        <f t="shared" si="1"/>
        <v>6</v>
      </c>
      <c r="BS6" s="197">
        <f t="shared" si="1"/>
        <v>7</v>
      </c>
      <c r="BT6" s="197">
        <f t="shared" si="1"/>
        <v>8</v>
      </c>
      <c r="BU6" s="197">
        <f t="shared" si="1"/>
        <v>9</v>
      </c>
      <c r="BV6" s="197">
        <f t="shared" si="1"/>
        <v>10</v>
      </c>
      <c r="BW6" s="197">
        <f t="shared" si="1"/>
        <v>11</v>
      </c>
      <c r="BX6" s="197">
        <f t="shared" si="1"/>
        <v>12</v>
      </c>
      <c r="BY6" s="197">
        <f t="shared" si="1"/>
        <v>13</v>
      </c>
      <c r="BZ6" s="197">
        <f t="shared" si="1"/>
        <v>14</v>
      </c>
      <c r="CA6" s="197">
        <f t="shared" si="1"/>
        <v>15</v>
      </c>
      <c r="CB6" s="197">
        <f t="shared" si="1"/>
        <v>16</v>
      </c>
      <c r="CC6" s="197">
        <f t="shared" si="1"/>
        <v>17</v>
      </c>
      <c r="CD6" s="197">
        <f t="shared" si="1"/>
        <v>18</v>
      </c>
      <c r="CE6" s="197">
        <f t="shared" si="1"/>
        <v>19</v>
      </c>
      <c r="CF6" s="197">
        <f t="shared" si="1"/>
        <v>20</v>
      </c>
      <c r="CG6" s="197">
        <f t="shared" si="1"/>
        <v>21</v>
      </c>
      <c r="CH6" s="197">
        <f t="shared" si="1"/>
        <v>22</v>
      </c>
      <c r="CI6" s="197">
        <f t="shared" si="1"/>
        <v>23</v>
      </c>
      <c r="CJ6" s="197">
        <f t="shared" si="1"/>
        <v>24</v>
      </c>
      <c r="CK6" s="197">
        <f t="shared" si="1"/>
        <v>25</v>
      </c>
      <c r="CL6" s="197">
        <f t="shared" si="1"/>
        <v>26</v>
      </c>
      <c r="CM6" s="197">
        <f t="shared" si="1"/>
        <v>27</v>
      </c>
      <c r="CN6" s="197">
        <f t="shared" si="1"/>
        <v>28</v>
      </c>
      <c r="CO6" s="197">
        <f t="shared" si="1"/>
        <v>29</v>
      </c>
      <c r="CP6" s="197">
        <f t="shared" si="1"/>
        <v>30</v>
      </c>
      <c r="CQ6" s="197">
        <f t="shared" si="1"/>
        <v>31</v>
      </c>
      <c r="CR6" s="197">
        <f t="shared" si="1"/>
        <v>32</v>
      </c>
      <c r="CS6" s="197">
        <f t="shared" si="1"/>
        <v>33</v>
      </c>
      <c r="CT6" s="197">
        <f t="shared" si="1"/>
        <v>34</v>
      </c>
      <c r="CU6" s="197">
        <f t="shared" si="1"/>
        <v>35</v>
      </c>
      <c r="CV6" s="197">
        <f t="shared" si="1"/>
        <v>36</v>
      </c>
      <c r="CW6" s="197">
        <f t="shared" si="1"/>
        <v>37</v>
      </c>
      <c r="CX6" s="197">
        <f t="shared" si="1"/>
        <v>38</v>
      </c>
      <c r="CY6" s="197">
        <f t="shared" si="1"/>
        <v>39</v>
      </c>
      <c r="CZ6" s="197">
        <f t="shared" si="1"/>
        <v>40</v>
      </c>
      <c r="DA6" s="197">
        <f t="shared" si="1"/>
        <v>41</v>
      </c>
      <c r="DB6" s="197">
        <f t="shared" si="1"/>
        <v>42</v>
      </c>
      <c r="DC6" s="197">
        <f t="shared" si="1"/>
        <v>43</v>
      </c>
      <c r="DD6" s="197">
        <f t="shared" si="1"/>
        <v>44</v>
      </c>
      <c r="DE6" s="197">
        <f t="shared" si="1"/>
        <v>45</v>
      </c>
      <c r="DF6" s="197">
        <f t="shared" si="1"/>
        <v>46</v>
      </c>
      <c r="DG6" s="197">
        <f t="shared" si="1"/>
        <v>47</v>
      </c>
      <c r="DH6" s="197">
        <f t="shared" si="1"/>
        <v>48</v>
      </c>
      <c r="DI6" s="197">
        <f t="shared" si="1"/>
        <v>49</v>
      </c>
      <c r="DJ6" s="197">
        <f t="shared" si="1"/>
        <v>50</v>
      </c>
      <c r="DK6" s="71"/>
      <c r="DL6" s="71"/>
      <c r="DM6" s="71"/>
      <c r="DN6" s="71"/>
      <c r="DO6" s="71"/>
      <c r="DP6" s="71"/>
    </row>
    <row r="7" spans="1:120" ht="18" customHeight="1" thickTop="1" thickBot="1" x14ac:dyDescent="0.2">
      <c r="A7" s="71"/>
      <c r="B7" s="71"/>
      <c r="C7" s="71"/>
      <c r="D7" s="71"/>
      <c r="E7" s="195"/>
      <c r="F7" s="195"/>
      <c r="G7" s="195"/>
      <c r="H7" s="195"/>
      <c r="I7" s="195"/>
      <c r="J7" s="195"/>
      <c r="K7" s="195"/>
      <c r="L7" s="195"/>
      <c r="M7" s="195"/>
      <c r="N7" s="195"/>
      <c r="O7" s="195"/>
      <c r="P7" s="195"/>
      <c r="Q7" s="195"/>
      <c r="R7" s="195"/>
      <c r="S7" s="195"/>
      <c r="T7" s="195"/>
      <c r="U7" s="195"/>
      <c r="V7" s="195"/>
      <c r="W7" s="195"/>
      <c r="X7" s="195"/>
      <c r="Y7" s="71"/>
      <c r="Z7" s="71"/>
      <c r="AA7" s="71"/>
      <c r="AB7" s="71"/>
      <c r="AC7" s="71"/>
      <c r="AD7" s="71"/>
      <c r="AE7" s="198"/>
      <c r="AF7" s="199"/>
      <c r="AG7" s="417">
        <f>IF($W$12&gt;0,1,0)</f>
        <v>0</v>
      </c>
      <c r="AH7" s="200"/>
      <c r="AI7" s="418" t="str">
        <f t="shared" ref="AI7" si="2">IF(E$10=0,"",SQRT(($AG7*$AB$14-(0+E$14))^2+($AG7*$AB$15-(0+E$15))^2+($AG7*$AB$16-(0+E$16))^2+($AG7*$AB$17-(0+E$17))^2+($AG7*$AB$18-(0+E$18))^2+($AG7*$AB$19-(0+E$19))^2+($AG7*$AB$20-(0+E$20))^2+($AG7*$AB$21-(0+E$21))^2+($AG7*$AB$22-(0+E$22))^2+($AG7*$AB$23-(0+E$23))^2+($AG7*$AB$24-(0+E$24))^2+($AG7*$AB$25-(0+E$25))^2+($AG7*$AB$26-(0+E$26))^2+($AG7*$AB$27-(0+E$27))^2+($AG7*$AB$28-(0+E$28))^2+($AG7*$AB$29-(0+E$29))^2+($AG7*$AB$30-(0+E$30))^2+($AG7*$AB$31-(0+E$31))^2+($AG7*$AB$32-(0+E$32))^2+($AG7*$AB$33-(0+E$33))^2+($AG7*$AB$34-(0+E$34))^2+($AG7*$AB$35-(0+E$35))^2+($AG7*$AB$36-(0+E$36))^2+($AG7*$AB$37-(0+E$37))^2+($AG7*$AB$38-(0+E$38))^2+($AG7*$AB$39-(0+E$39))^2+($AG7*$AB$40-(0+E$40))^2+($AG7*$AB$41-(0+E$41))^2+($AG7*$AB$42-(0+E$42))^2+($AG7*$AB$43-(0+E$43))^2+($AG7*$AB$44-(0+E$44))^2+($AG7*$AB$45-(0+E$45))^2+($AG7*$AB$46-(0+E$46))^2+($AG7*$AB$47-(0+E$47))^2+($AG7*$AB$48-(0+E$48))^2+($AG7*$AB$49-(0+E$49))^2+($AG7*$AB$50-(0+E$50))^2+($AG7*$AB$51-(0+E$51))^2+($AG7*$AB$52-(0+E$52))^2+($AG7*$AB$53-(0+E$53))^2+($AG7*$AB$54-(0+E$54))^2+($AG7*$AB$55-(0+E$55))^2+($AG7*$AB$56-(0+E$56))^2+($AG7*$AB$57-(0+E$57))^2+($AG7*$AB$58-(0+E$58))^2+($AG7*$AB$59-(0+E$59))^2+($AG7*$AB$60-(0+E$60))^2+($AG7*$AB$61-(0+E$61))^2+($AG7*$AB$62-(0+E$62))^2+($AG7*$AB$63-(0+E$63))^2))</f>
        <v/>
      </c>
      <c r="AJ7" s="418" t="str">
        <f t="shared" ref="AJ7:BB7" si="3">IF(F$10=0,"",SQRT(($AG7*$AB$14-(0+F$14))^2+($AG7*$AB$15-(0+F$15))^2+($AG7*$AB$16-(0+F$16))^2+($AG7*$AB$17-(0+F$17))^2+($AG7*$AB$18-(0+F$18))^2+($AG7*$AB$19-(0+F$19))^2+($AG7*$AB$20-(0+F$20))^2+($AG7*$AB$21-(0+F$21))^2+($AG7*$AB$22-(0+F$22))^2+($AG7*$AB$23-(0+F$23))^2+($AG7*$AB$24-(0+F$24))^2+($AG7*$AB$25-(0+F$25))^2+($AG7*$AB$26-(0+F$26))^2+($AG7*$AB$27-(0+F$27))^2+($AG7*$AB$28-(0+F$28))^2+($AG7*$AB$29-(0+F$29))^2+($AG7*$AB$30-(0+F$30))^2+($AG7*$AB$31-(0+F$31))^2+($AG7*$AB$32-(0+F$32))^2+($AG7*$AB$33-(0+F$33))^2+($AG7*$AB$34-(0+F$34))^2+($AG7*$AB$35-(0+F$35))^2+($AG7*$AB$36-(0+F$36))^2+($AG7*$AB$37-(0+F$37))^2+($AG7*$AB$38-(0+F$38))^2+($AG7*$AB$39-(0+F$39))^2+($AG7*$AB$40-(0+F$40))^2+($AG7*$AB$41-(0+F$41))^2+($AG7*$AB$42-(0+F$42))^2+($AG7*$AB$43-(0+F$43))^2+($AG7*$AB$44-(0+F$44))^2+($AG7*$AB$45-(0+F$45))^2+($AG7*$AB$46-(0+F$46))^2+($AG7*$AB$47-(0+F$47))^2+($AG7*$AB$48-(0+F$48))^2+($AG7*$AB$49-(0+F$49))^2+($AG7*$AB$50-(0+F$50))^2+($AG7*$AB$51-(0+F$51))^2+($AG7*$AB$52-(0+F$52))^2+($AG7*$AB$53-(0+F$53))^2+($AG7*$AB$54-(0+F$54))^2+($AG7*$AB$55-(0+F$55))^2+($AG7*$AB$56-(0+F$56))^2+($AG7*$AB$57-(0+F$57))^2+($AG7*$AB$58-(0+F$58))^2+($AG7*$AB$59-(0+F$59))^2+($AG7*$AB$60-(0+F$60))^2+($AG7*$AB$61-(0+F$61))^2+($AG7*$AB$62-(0+F$62))^2+($AG7*$AB$63-(0+F$63))^2))</f>
        <v/>
      </c>
      <c r="AK7" s="418" t="str">
        <f t="shared" si="3"/>
        <v/>
      </c>
      <c r="AL7" s="418" t="str">
        <f t="shared" si="3"/>
        <v/>
      </c>
      <c r="AM7" s="418" t="str">
        <f t="shared" si="3"/>
        <v/>
      </c>
      <c r="AN7" s="418" t="str">
        <f t="shared" si="3"/>
        <v/>
      </c>
      <c r="AO7" s="418" t="str">
        <f t="shared" si="3"/>
        <v/>
      </c>
      <c r="AP7" s="418" t="str">
        <f t="shared" si="3"/>
        <v/>
      </c>
      <c r="AQ7" s="418" t="str">
        <f t="shared" si="3"/>
        <v/>
      </c>
      <c r="AR7" s="418" t="str">
        <f t="shared" si="3"/>
        <v/>
      </c>
      <c r="AS7" s="418" t="str">
        <f t="shared" si="3"/>
        <v/>
      </c>
      <c r="AT7" s="418" t="str">
        <f t="shared" si="3"/>
        <v/>
      </c>
      <c r="AU7" s="418" t="str">
        <f t="shared" si="3"/>
        <v/>
      </c>
      <c r="AV7" s="418" t="str">
        <f t="shared" si="3"/>
        <v/>
      </c>
      <c r="AW7" s="418" t="str">
        <f t="shared" si="3"/>
        <v/>
      </c>
      <c r="AX7" s="418" t="str">
        <f t="shared" si="3"/>
        <v/>
      </c>
      <c r="AY7" s="418" t="str">
        <f t="shared" si="3"/>
        <v/>
      </c>
      <c r="AZ7" s="418" t="str">
        <f t="shared" si="3"/>
        <v/>
      </c>
      <c r="BA7" s="418" t="str">
        <f t="shared" si="3"/>
        <v/>
      </c>
      <c r="BB7" s="418" t="str">
        <f t="shared" si="3"/>
        <v/>
      </c>
      <c r="BC7" s="200"/>
      <c r="BD7" s="419">
        <f>MIN(AI7:BB7)</f>
        <v>0</v>
      </c>
      <c r="BE7" s="420">
        <f>IFERROR(MATCH($BD7,$AI7:$BB7,0),0)</f>
        <v>0</v>
      </c>
      <c r="BF7" s="421">
        <f>IFERROR(HLOOKUP(MATCH($BD7,$AI7:$BB7,0),$E$8:$X$9,ROW($E$9)-ROW($E$8)+1,FALSE),0)</f>
        <v>0</v>
      </c>
      <c r="BG7" s="71"/>
      <c r="BH7" s="71"/>
      <c r="BI7" s="71"/>
      <c r="BJ7" s="71"/>
      <c r="BK7" s="693" t="s">
        <v>81</v>
      </c>
      <c r="BL7" s="197">
        <v>1</v>
      </c>
      <c r="BM7" s="201">
        <f>IFERROR(HLOOKUP($BE7,$E$8:$X$63,ROW($E$14)+BM$6-ROW($E$8),FALSE),0)</f>
        <v>0</v>
      </c>
      <c r="BN7" s="201">
        <f t="shared" ref="BN7:DJ7" si="4">IFERROR(HLOOKUP($BE7,$E$8:$X$63,ROW($E$14)+BN$6-ROW($E$8),FALSE),0)</f>
        <v>0</v>
      </c>
      <c r="BO7" s="201">
        <f t="shared" si="4"/>
        <v>0</v>
      </c>
      <c r="BP7" s="201">
        <f t="shared" si="4"/>
        <v>0</v>
      </c>
      <c r="BQ7" s="201">
        <f t="shared" si="4"/>
        <v>0</v>
      </c>
      <c r="BR7" s="201">
        <f t="shared" si="4"/>
        <v>0</v>
      </c>
      <c r="BS7" s="201">
        <f t="shared" si="4"/>
        <v>0</v>
      </c>
      <c r="BT7" s="201">
        <f t="shared" si="4"/>
        <v>0</v>
      </c>
      <c r="BU7" s="201">
        <f t="shared" si="4"/>
        <v>0</v>
      </c>
      <c r="BV7" s="201">
        <f t="shared" si="4"/>
        <v>0</v>
      </c>
      <c r="BW7" s="201">
        <f t="shared" si="4"/>
        <v>0</v>
      </c>
      <c r="BX7" s="201">
        <f t="shared" si="4"/>
        <v>0</v>
      </c>
      <c r="BY7" s="201">
        <f t="shared" si="4"/>
        <v>0</v>
      </c>
      <c r="BZ7" s="201">
        <f t="shared" si="4"/>
        <v>0</v>
      </c>
      <c r="CA7" s="201">
        <f t="shared" si="4"/>
        <v>0</v>
      </c>
      <c r="CB7" s="201">
        <f t="shared" si="4"/>
        <v>0</v>
      </c>
      <c r="CC7" s="201">
        <f t="shared" si="4"/>
        <v>0</v>
      </c>
      <c r="CD7" s="201">
        <f t="shared" si="4"/>
        <v>0</v>
      </c>
      <c r="CE7" s="201">
        <f t="shared" si="4"/>
        <v>0</v>
      </c>
      <c r="CF7" s="201">
        <f t="shared" si="4"/>
        <v>0</v>
      </c>
      <c r="CG7" s="201">
        <f t="shared" si="4"/>
        <v>0</v>
      </c>
      <c r="CH7" s="201">
        <f t="shared" si="4"/>
        <v>0</v>
      </c>
      <c r="CI7" s="201">
        <f t="shared" si="4"/>
        <v>0</v>
      </c>
      <c r="CJ7" s="201">
        <f t="shared" si="4"/>
        <v>0</v>
      </c>
      <c r="CK7" s="201">
        <f t="shared" si="4"/>
        <v>0</v>
      </c>
      <c r="CL7" s="201">
        <f t="shared" si="4"/>
        <v>0</v>
      </c>
      <c r="CM7" s="201">
        <f t="shared" si="4"/>
        <v>0</v>
      </c>
      <c r="CN7" s="201">
        <f t="shared" si="4"/>
        <v>0</v>
      </c>
      <c r="CO7" s="201">
        <f t="shared" si="4"/>
        <v>0</v>
      </c>
      <c r="CP7" s="201">
        <f t="shared" si="4"/>
        <v>0</v>
      </c>
      <c r="CQ7" s="201">
        <f t="shared" si="4"/>
        <v>0</v>
      </c>
      <c r="CR7" s="201">
        <f t="shared" si="4"/>
        <v>0</v>
      </c>
      <c r="CS7" s="201">
        <f t="shared" si="4"/>
        <v>0</v>
      </c>
      <c r="CT7" s="201">
        <f t="shared" si="4"/>
        <v>0</v>
      </c>
      <c r="CU7" s="201">
        <f t="shared" si="4"/>
        <v>0</v>
      </c>
      <c r="CV7" s="201">
        <f t="shared" si="4"/>
        <v>0</v>
      </c>
      <c r="CW7" s="201">
        <f t="shared" si="4"/>
        <v>0</v>
      </c>
      <c r="CX7" s="201">
        <f t="shared" si="4"/>
        <v>0</v>
      </c>
      <c r="CY7" s="201">
        <f t="shared" si="4"/>
        <v>0</v>
      </c>
      <c r="CZ7" s="201">
        <f t="shared" si="4"/>
        <v>0</v>
      </c>
      <c r="DA7" s="201">
        <f t="shared" si="4"/>
        <v>0</v>
      </c>
      <c r="DB7" s="201">
        <f t="shared" si="4"/>
        <v>0</v>
      </c>
      <c r="DC7" s="201">
        <f t="shared" si="4"/>
        <v>0</v>
      </c>
      <c r="DD7" s="201">
        <f t="shared" si="4"/>
        <v>0</v>
      </c>
      <c r="DE7" s="201">
        <f t="shared" si="4"/>
        <v>0</v>
      </c>
      <c r="DF7" s="201">
        <f t="shared" si="4"/>
        <v>0</v>
      </c>
      <c r="DG7" s="201">
        <f t="shared" si="4"/>
        <v>0</v>
      </c>
      <c r="DH7" s="201">
        <f t="shared" si="4"/>
        <v>0</v>
      </c>
      <c r="DI7" s="201">
        <f t="shared" si="4"/>
        <v>0</v>
      </c>
      <c r="DJ7" s="201">
        <f t="shared" si="4"/>
        <v>0</v>
      </c>
      <c r="DK7" s="71"/>
      <c r="DL7" s="71"/>
      <c r="DM7" s="71"/>
      <c r="DN7" s="71"/>
      <c r="DO7" s="71"/>
      <c r="DP7" s="71"/>
    </row>
    <row r="8" spans="1:120" ht="18" customHeight="1" thickTop="1" thickBot="1" x14ac:dyDescent="0.2">
      <c r="A8" s="71"/>
      <c r="B8" s="71"/>
      <c r="C8" s="71"/>
      <c r="D8" s="71"/>
      <c r="E8" s="197">
        <v>1</v>
      </c>
      <c r="F8" s="197">
        <f>E8+1</f>
        <v>2</v>
      </c>
      <c r="G8" s="197">
        <f t="shared" ref="G8:X8" si="5">F8+1</f>
        <v>3</v>
      </c>
      <c r="H8" s="197">
        <f t="shared" si="5"/>
        <v>4</v>
      </c>
      <c r="I8" s="197">
        <f t="shared" si="5"/>
        <v>5</v>
      </c>
      <c r="J8" s="197">
        <f t="shared" si="5"/>
        <v>6</v>
      </c>
      <c r="K8" s="197">
        <f t="shared" si="5"/>
        <v>7</v>
      </c>
      <c r="L8" s="197">
        <f t="shared" si="5"/>
        <v>8</v>
      </c>
      <c r="M8" s="197">
        <f t="shared" si="5"/>
        <v>9</v>
      </c>
      <c r="N8" s="197">
        <f t="shared" si="5"/>
        <v>10</v>
      </c>
      <c r="O8" s="197">
        <f t="shared" si="5"/>
        <v>11</v>
      </c>
      <c r="P8" s="197">
        <f t="shared" si="5"/>
        <v>12</v>
      </c>
      <c r="Q8" s="197">
        <f t="shared" si="5"/>
        <v>13</v>
      </c>
      <c r="R8" s="197">
        <f t="shared" si="5"/>
        <v>14</v>
      </c>
      <c r="S8" s="197">
        <f t="shared" si="5"/>
        <v>15</v>
      </c>
      <c r="T8" s="197">
        <f t="shared" si="5"/>
        <v>16</v>
      </c>
      <c r="U8" s="197">
        <f t="shared" si="5"/>
        <v>17</v>
      </c>
      <c r="V8" s="197">
        <f t="shared" si="5"/>
        <v>18</v>
      </c>
      <c r="W8" s="197">
        <f t="shared" si="5"/>
        <v>19</v>
      </c>
      <c r="X8" s="197">
        <f t="shared" si="5"/>
        <v>20</v>
      </c>
      <c r="Y8" s="71"/>
      <c r="Z8" s="71"/>
      <c r="AA8" s="71"/>
      <c r="AB8" s="71"/>
      <c r="AC8" s="71"/>
      <c r="AD8" s="71"/>
      <c r="AE8" s="190"/>
      <c r="AF8" s="190"/>
      <c r="AG8" s="417">
        <f>IF(MAX(AG$7:AG7)&lt;$W$12,AG7+1,0)</f>
        <v>0</v>
      </c>
      <c r="AH8" s="200"/>
      <c r="AI8" s="418" t="str">
        <f>IF(E$10=0,"",IF(COUNTIF($BE$7:$BE7,AI$6)&gt;=HLOOKUP(AI$6,$E$8:$X$10,ROW($E$10)-ROW($E$8)+1,FALSE),"",SQRT(($AG8*$AB$14-($BM7+E$14))^2+($AG8*$AB$15-($BN7+E$15))^2+($AG8*$AB$16-($BO7+E$16))^2+($AG8*$AB$17-($BP7+E$17))^2+($AG8*$AB$18-($BQ7+E$18))^2+($AG8*$AB$19-($BR7+E$19))^2+($AG8*$AB$20-($BS7+E$20))^2+($AG8*$AB$21-($BT7+E$21))^2+($AG8*$AB$22-($BU7+E$22))^2+($AG8*$AB$23-($BV7+E$23))^2+($AG8*$AB$24-($BW7+E$24))^2+($AG8*$AB$25-($BX7+E$25))^2+($AG8*$AB$26-($BY7+E$26))^2+($AG8*$AB$27-($BZ7+E$27))^2+($AG8*$AB$28-($CA7+E$28))^2+($AG8*$AB$29-($CB7+E$29))^2+($AG8*$AB$30-($CC7+E$30))^2+($AG8*$AB$31-($CD7+E$31))^2+($AG8*$AB$32-($CE7+E$32))^2+($AG8*$AB$33-($CF7+E$33))^2+($AG8*$AB$34-($CG7+E$34))^2+($AG8*$AB$35-($CH7+E$35))^2+($AG8*$AB$36-($CI7+E$36))^2+($AG8*$AB$37-($CJ7+E$37))^2+($AG8*$AB$38-($CK7+E$38))^2+($AG8*$AB$39-($CL7+E$39))^2+($AG8*$AB$40-($CM7+E$40))^2+($AG8*$AB$41-($CN7+E$41))^2+($AG8*$AB$42-($CO7+E$42))^2+($AG8*$AB$43-($CP7+E$43))^2+($AG8*$AB$44-($CQ7+E$44))^2+($AG8*$AB$45-($CR7+E$45))^2+($AG8*$AB$46-($CS7+E$46))^2+($AG8*$AB$47-($CT7+E$47))^2+($AG8*$AB$48-($CU7+E$48))^2+($AG8*$AB$49-($CV7+E$49))^2+($AG8*$AB$50-($CW7+E$50))^2+($AG8*$AB$51-($CX7+E$51))^2+($AG8*$AB$52-($CY7+E$52))^2+($AG8*$AB$53-($CZ7+E$53))^2+($AG8*$AB$54-($DA7+E$54))^2+($AG8*$AB$55-($DB7+E$55))^2+($AG8*$AB$56-($DC7+E$56))^2+($AG8*$AB$57-($DD7+E$57))^2+($AG8*$AB$58-($DE7+E$58))^2+($AG8*$AB$59-($DF7+E$59))^2+($AG8*$AB$60-($DG7+E$60))^2+($AG8*$AB$61-($DH7+E$61))^2+($AG8*$AB$62-($DI7+E$62))^2+($AG8*$AB$63-($DJ7+E$63))^2)))</f>
        <v/>
      </c>
      <c r="AJ8" s="418" t="str">
        <f>IF(F$10=0,"",IF(COUNTIF($BE$7:$BE7,AJ$6)&gt;=HLOOKUP(AJ$6,$E$8:$X$10,ROW($E$10)-ROW($E$8)+1,FALSE),"",SQRT(($AG8*$AB$14-($BM7+F$14))^2+($AG8*$AB$15-($BN7+F$15))^2+($AG8*$AB$16-($BO7+F$16))^2+($AG8*$AB$17-($BP7+F$17))^2+($AG8*$AB$18-($BQ7+F$18))^2+($AG8*$AB$19-($BR7+F$19))^2+($AG8*$AB$20-($BS7+F$20))^2+($AG8*$AB$21-($BT7+F$21))^2+($AG8*$AB$22-($BU7+F$22))^2+($AG8*$AB$23-($BV7+F$23))^2+($AG8*$AB$24-($BW7+F$24))^2+($AG8*$AB$25-($BX7+F$25))^2+($AG8*$AB$26-($BY7+F$26))^2+($AG8*$AB$27-($BZ7+F$27))^2+($AG8*$AB$28-($CA7+F$28))^2+($AG8*$AB$29-($CB7+F$29))^2+($AG8*$AB$30-($CC7+F$30))^2+($AG8*$AB$31-($CD7+F$31))^2+($AG8*$AB$32-($CE7+F$32))^2+($AG8*$AB$33-($CF7+F$33))^2+($AG8*$AB$34-($CG7+F$34))^2+($AG8*$AB$35-($CH7+F$35))^2+($AG8*$AB$36-($CI7+F$36))^2+($AG8*$AB$37-($CJ7+F$37))^2+($AG8*$AB$38-($CK7+F$38))^2+($AG8*$AB$39-($CL7+F$39))^2+($AG8*$AB$40-($CM7+F$40))^2+($AG8*$AB$41-($CN7+F$41))^2+($AG8*$AB$42-($CO7+F$42))^2+($AG8*$AB$43-($CP7+F$43))^2+($AG8*$AB$44-($CQ7+F$44))^2+($AG8*$AB$45-($CR7+F$45))^2+($AG8*$AB$46-($CS7+F$46))^2+($AG8*$AB$47-($CT7+F$47))^2+($AG8*$AB$48-($CU7+F$48))^2+($AG8*$AB$49-($CV7+F$49))^2+($AG8*$AB$50-($CW7+F$50))^2+($AG8*$AB$51-($CX7+F$51))^2+($AG8*$AB$52-($CY7+F$52))^2+($AG8*$AB$53-($CZ7+F$53))^2+($AG8*$AB$54-($DA7+F$54))^2+($AG8*$AB$55-($DB7+F$55))^2+($AG8*$AB$56-($DC7+F$56))^2+($AG8*$AB$57-($DD7+F$57))^2+($AG8*$AB$58-($DE7+F$58))^2+($AG8*$AB$59-($DF7+F$59))^2+($AG8*$AB$60-($DG7+F$60))^2+($AG8*$AB$61-($DH7+F$61))^2+($AG8*$AB$62-($DI7+F$62))^2+($AG8*$AB$63-($DJ7+F$63))^2)))</f>
        <v/>
      </c>
      <c r="AK8" s="418" t="str">
        <f>IF(G$10=0,"",IF(COUNTIF($BE$7:$BE7,AK$6)&gt;=HLOOKUP(AK$6,$E$8:$X$10,ROW($E$10)-ROW($E$8)+1,FALSE),"",SQRT(($AG8*$AB$14-($BM7+G$14))^2+($AG8*$AB$15-($BN7+G$15))^2+($AG8*$AB$16-($BO7+G$16))^2+($AG8*$AB$17-($BP7+G$17))^2+($AG8*$AB$18-($BQ7+G$18))^2+($AG8*$AB$19-($BR7+G$19))^2+($AG8*$AB$20-($BS7+G$20))^2+($AG8*$AB$21-($BT7+G$21))^2+($AG8*$AB$22-($BU7+G$22))^2+($AG8*$AB$23-($BV7+G$23))^2+($AG8*$AB$24-($BW7+G$24))^2+($AG8*$AB$25-($BX7+G$25))^2+($AG8*$AB$26-($BY7+G$26))^2+($AG8*$AB$27-($BZ7+G$27))^2+($AG8*$AB$28-($CA7+G$28))^2+($AG8*$AB$29-($CB7+G$29))^2+($AG8*$AB$30-($CC7+G$30))^2+($AG8*$AB$31-($CD7+G$31))^2+($AG8*$AB$32-($CE7+G$32))^2+($AG8*$AB$33-($CF7+G$33))^2+($AG8*$AB$34-($CG7+G$34))^2+($AG8*$AB$35-($CH7+G$35))^2+($AG8*$AB$36-($CI7+G$36))^2+($AG8*$AB$37-($CJ7+G$37))^2+($AG8*$AB$38-($CK7+G$38))^2+($AG8*$AB$39-($CL7+G$39))^2+($AG8*$AB$40-($CM7+G$40))^2+($AG8*$AB$41-($CN7+G$41))^2+($AG8*$AB$42-($CO7+G$42))^2+($AG8*$AB$43-($CP7+G$43))^2+($AG8*$AB$44-($CQ7+G$44))^2+($AG8*$AB$45-($CR7+G$45))^2+($AG8*$AB$46-($CS7+G$46))^2+($AG8*$AB$47-($CT7+G$47))^2+($AG8*$AB$48-($CU7+G$48))^2+($AG8*$AB$49-($CV7+G$49))^2+($AG8*$AB$50-($CW7+G$50))^2+($AG8*$AB$51-($CX7+G$51))^2+($AG8*$AB$52-($CY7+G$52))^2+($AG8*$AB$53-($CZ7+G$53))^2+($AG8*$AB$54-($DA7+G$54))^2+($AG8*$AB$55-($DB7+G$55))^2+($AG8*$AB$56-($DC7+G$56))^2+($AG8*$AB$57-($DD7+G$57))^2+($AG8*$AB$58-($DE7+G$58))^2+($AG8*$AB$59-($DF7+G$59))^2+($AG8*$AB$60-($DG7+G$60))^2+($AG8*$AB$61-($DH7+G$61))^2+($AG8*$AB$62-($DI7+G$62))^2+($AG8*$AB$63-($DJ7+G$63))^2)))</f>
        <v/>
      </c>
      <c r="AL8" s="418" t="str">
        <f>IF(H$10=0,"",IF(COUNTIF($BE$7:$BE7,AL$6)&gt;=HLOOKUP(AL$6,$E$8:$X$10,ROW($E$10)-ROW($E$8)+1,FALSE),"",SQRT(($AG8*$AB$14-($BM7+H$14))^2+($AG8*$AB$15-($BN7+H$15))^2+($AG8*$AB$16-($BO7+H$16))^2+($AG8*$AB$17-($BP7+H$17))^2+($AG8*$AB$18-($BQ7+H$18))^2+($AG8*$AB$19-($BR7+H$19))^2+($AG8*$AB$20-($BS7+H$20))^2+($AG8*$AB$21-($BT7+H$21))^2+($AG8*$AB$22-($BU7+H$22))^2+($AG8*$AB$23-($BV7+H$23))^2+($AG8*$AB$24-($BW7+H$24))^2+($AG8*$AB$25-($BX7+H$25))^2+($AG8*$AB$26-($BY7+H$26))^2+($AG8*$AB$27-($BZ7+H$27))^2+($AG8*$AB$28-($CA7+H$28))^2+($AG8*$AB$29-($CB7+H$29))^2+($AG8*$AB$30-($CC7+H$30))^2+($AG8*$AB$31-($CD7+H$31))^2+($AG8*$AB$32-($CE7+H$32))^2+($AG8*$AB$33-($CF7+H$33))^2+($AG8*$AB$34-($CG7+H$34))^2+($AG8*$AB$35-($CH7+H$35))^2+($AG8*$AB$36-($CI7+H$36))^2+($AG8*$AB$37-($CJ7+H$37))^2+($AG8*$AB$38-($CK7+H$38))^2+($AG8*$AB$39-($CL7+H$39))^2+($AG8*$AB$40-($CM7+H$40))^2+($AG8*$AB$41-($CN7+H$41))^2+($AG8*$AB$42-($CO7+H$42))^2+($AG8*$AB$43-($CP7+H$43))^2+($AG8*$AB$44-($CQ7+H$44))^2+($AG8*$AB$45-($CR7+H$45))^2+($AG8*$AB$46-($CS7+H$46))^2+($AG8*$AB$47-($CT7+H$47))^2+($AG8*$AB$48-($CU7+H$48))^2+($AG8*$AB$49-($CV7+H$49))^2+($AG8*$AB$50-($CW7+H$50))^2+($AG8*$AB$51-($CX7+H$51))^2+($AG8*$AB$52-($CY7+H$52))^2+($AG8*$AB$53-($CZ7+H$53))^2+($AG8*$AB$54-($DA7+H$54))^2+($AG8*$AB$55-($DB7+H$55))^2+($AG8*$AB$56-($DC7+H$56))^2+($AG8*$AB$57-($DD7+H$57))^2+($AG8*$AB$58-($DE7+H$58))^2+($AG8*$AB$59-($DF7+H$59))^2+($AG8*$AB$60-($DG7+H$60))^2+($AG8*$AB$61-($DH7+H$61))^2+($AG8*$AB$62-($DI7+H$62))^2+($AG8*$AB$63-($DJ7+H$63))^2)))</f>
        <v/>
      </c>
      <c r="AM8" s="418" t="str">
        <f>IF(I$10=0,"",IF(COUNTIF($BE$7:$BE7,AM$6)&gt;=HLOOKUP(AM$6,$E$8:$X$10,ROW($E$10)-ROW($E$8)+1,FALSE),"",SQRT(($AG8*$AB$14-($BM7+I$14))^2+($AG8*$AB$15-($BN7+I$15))^2+($AG8*$AB$16-($BO7+I$16))^2+($AG8*$AB$17-($BP7+I$17))^2+($AG8*$AB$18-($BQ7+I$18))^2+($AG8*$AB$19-($BR7+I$19))^2+($AG8*$AB$20-($BS7+I$20))^2+($AG8*$AB$21-($BT7+I$21))^2+($AG8*$AB$22-($BU7+I$22))^2+($AG8*$AB$23-($BV7+I$23))^2+($AG8*$AB$24-($BW7+I$24))^2+($AG8*$AB$25-($BX7+I$25))^2+($AG8*$AB$26-($BY7+I$26))^2+($AG8*$AB$27-($BZ7+I$27))^2+($AG8*$AB$28-($CA7+I$28))^2+($AG8*$AB$29-($CB7+I$29))^2+($AG8*$AB$30-($CC7+I$30))^2+($AG8*$AB$31-($CD7+I$31))^2+($AG8*$AB$32-($CE7+I$32))^2+($AG8*$AB$33-($CF7+I$33))^2+($AG8*$AB$34-($CG7+I$34))^2+($AG8*$AB$35-($CH7+I$35))^2+($AG8*$AB$36-($CI7+I$36))^2+($AG8*$AB$37-($CJ7+I$37))^2+($AG8*$AB$38-($CK7+I$38))^2+($AG8*$AB$39-($CL7+I$39))^2+($AG8*$AB$40-($CM7+I$40))^2+($AG8*$AB$41-($CN7+I$41))^2+($AG8*$AB$42-($CO7+I$42))^2+($AG8*$AB$43-($CP7+I$43))^2+($AG8*$AB$44-($CQ7+I$44))^2+($AG8*$AB$45-($CR7+I$45))^2+($AG8*$AB$46-($CS7+I$46))^2+($AG8*$AB$47-($CT7+I$47))^2+($AG8*$AB$48-($CU7+I$48))^2+($AG8*$AB$49-($CV7+I$49))^2+($AG8*$AB$50-($CW7+I$50))^2+($AG8*$AB$51-($CX7+I$51))^2+($AG8*$AB$52-($CY7+I$52))^2+($AG8*$AB$53-($CZ7+I$53))^2+($AG8*$AB$54-($DA7+I$54))^2+($AG8*$AB$55-($DB7+I$55))^2+($AG8*$AB$56-($DC7+I$56))^2+($AG8*$AB$57-($DD7+I$57))^2+($AG8*$AB$58-($DE7+I$58))^2+($AG8*$AB$59-($DF7+I$59))^2+($AG8*$AB$60-($DG7+I$60))^2+($AG8*$AB$61-($DH7+I$61))^2+($AG8*$AB$62-($DI7+I$62))^2+($AG8*$AB$63-($DJ7+I$63))^2)))</f>
        <v/>
      </c>
      <c r="AN8" s="418" t="str">
        <f>IF(J$10=0,"",IF(COUNTIF($BE$7:$BE7,AN$6)&gt;=HLOOKUP(AN$6,$E$8:$X$10,ROW($E$10)-ROW($E$8)+1,FALSE),"",SQRT(($AG8*$AB$14-($BM7+J$14))^2+($AG8*$AB$15-($BN7+J$15))^2+($AG8*$AB$16-($BO7+J$16))^2+($AG8*$AB$17-($BP7+J$17))^2+($AG8*$AB$18-($BQ7+J$18))^2+($AG8*$AB$19-($BR7+J$19))^2+($AG8*$AB$20-($BS7+J$20))^2+($AG8*$AB$21-($BT7+J$21))^2+($AG8*$AB$22-($BU7+J$22))^2+($AG8*$AB$23-($BV7+J$23))^2+($AG8*$AB$24-($BW7+J$24))^2+($AG8*$AB$25-($BX7+J$25))^2+($AG8*$AB$26-($BY7+J$26))^2+($AG8*$AB$27-($BZ7+J$27))^2+($AG8*$AB$28-($CA7+J$28))^2+($AG8*$AB$29-($CB7+J$29))^2+($AG8*$AB$30-($CC7+J$30))^2+($AG8*$AB$31-($CD7+J$31))^2+($AG8*$AB$32-($CE7+J$32))^2+($AG8*$AB$33-($CF7+J$33))^2+($AG8*$AB$34-($CG7+J$34))^2+($AG8*$AB$35-($CH7+J$35))^2+($AG8*$AB$36-($CI7+J$36))^2+($AG8*$AB$37-($CJ7+J$37))^2+($AG8*$AB$38-($CK7+J$38))^2+($AG8*$AB$39-($CL7+J$39))^2+($AG8*$AB$40-($CM7+J$40))^2+($AG8*$AB$41-($CN7+J$41))^2+($AG8*$AB$42-($CO7+J$42))^2+($AG8*$AB$43-($CP7+J$43))^2+($AG8*$AB$44-($CQ7+J$44))^2+($AG8*$AB$45-($CR7+J$45))^2+($AG8*$AB$46-($CS7+J$46))^2+($AG8*$AB$47-($CT7+J$47))^2+($AG8*$AB$48-($CU7+J$48))^2+($AG8*$AB$49-($CV7+J$49))^2+($AG8*$AB$50-($CW7+J$50))^2+($AG8*$AB$51-($CX7+J$51))^2+($AG8*$AB$52-($CY7+J$52))^2+($AG8*$AB$53-($CZ7+J$53))^2+($AG8*$AB$54-($DA7+J$54))^2+($AG8*$AB$55-($DB7+J$55))^2+($AG8*$AB$56-($DC7+J$56))^2+($AG8*$AB$57-($DD7+J$57))^2+($AG8*$AB$58-($DE7+J$58))^2+($AG8*$AB$59-($DF7+J$59))^2+($AG8*$AB$60-($DG7+J$60))^2+($AG8*$AB$61-($DH7+J$61))^2+($AG8*$AB$62-($DI7+J$62))^2+($AG8*$AB$63-($DJ7+J$63))^2)))</f>
        <v/>
      </c>
      <c r="AO8" s="418" t="str">
        <f>IF(K$10=0,"",IF(COUNTIF($BE$7:$BE7,AO$6)&gt;=HLOOKUP(AO$6,$E$8:$X$10,ROW($E$10)-ROW($E$8)+1,FALSE),"",SQRT(($AG8*$AB$14-($BM7+K$14))^2+($AG8*$AB$15-($BN7+K$15))^2+($AG8*$AB$16-($BO7+K$16))^2+($AG8*$AB$17-($BP7+K$17))^2+($AG8*$AB$18-($BQ7+K$18))^2+($AG8*$AB$19-($BR7+K$19))^2+($AG8*$AB$20-($BS7+K$20))^2+($AG8*$AB$21-($BT7+K$21))^2+($AG8*$AB$22-($BU7+K$22))^2+($AG8*$AB$23-($BV7+K$23))^2+($AG8*$AB$24-($BW7+K$24))^2+($AG8*$AB$25-($BX7+K$25))^2+($AG8*$AB$26-($BY7+K$26))^2+($AG8*$AB$27-($BZ7+K$27))^2+($AG8*$AB$28-($CA7+K$28))^2+($AG8*$AB$29-($CB7+K$29))^2+($AG8*$AB$30-($CC7+K$30))^2+($AG8*$AB$31-($CD7+K$31))^2+($AG8*$AB$32-($CE7+K$32))^2+($AG8*$AB$33-($CF7+K$33))^2+($AG8*$AB$34-($CG7+K$34))^2+($AG8*$AB$35-($CH7+K$35))^2+($AG8*$AB$36-($CI7+K$36))^2+($AG8*$AB$37-($CJ7+K$37))^2+($AG8*$AB$38-($CK7+K$38))^2+($AG8*$AB$39-($CL7+K$39))^2+($AG8*$AB$40-($CM7+K$40))^2+($AG8*$AB$41-($CN7+K$41))^2+($AG8*$AB$42-($CO7+K$42))^2+($AG8*$AB$43-($CP7+K$43))^2+($AG8*$AB$44-($CQ7+K$44))^2+($AG8*$AB$45-($CR7+K$45))^2+($AG8*$AB$46-($CS7+K$46))^2+($AG8*$AB$47-($CT7+K$47))^2+($AG8*$AB$48-($CU7+K$48))^2+($AG8*$AB$49-($CV7+K$49))^2+($AG8*$AB$50-($CW7+K$50))^2+($AG8*$AB$51-($CX7+K$51))^2+($AG8*$AB$52-($CY7+K$52))^2+($AG8*$AB$53-($CZ7+K$53))^2+($AG8*$AB$54-($DA7+K$54))^2+($AG8*$AB$55-($DB7+K$55))^2+($AG8*$AB$56-($DC7+K$56))^2+($AG8*$AB$57-($DD7+K$57))^2+($AG8*$AB$58-($DE7+K$58))^2+($AG8*$AB$59-($DF7+K$59))^2+($AG8*$AB$60-($DG7+K$60))^2+($AG8*$AB$61-($DH7+K$61))^2+($AG8*$AB$62-($DI7+K$62))^2+($AG8*$AB$63-($DJ7+K$63))^2)))</f>
        <v/>
      </c>
      <c r="AP8" s="418" t="str">
        <f>IF(L$10=0,"",IF(COUNTIF($BE$7:$BE7,AP$6)&gt;=HLOOKUP(AP$6,$E$8:$X$10,ROW($E$10)-ROW($E$8)+1,FALSE),"",SQRT(($AG8*$AB$14-($BM7+L$14))^2+($AG8*$AB$15-($BN7+L$15))^2+($AG8*$AB$16-($BO7+L$16))^2+($AG8*$AB$17-($BP7+L$17))^2+($AG8*$AB$18-($BQ7+L$18))^2+($AG8*$AB$19-($BR7+L$19))^2+($AG8*$AB$20-($BS7+L$20))^2+($AG8*$AB$21-($BT7+L$21))^2+($AG8*$AB$22-($BU7+L$22))^2+($AG8*$AB$23-($BV7+L$23))^2+($AG8*$AB$24-($BW7+L$24))^2+($AG8*$AB$25-($BX7+L$25))^2+($AG8*$AB$26-($BY7+L$26))^2+($AG8*$AB$27-($BZ7+L$27))^2+($AG8*$AB$28-($CA7+L$28))^2+($AG8*$AB$29-($CB7+L$29))^2+($AG8*$AB$30-($CC7+L$30))^2+($AG8*$AB$31-($CD7+L$31))^2+($AG8*$AB$32-($CE7+L$32))^2+($AG8*$AB$33-($CF7+L$33))^2+($AG8*$AB$34-($CG7+L$34))^2+($AG8*$AB$35-($CH7+L$35))^2+($AG8*$AB$36-($CI7+L$36))^2+($AG8*$AB$37-($CJ7+L$37))^2+($AG8*$AB$38-($CK7+L$38))^2+($AG8*$AB$39-($CL7+L$39))^2+($AG8*$AB$40-($CM7+L$40))^2+($AG8*$AB$41-($CN7+L$41))^2+($AG8*$AB$42-($CO7+L$42))^2+($AG8*$AB$43-($CP7+L$43))^2+($AG8*$AB$44-($CQ7+L$44))^2+($AG8*$AB$45-($CR7+L$45))^2+($AG8*$AB$46-($CS7+L$46))^2+($AG8*$AB$47-($CT7+L$47))^2+($AG8*$AB$48-($CU7+L$48))^2+($AG8*$AB$49-($CV7+L$49))^2+($AG8*$AB$50-($CW7+L$50))^2+($AG8*$AB$51-($CX7+L$51))^2+($AG8*$AB$52-($CY7+L$52))^2+($AG8*$AB$53-($CZ7+L$53))^2+($AG8*$AB$54-($DA7+L$54))^2+($AG8*$AB$55-($DB7+L$55))^2+($AG8*$AB$56-($DC7+L$56))^2+($AG8*$AB$57-($DD7+L$57))^2+($AG8*$AB$58-($DE7+L$58))^2+($AG8*$AB$59-($DF7+L$59))^2+($AG8*$AB$60-($DG7+L$60))^2+($AG8*$AB$61-($DH7+L$61))^2+($AG8*$AB$62-($DI7+L$62))^2+($AG8*$AB$63-($DJ7+L$63))^2)))</f>
        <v/>
      </c>
      <c r="AQ8" s="418" t="str">
        <f>IF(M$10=0,"",IF(COUNTIF($BE$7:$BE7,AQ$6)&gt;=HLOOKUP(AQ$6,$E$8:$X$10,ROW($E$10)-ROW($E$8)+1,FALSE),"",SQRT(($AG8*$AB$14-($BM7+M$14))^2+($AG8*$AB$15-($BN7+M$15))^2+($AG8*$AB$16-($BO7+M$16))^2+($AG8*$AB$17-($BP7+M$17))^2+($AG8*$AB$18-($BQ7+M$18))^2+($AG8*$AB$19-($BR7+M$19))^2+($AG8*$AB$20-($BS7+M$20))^2+($AG8*$AB$21-($BT7+M$21))^2+($AG8*$AB$22-($BU7+M$22))^2+($AG8*$AB$23-($BV7+M$23))^2+($AG8*$AB$24-($BW7+M$24))^2+($AG8*$AB$25-($BX7+M$25))^2+($AG8*$AB$26-($BY7+M$26))^2+($AG8*$AB$27-($BZ7+M$27))^2+($AG8*$AB$28-($CA7+M$28))^2+($AG8*$AB$29-($CB7+M$29))^2+($AG8*$AB$30-($CC7+M$30))^2+($AG8*$AB$31-($CD7+M$31))^2+($AG8*$AB$32-($CE7+M$32))^2+($AG8*$AB$33-($CF7+M$33))^2+($AG8*$AB$34-($CG7+M$34))^2+($AG8*$AB$35-($CH7+M$35))^2+($AG8*$AB$36-($CI7+M$36))^2+($AG8*$AB$37-($CJ7+M$37))^2+($AG8*$AB$38-($CK7+M$38))^2+($AG8*$AB$39-($CL7+M$39))^2+($AG8*$AB$40-($CM7+M$40))^2+($AG8*$AB$41-($CN7+M$41))^2+($AG8*$AB$42-($CO7+M$42))^2+($AG8*$AB$43-($CP7+M$43))^2+($AG8*$AB$44-($CQ7+M$44))^2+($AG8*$AB$45-($CR7+M$45))^2+($AG8*$AB$46-($CS7+M$46))^2+($AG8*$AB$47-($CT7+M$47))^2+($AG8*$AB$48-($CU7+M$48))^2+($AG8*$AB$49-($CV7+M$49))^2+($AG8*$AB$50-($CW7+M$50))^2+($AG8*$AB$51-($CX7+M$51))^2+($AG8*$AB$52-($CY7+M$52))^2+($AG8*$AB$53-($CZ7+M$53))^2+($AG8*$AB$54-($DA7+M$54))^2+($AG8*$AB$55-($DB7+M$55))^2+($AG8*$AB$56-($DC7+M$56))^2+($AG8*$AB$57-($DD7+M$57))^2+($AG8*$AB$58-($DE7+M$58))^2+($AG8*$AB$59-($DF7+M$59))^2+($AG8*$AB$60-($DG7+M$60))^2+($AG8*$AB$61-($DH7+M$61))^2+($AG8*$AB$62-($DI7+M$62))^2+($AG8*$AB$63-($DJ7+M$63))^2)))</f>
        <v/>
      </c>
      <c r="AR8" s="418" t="str">
        <f>IF(N$10=0,"",IF(COUNTIF($BE$7:$BE7,AR$6)&gt;=HLOOKUP(AR$6,$E$8:$X$10,ROW($E$10)-ROW($E$8)+1,FALSE),"",SQRT(($AG8*$AB$14-($BM7+N$14))^2+($AG8*$AB$15-($BN7+N$15))^2+($AG8*$AB$16-($BO7+N$16))^2+($AG8*$AB$17-($BP7+N$17))^2+($AG8*$AB$18-($BQ7+N$18))^2+($AG8*$AB$19-($BR7+N$19))^2+($AG8*$AB$20-($BS7+N$20))^2+($AG8*$AB$21-($BT7+N$21))^2+($AG8*$AB$22-($BU7+N$22))^2+($AG8*$AB$23-($BV7+N$23))^2+($AG8*$AB$24-($BW7+N$24))^2+($AG8*$AB$25-($BX7+N$25))^2+($AG8*$AB$26-($BY7+N$26))^2+($AG8*$AB$27-($BZ7+N$27))^2+($AG8*$AB$28-($CA7+N$28))^2+($AG8*$AB$29-($CB7+N$29))^2+($AG8*$AB$30-($CC7+N$30))^2+($AG8*$AB$31-($CD7+N$31))^2+($AG8*$AB$32-($CE7+N$32))^2+($AG8*$AB$33-($CF7+N$33))^2+($AG8*$AB$34-($CG7+N$34))^2+($AG8*$AB$35-($CH7+N$35))^2+($AG8*$AB$36-($CI7+N$36))^2+($AG8*$AB$37-($CJ7+N$37))^2+($AG8*$AB$38-($CK7+N$38))^2+($AG8*$AB$39-($CL7+N$39))^2+($AG8*$AB$40-($CM7+N$40))^2+($AG8*$AB$41-($CN7+N$41))^2+($AG8*$AB$42-($CO7+N$42))^2+($AG8*$AB$43-($CP7+N$43))^2+($AG8*$AB$44-($CQ7+N$44))^2+($AG8*$AB$45-($CR7+N$45))^2+($AG8*$AB$46-($CS7+N$46))^2+($AG8*$AB$47-($CT7+N$47))^2+($AG8*$AB$48-($CU7+N$48))^2+($AG8*$AB$49-($CV7+N$49))^2+($AG8*$AB$50-($CW7+N$50))^2+($AG8*$AB$51-($CX7+N$51))^2+($AG8*$AB$52-($CY7+N$52))^2+($AG8*$AB$53-($CZ7+N$53))^2+($AG8*$AB$54-($DA7+N$54))^2+($AG8*$AB$55-($DB7+N$55))^2+($AG8*$AB$56-($DC7+N$56))^2+($AG8*$AB$57-($DD7+N$57))^2+($AG8*$AB$58-($DE7+N$58))^2+($AG8*$AB$59-($DF7+N$59))^2+($AG8*$AB$60-($DG7+N$60))^2+($AG8*$AB$61-($DH7+N$61))^2+($AG8*$AB$62-($DI7+N$62))^2+($AG8*$AB$63-($DJ7+N$63))^2)))</f>
        <v/>
      </c>
      <c r="AS8" s="418" t="str">
        <f>IF(O$10=0,"",IF(COUNTIF($BE$7:$BE7,AS$6)&gt;=HLOOKUP(AS$6,$E$8:$X$10,ROW($E$10)-ROW($E$8)+1,FALSE),"",SQRT(($AG8*$AB$14-($BM7+O$14))^2+($AG8*$AB$15-($BN7+O$15))^2+($AG8*$AB$16-($BO7+O$16))^2+($AG8*$AB$17-($BP7+O$17))^2+($AG8*$AB$18-($BQ7+O$18))^2+($AG8*$AB$19-($BR7+O$19))^2+($AG8*$AB$20-($BS7+O$20))^2+($AG8*$AB$21-($BT7+O$21))^2+($AG8*$AB$22-($BU7+O$22))^2+($AG8*$AB$23-($BV7+O$23))^2+($AG8*$AB$24-($BW7+O$24))^2+($AG8*$AB$25-($BX7+O$25))^2+($AG8*$AB$26-($BY7+O$26))^2+($AG8*$AB$27-($BZ7+O$27))^2+($AG8*$AB$28-($CA7+O$28))^2+($AG8*$AB$29-($CB7+O$29))^2+($AG8*$AB$30-($CC7+O$30))^2+($AG8*$AB$31-($CD7+O$31))^2+($AG8*$AB$32-($CE7+O$32))^2+($AG8*$AB$33-($CF7+O$33))^2+($AG8*$AB$34-($CG7+O$34))^2+($AG8*$AB$35-($CH7+O$35))^2+($AG8*$AB$36-($CI7+O$36))^2+($AG8*$AB$37-($CJ7+O$37))^2+($AG8*$AB$38-($CK7+O$38))^2+($AG8*$AB$39-($CL7+O$39))^2+($AG8*$AB$40-($CM7+O$40))^2+($AG8*$AB$41-($CN7+O$41))^2+($AG8*$AB$42-($CO7+O$42))^2+($AG8*$AB$43-($CP7+O$43))^2+($AG8*$AB$44-($CQ7+O$44))^2+($AG8*$AB$45-($CR7+O$45))^2+($AG8*$AB$46-($CS7+O$46))^2+($AG8*$AB$47-($CT7+O$47))^2+($AG8*$AB$48-($CU7+O$48))^2+($AG8*$AB$49-($CV7+O$49))^2+($AG8*$AB$50-($CW7+O$50))^2+($AG8*$AB$51-($CX7+O$51))^2+($AG8*$AB$52-($CY7+O$52))^2+($AG8*$AB$53-($CZ7+O$53))^2+($AG8*$AB$54-($DA7+O$54))^2+($AG8*$AB$55-($DB7+O$55))^2+($AG8*$AB$56-($DC7+O$56))^2+($AG8*$AB$57-($DD7+O$57))^2+($AG8*$AB$58-($DE7+O$58))^2+($AG8*$AB$59-($DF7+O$59))^2+($AG8*$AB$60-($DG7+O$60))^2+($AG8*$AB$61-($DH7+O$61))^2+($AG8*$AB$62-($DI7+O$62))^2+($AG8*$AB$63-($DJ7+O$63))^2)))</f>
        <v/>
      </c>
      <c r="AT8" s="418" t="str">
        <f>IF(P$10=0,"",IF(COUNTIF($BE$7:$BE7,AT$6)&gt;=HLOOKUP(AT$6,$E$8:$X$10,ROW($E$10)-ROW($E$8)+1,FALSE),"",SQRT(($AG8*$AB$14-($BM7+P$14))^2+($AG8*$AB$15-($BN7+P$15))^2+($AG8*$AB$16-($BO7+P$16))^2+($AG8*$AB$17-($BP7+P$17))^2+($AG8*$AB$18-($BQ7+P$18))^2+($AG8*$AB$19-($BR7+P$19))^2+($AG8*$AB$20-($BS7+P$20))^2+($AG8*$AB$21-($BT7+P$21))^2+($AG8*$AB$22-($BU7+P$22))^2+($AG8*$AB$23-($BV7+P$23))^2+($AG8*$AB$24-($BW7+P$24))^2+($AG8*$AB$25-($BX7+P$25))^2+($AG8*$AB$26-($BY7+P$26))^2+($AG8*$AB$27-($BZ7+P$27))^2+($AG8*$AB$28-($CA7+P$28))^2+($AG8*$AB$29-($CB7+P$29))^2+($AG8*$AB$30-($CC7+P$30))^2+($AG8*$AB$31-($CD7+P$31))^2+($AG8*$AB$32-($CE7+P$32))^2+($AG8*$AB$33-($CF7+P$33))^2+($AG8*$AB$34-($CG7+P$34))^2+($AG8*$AB$35-($CH7+P$35))^2+($AG8*$AB$36-($CI7+P$36))^2+($AG8*$AB$37-($CJ7+P$37))^2+($AG8*$AB$38-($CK7+P$38))^2+($AG8*$AB$39-($CL7+P$39))^2+($AG8*$AB$40-($CM7+P$40))^2+($AG8*$AB$41-($CN7+P$41))^2+($AG8*$AB$42-($CO7+P$42))^2+($AG8*$AB$43-($CP7+P$43))^2+($AG8*$AB$44-($CQ7+P$44))^2+($AG8*$AB$45-($CR7+P$45))^2+($AG8*$AB$46-($CS7+P$46))^2+($AG8*$AB$47-($CT7+P$47))^2+($AG8*$AB$48-($CU7+P$48))^2+($AG8*$AB$49-($CV7+P$49))^2+($AG8*$AB$50-($CW7+P$50))^2+($AG8*$AB$51-($CX7+P$51))^2+($AG8*$AB$52-($CY7+P$52))^2+($AG8*$AB$53-($CZ7+P$53))^2+($AG8*$AB$54-($DA7+P$54))^2+($AG8*$AB$55-($DB7+P$55))^2+($AG8*$AB$56-($DC7+P$56))^2+($AG8*$AB$57-($DD7+P$57))^2+($AG8*$AB$58-($DE7+P$58))^2+($AG8*$AB$59-($DF7+P$59))^2+($AG8*$AB$60-($DG7+P$60))^2+($AG8*$AB$61-($DH7+P$61))^2+($AG8*$AB$62-($DI7+P$62))^2+($AG8*$AB$63-($DJ7+P$63))^2)))</f>
        <v/>
      </c>
      <c r="AU8" s="418" t="str">
        <f>IF(Q$10=0,"",IF(COUNTIF($BE$7:$BE7,AU$6)&gt;=HLOOKUP(AU$6,$E$8:$X$10,ROW($E$10)-ROW($E$8)+1,FALSE),"",SQRT(($AG8*$AB$14-($BM7+Q$14))^2+($AG8*$AB$15-($BN7+Q$15))^2+($AG8*$AB$16-($BO7+Q$16))^2+($AG8*$AB$17-($BP7+Q$17))^2+($AG8*$AB$18-($BQ7+Q$18))^2+($AG8*$AB$19-($BR7+Q$19))^2+($AG8*$AB$20-($BS7+Q$20))^2+($AG8*$AB$21-($BT7+Q$21))^2+($AG8*$AB$22-($BU7+Q$22))^2+($AG8*$AB$23-($BV7+Q$23))^2+($AG8*$AB$24-($BW7+Q$24))^2+($AG8*$AB$25-($BX7+Q$25))^2+($AG8*$AB$26-($BY7+Q$26))^2+($AG8*$AB$27-($BZ7+Q$27))^2+($AG8*$AB$28-($CA7+Q$28))^2+($AG8*$AB$29-($CB7+Q$29))^2+($AG8*$AB$30-($CC7+Q$30))^2+($AG8*$AB$31-($CD7+Q$31))^2+($AG8*$AB$32-($CE7+Q$32))^2+($AG8*$AB$33-($CF7+Q$33))^2+($AG8*$AB$34-($CG7+Q$34))^2+($AG8*$AB$35-($CH7+Q$35))^2+($AG8*$AB$36-($CI7+Q$36))^2+($AG8*$AB$37-($CJ7+Q$37))^2+($AG8*$AB$38-($CK7+Q$38))^2+($AG8*$AB$39-($CL7+Q$39))^2+($AG8*$AB$40-($CM7+Q$40))^2+($AG8*$AB$41-($CN7+Q$41))^2+($AG8*$AB$42-($CO7+Q$42))^2+($AG8*$AB$43-($CP7+Q$43))^2+($AG8*$AB$44-($CQ7+Q$44))^2+($AG8*$AB$45-($CR7+Q$45))^2+($AG8*$AB$46-($CS7+Q$46))^2+($AG8*$AB$47-($CT7+Q$47))^2+($AG8*$AB$48-($CU7+Q$48))^2+($AG8*$AB$49-($CV7+Q$49))^2+($AG8*$AB$50-($CW7+Q$50))^2+($AG8*$AB$51-($CX7+Q$51))^2+($AG8*$AB$52-($CY7+Q$52))^2+($AG8*$AB$53-($CZ7+Q$53))^2+($AG8*$AB$54-($DA7+Q$54))^2+($AG8*$AB$55-($DB7+Q$55))^2+($AG8*$AB$56-($DC7+Q$56))^2+($AG8*$AB$57-($DD7+Q$57))^2+($AG8*$AB$58-($DE7+Q$58))^2+($AG8*$AB$59-($DF7+Q$59))^2+($AG8*$AB$60-($DG7+Q$60))^2+($AG8*$AB$61-($DH7+Q$61))^2+($AG8*$AB$62-($DI7+Q$62))^2+($AG8*$AB$63-($DJ7+Q$63))^2)))</f>
        <v/>
      </c>
      <c r="AV8" s="418" t="str">
        <f>IF(R$10=0,"",IF(COUNTIF($BE$7:$BE7,AV$6)&gt;=HLOOKUP(AV$6,$E$8:$X$10,ROW($E$10)-ROW($E$8)+1,FALSE),"",SQRT(($AG8*$AB$14-($BM7+R$14))^2+($AG8*$AB$15-($BN7+R$15))^2+($AG8*$AB$16-($BO7+R$16))^2+($AG8*$AB$17-($BP7+R$17))^2+($AG8*$AB$18-($BQ7+R$18))^2+($AG8*$AB$19-($BR7+R$19))^2+($AG8*$AB$20-($BS7+R$20))^2+($AG8*$AB$21-($BT7+R$21))^2+($AG8*$AB$22-($BU7+R$22))^2+($AG8*$AB$23-($BV7+R$23))^2+($AG8*$AB$24-($BW7+R$24))^2+($AG8*$AB$25-($BX7+R$25))^2+($AG8*$AB$26-($BY7+R$26))^2+($AG8*$AB$27-($BZ7+R$27))^2+($AG8*$AB$28-($CA7+R$28))^2+($AG8*$AB$29-($CB7+R$29))^2+($AG8*$AB$30-($CC7+R$30))^2+($AG8*$AB$31-($CD7+R$31))^2+($AG8*$AB$32-($CE7+R$32))^2+($AG8*$AB$33-($CF7+R$33))^2+($AG8*$AB$34-($CG7+R$34))^2+($AG8*$AB$35-($CH7+R$35))^2+($AG8*$AB$36-($CI7+R$36))^2+($AG8*$AB$37-($CJ7+R$37))^2+($AG8*$AB$38-($CK7+R$38))^2+($AG8*$AB$39-($CL7+R$39))^2+($AG8*$AB$40-($CM7+R$40))^2+($AG8*$AB$41-($CN7+R$41))^2+($AG8*$AB$42-($CO7+R$42))^2+($AG8*$AB$43-($CP7+R$43))^2+($AG8*$AB$44-($CQ7+R$44))^2+($AG8*$AB$45-($CR7+R$45))^2+($AG8*$AB$46-($CS7+R$46))^2+($AG8*$AB$47-($CT7+R$47))^2+($AG8*$AB$48-($CU7+R$48))^2+($AG8*$AB$49-($CV7+R$49))^2+($AG8*$AB$50-($CW7+R$50))^2+($AG8*$AB$51-($CX7+R$51))^2+($AG8*$AB$52-($CY7+R$52))^2+($AG8*$AB$53-($CZ7+R$53))^2+($AG8*$AB$54-($DA7+R$54))^2+($AG8*$AB$55-($DB7+R$55))^2+($AG8*$AB$56-($DC7+R$56))^2+($AG8*$AB$57-($DD7+R$57))^2+($AG8*$AB$58-($DE7+R$58))^2+($AG8*$AB$59-($DF7+R$59))^2+($AG8*$AB$60-($DG7+R$60))^2+($AG8*$AB$61-($DH7+R$61))^2+($AG8*$AB$62-($DI7+R$62))^2+($AG8*$AB$63-($DJ7+R$63))^2)))</f>
        <v/>
      </c>
      <c r="AW8" s="418" t="str">
        <f>IF(S$10=0,"",IF(COUNTIF($BE$7:$BE7,AW$6)&gt;=HLOOKUP(AW$6,$E$8:$X$10,ROW($E$10)-ROW($E$8)+1,FALSE),"",SQRT(($AG8*$AB$14-($BM7+S$14))^2+($AG8*$AB$15-($BN7+S$15))^2+($AG8*$AB$16-($BO7+S$16))^2+($AG8*$AB$17-($BP7+S$17))^2+($AG8*$AB$18-($BQ7+S$18))^2+($AG8*$AB$19-($BR7+S$19))^2+($AG8*$AB$20-($BS7+S$20))^2+($AG8*$AB$21-($BT7+S$21))^2+($AG8*$AB$22-($BU7+S$22))^2+($AG8*$AB$23-($BV7+S$23))^2+($AG8*$AB$24-($BW7+S$24))^2+($AG8*$AB$25-($BX7+S$25))^2+($AG8*$AB$26-($BY7+S$26))^2+($AG8*$AB$27-($BZ7+S$27))^2+($AG8*$AB$28-($CA7+S$28))^2+($AG8*$AB$29-($CB7+S$29))^2+($AG8*$AB$30-($CC7+S$30))^2+($AG8*$AB$31-($CD7+S$31))^2+($AG8*$AB$32-($CE7+S$32))^2+($AG8*$AB$33-($CF7+S$33))^2+($AG8*$AB$34-($CG7+S$34))^2+($AG8*$AB$35-($CH7+S$35))^2+($AG8*$AB$36-($CI7+S$36))^2+($AG8*$AB$37-($CJ7+S$37))^2+($AG8*$AB$38-($CK7+S$38))^2+($AG8*$AB$39-($CL7+S$39))^2+($AG8*$AB$40-($CM7+S$40))^2+($AG8*$AB$41-($CN7+S$41))^2+($AG8*$AB$42-($CO7+S$42))^2+($AG8*$AB$43-($CP7+S$43))^2+($AG8*$AB$44-($CQ7+S$44))^2+($AG8*$AB$45-($CR7+S$45))^2+($AG8*$AB$46-($CS7+S$46))^2+($AG8*$AB$47-($CT7+S$47))^2+($AG8*$AB$48-($CU7+S$48))^2+($AG8*$AB$49-($CV7+S$49))^2+($AG8*$AB$50-($CW7+S$50))^2+($AG8*$AB$51-($CX7+S$51))^2+($AG8*$AB$52-($CY7+S$52))^2+($AG8*$AB$53-($CZ7+S$53))^2+($AG8*$AB$54-($DA7+S$54))^2+($AG8*$AB$55-($DB7+S$55))^2+($AG8*$AB$56-($DC7+S$56))^2+($AG8*$AB$57-($DD7+S$57))^2+($AG8*$AB$58-($DE7+S$58))^2+($AG8*$AB$59-($DF7+S$59))^2+($AG8*$AB$60-($DG7+S$60))^2+($AG8*$AB$61-($DH7+S$61))^2+($AG8*$AB$62-($DI7+S$62))^2+($AG8*$AB$63-($DJ7+S$63))^2)))</f>
        <v/>
      </c>
      <c r="AX8" s="418" t="str">
        <f>IF(T$10=0,"",IF(COUNTIF($BE$7:$BE7,AX$6)&gt;=HLOOKUP(AX$6,$E$8:$X$10,ROW($E$10)-ROW($E$8)+1,FALSE),"",SQRT(($AG8*$AB$14-($BM7+T$14))^2+($AG8*$AB$15-($BN7+T$15))^2+($AG8*$AB$16-($BO7+T$16))^2+($AG8*$AB$17-($BP7+T$17))^2+($AG8*$AB$18-($BQ7+T$18))^2+($AG8*$AB$19-($BR7+T$19))^2+($AG8*$AB$20-($BS7+T$20))^2+($AG8*$AB$21-($BT7+T$21))^2+($AG8*$AB$22-($BU7+T$22))^2+($AG8*$AB$23-($BV7+T$23))^2+($AG8*$AB$24-($BW7+T$24))^2+($AG8*$AB$25-($BX7+T$25))^2+($AG8*$AB$26-($BY7+T$26))^2+($AG8*$AB$27-($BZ7+T$27))^2+($AG8*$AB$28-($CA7+T$28))^2+($AG8*$AB$29-($CB7+T$29))^2+($AG8*$AB$30-($CC7+T$30))^2+($AG8*$AB$31-($CD7+T$31))^2+($AG8*$AB$32-($CE7+T$32))^2+($AG8*$AB$33-($CF7+T$33))^2+($AG8*$AB$34-($CG7+T$34))^2+($AG8*$AB$35-($CH7+T$35))^2+($AG8*$AB$36-($CI7+T$36))^2+($AG8*$AB$37-($CJ7+T$37))^2+($AG8*$AB$38-($CK7+T$38))^2+($AG8*$AB$39-($CL7+T$39))^2+($AG8*$AB$40-($CM7+T$40))^2+($AG8*$AB$41-($CN7+T$41))^2+($AG8*$AB$42-($CO7+T$42))^2+($AG8*$AB$43-($CP7+T$43))^2+($AG8*$AB$44-($CQ7+T$44))^2+($AG8*$AB$45-($CR7+T$45))^2+($AG8*$AB$46-($CS7+T$46))^2+($AG8*$AB$47-($CT7+T$47))^2+($AG8*$AB$48-($CU7+T$48))^2+($AG8*$AB$49-($CV7+T$49))^2+($AG8*$AB$50-($CW7+T$50))^2+($AG8*$AB$51-($CX7+T$51))^2+($AG8*$AB$52-($CY7+T$52))^2+($AG8*$AB$53-($CZ7+T$53))^2+($AG8*$AB$54-($DA7+T$54))^2+($AG8*$AB$55-($DB7+T$55))^2+($AG8*$AB$56-($DC7+T$56))^2+($AG8*$AB$57-($DD7+T$57))^2+($AG8*$AB$58-($DE7+T$58))^2+($AG8*$AB$59-($DF7+T$59))^2+($AG8*$AB$60-($DG7+T$60))^2+($AG8*$AB$61-($DH7+T$61))^2+($AG8*$AB$62-($DI7+T$62))^2+($AG8*$AB$63-($DJ7+T$63))^2)))</f>
        <v/>
      </c>
      <c r="AY8" s="418" t="str">
        <f>IF(U$10=0,"",IF(COUNTIF($BE$7:$BE7,AY$6)&gt;=HLOOKUP(AY$6,$E$8:$X$10,ROW($E$10)-ROW($E$8)+1,FALSE),"",SQRT(($AG8*$AB$14-($BM7+U$14))^2+($AG8*$AB$15-($BN7+U$15))^2+($AG8*$AB$16-($BO7+U$16))^2+($AG8*$AB$17-($BP7+U$17))^2+($AG8*$AB$18-($BQ7+U$18))^2+($AG8*$AB$19-($BR7+U$19))^2+($AG8*$AB$20-($BS7+U$20))^2+($AG8*$AB$21-($BT7+U$21))^2+($AG8*$AB$22-($BU7+U$22))^2+($AG8*$AB$23-($BV7+U$23))^2+($AG8*$AB$24-($BW7+U$24))^2+($AG8*$AB$25-($BX7+U$25))^2+($AG8*$AB$26-($BY7+U$26))^2+($AG8*$AB$27-($BZ7+U$27))^2+($AG8*$AB$28-($CA7+U$28))^2+($AG8*$AB$29-($CB7+U$29))^2+($AG8*$AB$30-($CC7+U$30))^2+($AG8*$AB$31-($CD7+U$31))^2+($AG8*$AB$32-($CE7+U$32))^2+($AG8*$AB$33-($CF7+U$33))^2+($AG8*$AB$34-($CG7+U$34))^2+($AG8*$AB$35-($CH7+U$35))^2+($AG8*$AB$36-($CI7+U$36))^2+($AG8*$AB$37-($CJ7+U$37))^2+($AG8*$AB$38-($CK7+U$38))^2+($AG8*$AB$39-($CL7+U$39))^2+($AG8*$AB$40-($CM7+U$40))^2+($AG8*$AB$41-($CN7+U$41))^2+($AG8*$AB$42-($CO7+U$42))^2+($AG8*$AB$43-($CP7+U$43))^2+($AG8*$AB$44-($CQ7+U$44))^2+($AG8*$AB$45-($CR7+U$45))^2+($AG8*$AB$46-($CS7+U$46))^2+($AG8*$AB$47-($CT7+U$47))^2+($AG8*$AB$48-($CU7+U$48))^2+($AG8*$AB$49-($CV7+U$49))^2+($AG8*$AB$50-($CW7+U$50))^2+($AG8*$AB$51-($CX7+U$51))^2+($AG8*$AB$52-($CY7+U$52))^2+($AG8*$AB$53-($CZ7+U$53))^2+($AG8*$AB$54-($DA7+U$54))^2+($AG8*$AB$55-($DB7+U$55))^2+($AG8*$AB$56-($DC7+U$56))^2+($AG8*$AB$57-($DD7+U$57))^2+($AG8*$AB$58-($DE7+U$58))^2+($AG8*$AB$59-($DF7+U$59))^2+($AG8*$AB$60-($DG7+U$60))^2+($AG8*$AB$61-($DH7+U$61))^2+($AG8*$AB$62-($DI7+U$62))^2+($AG8*$AB$63-($DJ7+U$63))^2)))</f>
        <v/>
      </c>
      <c r="AZ8" s="418" t="str">
        <f>IF(V$10=0,"",IF(COUNTIF($BE$7:$BE7,AZ$6)&gt;=HLOOKUP(AZ$6,$E$8:$X$10,ROW($E$10)-ROW($E$8)+1,FALSE),"",SQRT(($AG8*$AB$14-($BM7+V$14))^2+($AG8*$AB$15-($BN7+V$15))^2+($AG8*$AB$16-($BO7+V$16))^2+($AG8*$AB$17-($BP7+V$17))^2+($AG8*$AB$18-($BQ7+V$18))^2+($AG8*$AB$19-($BR7+V$19))^2+($AG8*$AB$20-($BS7+V$20))^2+($AG8*$AB$21-($BT7+V$21))^2+($AG8*$AB$22-($BU7+V$22))^2+($AG8*$AB$23-($BV7+V$23))^2+($AG8*$AB$24-($BW7+V$24))^2+($AG8*$AB$25-($BX7+V$25))^2+($AG8*$AB$26-($BY7+V$26))^2+($AG8*$AB$27-($BZ7+V$27))^2+($AG8*$AB$28-($CA7+V$28))^2+($AG8*$AB$29-($CB7+V$29))^2+($AG8*$AB$30-($CC7+V$30))^2+($AG8*$AB$31-($CD7+V$31))^2+($AG8*$AB$32-($CE7+V$32))^2+($AG8*$AB$33-($CF7+V$33))^2+($AG8*$AB$34-($CG7+V$34))^2+($AG8*$AB$35-($CH7+V$35))^2+($AG8*$AB$36-($CI7+V$36))^2+($AG8*$AB$37-($CJ7+V$37))^2+($AG8*$AB$38-($CK7+V$38))^2+($AG8*$AB$39-($CL7+V$39))^2+($AG8*$AB$40-($CM7+V$40))^2+($AG8*$AB$41-($CN7+V$41))^2+($AG8*$AB$42-($CO7+V$42))^2+($AG8*$AB$43-($CP7+V$43))^2+($AG8*$AB$44-($CQ7+V$44))^2+($AG8*$AB$45-($CR7+V$45))^2+($AG8*$AB$46-($CS7+V$46))^2+($AG8*$AB$47-($CT7+V$47))^2+($AG8*$AB$48-($CU7+V$48))^2+($AG8*$AB$49-($CV7+V$49))^2+($AG8*$AB$50-($CW7+V$50))^2+($AG8*$AB$51-($CX7+V$51))^2+($AG8*$AB$52-($CY7+V$52))^2+($AG8*$AB$53-($CZ7+V$53))^2+($AG8*$AB$54-($DA7+V$54))^2+($AG8*$AB$55-($DB7+V$55))^2+($AG8*$AB$56-($DC7+V$56))^2+($AG8*$AB$57-($DD7+V$57))^2+($AG8*$AB$58-($DE7+V$58))^2+($AG8*$AB$59-($DF7+V$59))^2+($AG8*$AB$60-($DG7+V$60))^2+($AG8*$AB$61-($DH7+V$61))^2+($AG8*$AB$62-($DI7+V$62))^2+($AG8*$AB$63-($DJ7+V$63))^2)))</f>
        <v/>
      </c>
      <c r="BA8" s="418" t="str">
        <f>IF(W$10=0,"",IF(COUNTIF($BE$7:$BE7,BA$6)&gt;=HLOOKUP(BA$6,$E$8:$X$10,ROW($E$10)-ROW($E$8)+1,FALSE),"",SQRT(($AG8*$AB$14-($BM7+W$14))^2+($AG8*$AB$15-($BN7+W$15))^2+($AG8*$AB$16-($BO7+W$16))^2+($AG8*$AB$17-($BP7+W$17))^2+($AG8*$AB$18-($BQ7+W$18))^2+($AG8*$AB$19-($BR7+W$19))^2+($AG8*$AB$20-($BS7+W$20))^2+($AG8*$AB$21-($BT7+W$21))^2+($AG8*$AB$22-($BU7+W$22))^2+($AG8*$AB$23-($BV7+W$23))^2+($AG8*$AB$24-($BW7+W$24))^2+($AG8*$AB$25-($BX7+W$25))^2+($AG8*$AB$26-($BY7+W$26))^2+($AG8*$AB$27-($BZ7+W$27))^2+($AG8*$AB$28-($CA7+W$28))^2+($AG8*$AB$29-($CB7+W$29))^2+($AG8*$AB$30-($CC7+W$30))^2+($AG8*$AB$31-($CD7+W$31))^2+($AG8*$AB$32-($CE7+W$32))^2+($AG8*$AB$33-($CF7+W$33))^2+($AG8*$AB$34-($CG7+W$34))^2+($AG8*$AB$35-($CH7+W$35))^2+($AG8*$AB$36-($CI7+W$36))^2+($AG8*$AB$37-($CJ7+W$37))^2+($AG8*$AB$38-($CK7+W$38))^2+($AG8*$AB$39-($CL7+W$39))^2+($AG8*$AB$40-($CM7+W$40))^2+($AG8*$AB$41-($CN7+W$41))^2+($AG8*$AB$42-($CO7+W$42))^2+($AG8*$AB$43-($CP7+W$43))^2+($AG8*$AB$44-($CQ7+W$44))^2+($AG8*$AB$45-($CR7+W$45))^2+($AG8*$AB$46-($CS7+W$46))^2+($AG8*$AB$47-($CT7+W$47))^2+($AG8*$AB$48-($CU7+W$48))^2+($AG8*$AB$49-($CV7+W$49))^2+($AG8*$AB$50-($CW7+W$50))^2+($AG8*$AB$51-($CX7+W$51))^2+($AG8*$AB$52-($CY7+W$52))^2+($AG8*$AB$53-($CZ7+W$53))^2+($AG8*$AB$54-($DA7+W$54))^2+($AG8*$AB$55-($DB7+W$55))^2+($AG8*$AB$56-($DC7+W$56))^2+($AG8*$AB$57-($DD7+W$57))^2+($AG8*$AB$58-($DE7+W$58))^2+($AG8*$AB$59-($DF7+W$59))^2+($AG8*$AB$60-($DG7+W$60))^2+($AG8*$AB$61-($DH7+W$61))^2+($AG8*$AB$62-($DI7+W$62))^2+($AG8*$AB$63-($DJ7+W$63))^2)))</f>
        <v/>
      </c>
      <c r="BB8" s="418" t="str">
        <f>IF(X$10=0,"",IF(COUNTIF($BE$7:$BE7,BB$6)&gt;=HLOOKUP(BB$6,$E$8:$X$10,ROW($E$10)-ROW($E$8)+1,FALSE),"",SQRT(($AG8*$AB$14-($BM7+X$14))^2+($AG8*$AB$15-($BN7+X$15))^2+($AG8*$AB$16-($BO7+X$16))^2+($AG8*$AB$17-($BP7+X$17))^2+($AG8*$AB$18-($BQ7+X$18))^2+($AG8*$AB$19-($BR7+X$19))^2+($AG8*$AB$20-($BS7+X$20))^2+($AG8*$AB$21-($BT7+X$21))^2+($AG8*$AB$22-($BU7+X$22))^2+($AG8*$AB$23-($BV7+X$23))^2+($AG8*$AB$24-($BW7+X$24))^2+($AG8*$AB$25-($BX7+X$25))^2+($AG8*$AB$26-($BY7+X$26))^2+($AG8*$AB$27-($BZ7+X$27))^2+($AG8*$AB$28-($CA7+X$28))^2+($AG8*$AB$29-($CB7+X$29))^2+($AG8*$AB$30-($CC7+X$30))^2+($AG8*$AB$31-($CD7+X$31))^2+($AG8*$AB$32-($CE7+X$32))^2+($AG8*$AB$33-($CF7+X$33))^2+($AG8*$AB$34-($CG7+X$34))^2+($AG8*$AB$35-($CH7+X$35))^2+($AG8*$AB$36-($CI7+X$36))^2+($AG8*$AB$37-($CJ7+X$37))^2+($AG8*$AB$38-($CK7+X$38))^2+($AG8*$AB$39-($CL7+X$39))^2+($AG8*$AB$40-($CM7+X$40))^2+($AG8*$AB$41-($CN7+X$41))^2+($AG8*$AB$42-($CO7+X$42))^2+($AG8*$AB$43-($CP7+X$43))^2+($AG8*$AB$44-($CQ7+X$44))^2+($AG8*$AB$45-($CR7+X$45))^2+($AG8*$AB$46-($CS7+X$46))^2+($AG8*$AB$47-($CT7+X$47))^2+($AG8*$AB$48-($CU7+X$48))^2+($AG8*$AB$49-($CV7+X$49))^2+($AG8*$AB$50-($CW7+X$50))^2+($AG8*$AB$51-($CX7+X$51))^2+($AG8*$AB$52-($CY7+X$52))^2+($AG8*$AB$53-($CZ7+X$53))^2+($AG8*$AB$54-($DA7+X$54))^2+($AG8*$AB$55-($DB7+X$55))^2+($AG8*$AB$56-($DC7+X$56))^2+($AG8*$AB$57-($DD7+X$57))^2+($AG8*$AB$58-($DE7+X$58))^2+($AG8*$AB$59-($DF7+X$59))^2+($AG8*$AB$60-($DG7+X$60))^2+($AG8*$AB$61-($DH7+X$61))^2+($AG8*$AB$62-($DI7+X$62))^2+($AG8*$AB$63-($DJ7+X$63))^2)))</f>
        <v/>
      </c>
      <c r="BC8" s="200"/>
      <c r="BD8" s="419">
        <f t="shared" ref="BD8:BD26" si="6">MIN(AI8:BB8)</f>
        <v>0</v>
      </c>
      <c r="BE8" s="420">
        <f t="shared" ref="BE8:BE56" si="7">IFERROR(MATCH($BD8,$AI8:$BB8,0),0)</f>
        <v>0</v>
      </c>
      <c r="BF8" s="421">
        <f t="shared" ref="BF8:BF56" si="8">IFERROR(HLOOKUP(MATCH($BD8,$AI8:$BB8,0),$E$8:$X$9,ROW($E$9)-ROW($E$8)+1,FALSE),0)</f>
        <v>0</v>
      </c>
      <c r="BG8" s="71"/>
      <c r="BH8" s="71"/>
      <c r="BI8" s="71"/>
      <c r="BJ8" s="71"/>
      <c r="BK8" s="693"/>
      <c r="BL8" s="197">
        <f>BL7+1</f>
        <v>2</v>
      </c>
      <c r="BM8" s="202">
        <f t="shared" ref="BM8:BM20" si="9">IF($W$12&lt;$BL8,0,IFERROR(HLOOKUP($BE8,$E$8:$X$63,ROW($E$14)+BM$6-ROW($E$8),FALSE),0)+BM7)</f>
        <v>0</v>
      </c>
      <c r="BN8" s="202">
        <f t="shared" ref="BN8:BN20" si="10">IF($W$12&lt;$BL8,0,IFERROR(HLOOKUP($BE8,$E$8:$X$63,ROW($E$14)+BN$6-ROW($E$8),FALSE),0)+BN7)</f>
        <v>0</v>
      </c>
      <c r="BO8" s="202">
        <f t="shared" ref="BO8:DJ8" si="11">IF($W$12&lt;$BL8,0,IFERROR(HLOOKUP($BE8,$E$8:$X$63,ROW($E$14)+BO$6-ROW($E$8),FALSE),0)+BO7)</f>
        <v>0</v>
      </c>
      <c r="BP8" s="202">
        <f t="shared" si="11"/>
        <v>0</v>
      </c>
      <c r="BQ8" s="202">
        <f t="shared" si="11"/>
        <v>0</v>
      </c>
      <c r="BR8" s="202">
        <f t="shared" si="11"/>
        <v>0</v>
      </c>
      <c r="BS8" s="202">
        <f t="shared" si="11"/>
        <v>0</v>
      </c>
      <c r="BT8" s="202">
        <f t="shared" si="11"/>
        <v>0</v>
      </c>
      <c r="BU8" s="202">
        <f t="shared" si="11"/>
        <v>0</v>
      </c>
      <c r="BV8" s="202">
        <f t="shared" si="11"/>
        <v>0</v>
      </c>
      <c r="BW8" s="202">
        <f t="shared" si="11"/>
        <v>0</v>
      </c>
      <c r="BX8" s="202">
        <f t="shared" si="11"/>
        <v>0</v>
      </c>
      <c r="BY8" s="202">
        <f t="shared" si="11"/>
        <v>0</v>
      </c>
      <c r="BZ8" s="202">
        <f t="shared" si="11"/>
        <v>0</v>
      </c>
      <c r="CA8" s="202">
        <f t="shared" si="11"/>
        <v>0</v>
      </c>
      <c r="CB8" s="202">
        <f t="shared" si="11"/>
        <v>0</v>
      </c>
      <c r="CC8" s="202">
        <f t="shared" si="11"/>
        <v>0</v>
      </c>
      <c r="CD8" s="202">
        <f t="shared" si="11"/>
        <v>0</v>
      </c>
      <c r="CE8" s="202">
        <f t="shared" si="11"/>
        <v>0</v>
      </c>
      <c r="CF8" s="202">
        <f t="shared" si="11"/>
        <v>0</v>
      </c>
      <c r="CG8" s="202">
        <f t="shared" si="11"/>
        <v>0</v>
      </c>
      <c r="CH8" s="202">
        <f t="shared" si="11"/>
        <v>0</v>
      </c>
      <c r="CI8" s="202">
        <f t="shared" si="11"/>
        <v>0</v>
      </c>
      <c r="CJ8" s="202">
        <f t="shared" si="11"/>
        <v>0</v>
      </c>
      <c r="CK8" s="202">
        <f t="shared" si="11"/>
        <v>0</v>
      </c>
      <c r="CL8" s="202">
        <f t="shared" si="11"/>
        <v>0</v>
      </c>
      <c r="CM8" s="202">
        <f t="shared" si="11"/>
        <v>0</v>
      </c>
      <c r="CN8" s="202">
        <f t="shared" si="11"/>
        <v>0</v>
      </c>
      <c r="CO8" s="202">
        <f t="shared" si="11"/>
        <v>0</v>
      </c>
      <c r="CP8" s="202">
        <f t="shared" si="11"/>
        <v>0</v>
      </c>
      <c r="CQ8" s="202">
        <f t="shared" si="11"/>
        <v>0</v>
      </c>
      <c r="CR8" s="202">
        <f t="shared" si="11"/>
        <v>0</v>
      </c>
      <c r="CS8" s="202">
        <f t="shared" si="11"/>
        <v>0</v>
      </c>
      <c r="CT8" s="202">
        <f t="shared" si="11"/>
        <v>0</v>
      </c>
      <c r="CU8" s="202">
        <f t="shared" si="11"/>
        <v>0</v>
      </c>
      <c r="CV8" s="202">
        <f t="shared" si="11"/>
        <v>0</v>
      </c>
      <c r="CW8" s="202">
        <f t="shared" si="11"/>
        <v>0</v>
      </c>
      <c r="CX8" s="202">
        <f t="shared" si="11"/>
        <v>0</v>
      </c>
      <c r="CY8" s="202">
        <f t="shared" si="11"/>
        <v>0</v>
      </c>
      <c r="CZ8" s="202">
        <f t="shared" si="11"/>
        <v>0</v>
      </c>
      <c r="DA8" s="202">
        <f t="shared" si="11"/>
        <v>0</v>
      </c>
      <c r="DB8" s="202">
        <f t="shared" si="11"/>
        <v>0</v>
      </c>
      <c r="DC8" s="202">
        <f t="shared" si="11"/>
        <v>0</v>
      </c>
      <c r="DD8" s="202">
        <f t="shared" si="11"/>
        <v>0</v>
      </c>
      <c r="DE8" s="202">
        <f t="shared" si="11"/>
        <v>0</v>
      </c>
      <c r="DF8" s="202">
        <f t="shared" si="11"/>
        <v>0</v>
      </c>
      <c r="DG8" s="202">
        <f t="shared" si="11"/>
        <v>0</v>
      </c>
      <c r="DH8" s="202">
        <f t="shared" si="11"/>
        <v>0</v>
      </c>
      <c r="DI8" s="202">
        <f t="shared" si="11"/>
        <v>0</v>
      </c>
      <c r="DJ8" s="202">
        <f t="shared" si="11"/>
        <v>0</v>
      </c>
      <c r="DK8" s="71"/>
      <c r="DL8" s="71"/>
      <c r="DM8" s="71"/>
      <c r="DN8" s="71"/>
      <c r="DO8" s="71"/>
      <c r="DP8" s="71"/>
    </row>
    <row r="9" spans="1:120" ht="18" customHeight="1" thickTop="1" thickBot="1" x14ac:dyDescent="0.2">
      <c r="A9" s="71"/>
      <c r="B9" s="71"/>
      <c r="C9" s="203"/>
      <c r="D9" s="204" t="s">
        <v>36</v>
      </c>
      <c r="E9" s="225">
        <f>'Nivelado produccion'!J11</f>
        <v>0</v>
      </c>
      <c r="F9" s="225">
        <f>'Nivelado produccion'!J12</f>
        <v>0</v>
      </c>
      <c r="G9" s="225">
        <f>'Nivelado produccion'!J13</f>
        <v>0</v>
      </c>
      <c r="H9" s="225">
        <f>'Nivelado produccion'!J14</f>
        <v>0</v>
      </c>
      <c r="I9" s="225">
        <f>'Nivelado produccion'!J15</f>
        <v>0</v>
      </c>
      <c r="J9" s="225">
        <f>'Nivelado produccion'!J16</f>
        <v>0</v>
      </c>
      <c r="K9" s="225">
        <f>'Nivelado produccion'!J17</f>
        <v>0</v>
      </c>
      <c r="L9" s="225">
        <f>'Nivelado produccion'!J18</f>
        <v>0</v>
      </c>
      <c r="M9" s="225">
        <f>'Nivelado produccion'!J19</f>
        <v>0</v>
      </c>
      <c r="N9" s="225">
        <f>'Nivelado produccion'!J20</f>
        <v>0</v>
      </c>
      <c r="O9" s="225">
        <f>'Nivelado produccion'!J21</f>
        <v>0</v>
      </c>
      <c r="P9" s="225">
        <f>'Nivelado produccion'!J22</f>
        <v>0</v>
      </c>
      <c r="Q9" s="225">
        <f>'Nivelado produccion'!J23</f>
        <v>0</v>
      </c>
      <c r="R9" s="225">
        <f>'Nivelado produccion'!J24</f>
        <v>0</v>
      </c>
      <c r="S9" s="225">
        <f>'Nivelado produccion'!J25</f>
        <v>0</v>
      </c>
      <c r="T9" s="225">
        <f>'Nivelado produccion'!J26</f>
        <v>0</v>
      </c>
      <c r="U9" s="225">
        <f>'Nivelado produccion'!J27</f>
        <v>0</v>
      </c>
      <c r="V9" s="225">
        <f>'Nivelado produccion'!J28</f>
        <v>0</v>
      </c>
      <c r="W9" s="225">
        <f>'Nivelado produccion'!J29</f>
        <v>0</v>
      </c>
      <c r="X9" s="226">
        <f>'Nivelado produccion'!J30</f>
        <v>0</v>
      </c>
      <c r="Y9" s="71"/>
      <c r="Z9" s="71"/>
      <c r="AA9" s="71"/>
      <c r="AB9" s="71"/>
      <c r="AC9" s="71"/>
      <c r="AD9" s="71"/>
      <c r="AE9" s="205"/>
      <c r="AF9" s="205"/>
      <c r="AG9" s="417">
        <f>IF(MAX(AG$7:AG8)&lt;$W$12,AG8+1,0)</f>
        <v>0</v>
      </c>
      <c r="AH9" s="200"/>
      <c r="AI9" s="418" t="str">
        <f>IF(E$10=0,"",IF(COUNTIF($BE$7:$BE8,AI$6)&gt;=HLOOKUP(AI$6,$E$8:$X$10,ROW($E$10)-ROW($E$8)+1,FALSE),"",SQRT(($AG9*$AB$14-($BM8+E$14))^2+($AG9*$AB$15-($BN8+E$15))^2+($AG9*$AB$16-($BO8+E$16))^2+($AG9*$AB$17-($BP8+E$17))^2+($AG9*$AB$18-($BQ8+E$18))^2+($AG9*$AB$19-($BR8+E$19))^2+($AG9*$AB$20-($BS8+E$20))^2+($AG9*$AB$21-($BT8+E$21))^2+($AG9*$AB$22-($BU8+E$22))^2+($AG9*$AB$23-($BV8+E$23))^2+($AG9*$AB$24-($BW8+E$24))^2+($AG9*$AB$25-($BX8+E$25))^2+($AG9*$AB$26-($BY8+E$26))^2+($AG9*$AB$27-($BZ8+E$27))^2+($AG9*$AB$28-($CA8+E$28))^2+($AG9*$AB$29-($CB8+E$29))^2+($AG9*$AB$30-($CC8+E$30))^2+($AG9*$AB$31-($CD8+E$31))^2+($AG9*$AB$32-($CE8+E$32))^2+($AG9*$AB$33-($CF8+E$33))^2+($AG9*$AB$34-($CG8+E$34))^2+($AG9*$AB$35-($CH8+E$35))^2+($AG9*$AB$36-($CI8+E$36))^2+($AG9*$AB$37-($CJ8+E$37))^2+($AG9*$AB$38-($CK8+E$38))^2+($AG9*$AB$39-($CL8+E$39))^2+($AG9*$AB$40-($CM8+E$40))^2+($AG9*$AB$41-($CN8+E$41))^2+($AG9*$AB$42-($CO8+E$42))^2+($AG9*$AB$43-($CP8+E$43))^2+($AG9*$AB$44-($CQ8+E$44))^2+($AG9*$AB$45-($CR8+E$45))^2+($AG9*$AB$46-($CS8+E$46))^2+($AG9*$AB$47-($CT8+E$47))^2+($AG9*$AB$48-($CU8+E$48))^2+($AG9*$AB$49-($CV8+E$49))^2+($AG9*$AB$50-($CW8+E$50))^2+($AG9*$AB$51-($CX8+E$51))^2+($AG9*$AB$52-($CY8+E$52))^2+($AG9*$AB$53-($CZ8+E$53))^2+($AG9*$AB$54-($DA8+E$54))^2+($AG9*$AB$55-($DB8+E$55))^2+($AG9*$AB$56-($DC8+E$56))^2+($AG9*$AB$57-($DD8+E$57))^2+($AG9*$AB$58-($DE8+E$58))^2+($AG9*$AB$59-($DF8+E$59))^2+($AG9*$AB$60-($DG8+E$60))^2+($AG9*$AB$61-($DH8+E$61))^2+($AG9*$AB$62-($DI8+E$62))^2+($AG9*$AB$63-($DJ8+E$63))^2)))</f>
        <v/>
      </c>
      <c r="AJ9" s="418" t="str">
        <f>IF(F$10=0,"",IF(COUNTIF($BE$7:$BE8,AJ$6)&gt;=HLOOKUP(AJ$6,$E$8:$X$10,ROW($E$10)-ROW($E$8)+1,FALSE),"",SQRT(($AG9*$AB$14-($BM8+F$14))^2+($AG9*$AB$15-($BN8+F$15))^2+($AG9*$AB$16-($BO8+F$16))^2+($AG9*$AB$17-($BP8+F$17))^2+($AG9*$AB$18-($BQ8+F$18))^2+($AG9*$AB$19-($BR8+F$19))^2+($AG9*$AB$20-($BS8+F$20))^2+($AG9*$AB$21-($BT8+F$21))^2+($AG9*$AB$22-($BU8+F$22))^2+($AG9*$AB$23-($BV8+F$23))^2+($AG9*$AB$24-($BW8+F$24))^2+($AG9*$AB$25-($BX8+F$25))^2+($AG9*$AB$26-($BY8+F$26))^2+($AG9*$AB$27-($BZ8+F$27))^2+($AG9*$AB$28-($CA8+F$28))^2+($AG9*$AB$29-($CB8+F$29))^2+($AG9*$AB$30-($CC8+F$30))^2+($AG9*$AB$31-($CD8+F$31))^2+($AG9*$AB$32-($CE8+F$32))^2+($AG9*$AB$33-($CF8+F$33))^2+($AG9*$AB$34-($CG8+F$34))^2+($AG9*$AB$35-($CH8+F$35))^2+($AG9*$AB$36-($CI8+F$36))^2+($AG9*$AB$37-($CJ8+F$37))^2+($AG9*$AB$38-($CK8+F$38))^2+($AG9*$AB$39-($CL8+F$39))^2+($AG9*$AB$40-($CM8+F$40))^2+($AG9*$AB$41-($CN8+F$41))^2+($AG9*$AB$42-($CO8+F$42))^2+($AG9*$AB$43-($CP8+F$43))^2+($AG9*$AB$44-($CQ8+F$44))^2+($AG9*$AB$45-($CR8+F$45))^2+($AG9*$AB$46-($CS8+F$46))^2+($AG9*$AB$47-($CT8+F$47))^2+($AG9*$AB$48-($CU8+F$48))^2+($AG9*$AB$49-($CV8+F$49))^2+($AG9*$AB$50-($CW8+F$50))^2+($AG9*$AB$51-($CX8+F$51))^2+($AG9*$AB$52-($CY8+F$52))^2+($AG9*$AB$53-($CZ8+F$53))^2+($AG9*$AB$54-($DA8+F$54))^2+($AG9*$AB$55-($DB8+F$55))^2+($AG9*$AB$56-($DC8+F$56))^2+($AG9*$AB$57-($DD8+F$57))^2+($AG9*$AB$58-($DE8+F$58))^2+($AG9*$AB$59-($DF8+F$59))^2+($AG9*$AB$60-($DG8+F$60))^2+($AG9*$AB$61-($DH8+F$61))^2+($AG9*$AB$62-($DI8+F$62))^2+($AG9*$AB$63-($DJ8+F$63))^2)))</f>
        <v/>
      </c>
      <c r="AK9" s="418" t="str">
        <f>IF(G$10=0,"",IF(COUNTIF($BE$7:$BE8,AK$6)&gt;=HLOOKUP(AK$6,$E$8:$X$10,ROW($E$10)-ROW($E$8)+1,FALSE),"",SQRT(($AG9*$AB$14-($BM8+G$14))^2+($AG9*$AB$15-($BN8+G$15))^2+($AG9*$AB$16-($BO8+G$16))^2+($AG9*$AB$17-($BP8+G$17))^2+($AG9*$AB$18-($BQ8+G$18))^2+($AG9*$AB$19-($BR8+G$19))^2+($AG9*$AB$20-($BS8+G$20))^2+($AG9*$AB$21-($BT8+G$21))^2+($AG9*$AB$22-($BU8+G$22))^2+($AG9*$AB$23-($BV8+G$23))^2+($AG9*$AB$24-($BW8+G$24))^2+($AG9*$AB$25-($BX8+G$25))^2+($AG9*$AB$26-($BY8+G$26))^2+($AG9*$AB$27-($BZ8+G$27))^2+($AG9*$AB$28-($CA8+G$28))^2+($AG9*$AB$29-($CB8+G$29))^2+($AG9*$AB$30-($CC8+G$30))^2+($AG9*$AB$31-($CD8+G$31))^2+($AG9*$AB$32-($CE8+G$32))^2+($AG9*$AB$33-($CF8+G$33))^2+($AG9*$AB$34-($CG8+G$34))^2+($AG9*$AB$35-($CH8+G$35))^2+($AG9*$AB$36-($CI8+G$36))^2+($AG9*$AB$37-($CJ8+G$37))^2+($AG9*$AB$38-($CK8+G$38))^2+($AG9*$AB$39-($CL8+G$39))^2+($AG9*$AB$40-($CM8+G$40))^2+($AG9*$AB$41-($CN8+G$41))^2+($AG9*$AB$42-($CO8+G$42))^2+($AG9*$AB$43-($CP8+G$43))^2+($AG9*$AB$44-($CQ8+G$44))^2+($AG9*$AB$45-($CR8+G$45))^2+($AG9*$AB$46-($CS8+G$46))^2+($AG9*$AB$47-($CT8+G$47))^2+($AG9*$AB$48-($CU8+G$48))^2+($AG9*$AB$49-($CV8+G$49))^2+($AG9*$AB$50-($CW8+G$50))^2+($AG9*$AB$51-($CX8+G$51))^2+($AG9*$AB$52-($CY8+G$52))^2+($AG9*$AB$53-($CZ8+G$53))^2+($AG9*$AB$54-($DA8+G$54))^2+($AG9*$AB$55-($DB8+G$55))^2+($AG9*$AB$56-($DC8+G$56))^2+($AG9*$AB$57-($DD8+G$57))^2+($AG9*$AB$58-($DE8+G$58))^2+($AG9*$AB$59-($DF8+G$59))^2+($AG9*$AB$60-($DG8+G$60))^2+($AG9*$AB$61-($DH8+G$61))^2+($AG9*$AB$62-($DI8+G$62))^2+($AG9*$AB$63-($DJ8+G$63))^2)))</f>
        <v/>
      </c>
      <c r="AL9" s="418" t="str">
        <f>IF(H$10=0,"",IF(COUNTIF($BE$7:$BE8,AL$6)&gt;=HLOOKUP(AL$6,$E$8:$X$10,ROW($E$10)-ROW($E$8)+1,FALSE),"",SQRT(($AG9*$AB$14-($BM8+H$14))^2+($AG9*$AB$15-($BN8+H$15))^2+($AG9*$AB$16-($BO8+H$16))^2+($AG9*$AB$17-($BP8+H$17))^2+($AG9*$AB$18-($BQ8+H$18))^2+($AG9*$AB$19-($BR8+H$19))^2+($AG9*$AB$20-($BS8+H$20))^2+($AG9*$AB$21-($BT8+H$21))^2+($AG9*$AB$22-($BU8+H$22))^2+($AG9*$AB$23-($BV8+H$23))^2+($AG9*$AB$24-($BW8+H$24))^2+($AG9*$AB$25-($BX8+H$25))^2+($AG9*$AB$26-($BY8+H$26))^2+($AG9*$AB$27-($BZ8+H$27))^2+($AG9*$AB$28-($CA8+H$28))^2+($AG9*$AB$29-($CB8+H$29))^2+($AG9*$AB$30-($CC8+H$30))^2+($AG9*$AB$31-($CD8+H$31))^2+($AG9*$AB$32-($CE8+H$32))^2+($AG9*$AB$33-($CF8+H$33))^2+($AG9*$AB$34-($CG8+H$34))^2+($AG9*$AB$35-($CH8+H$35))^2+($AG9*$AB$36-($CI8+H$36))^2+($AG9*$AB$37-($CJ8+H$37))^2+($AG9*$AB$38-($CK8+H$38))^2+($AG9*$AB$39-($CL8+H$39))^2+($AG9*$AB$40-($CM8+H$40))^2+($AG9*$AB$41-($CN8+H$41))^2+($AG9*$AB$42-($CO8+H$42))^2+($AG9*$AB$43-($CP8+H$43))^2+($AG9*$AB$44-($CQ8+H$44))^2+($AG9*$AB$45-($CR8+H$45))^2+($AG9*$AB$46-($CS8+H$46))^2+($AG9*$AB$47-($CT8+H$47))^2+($AG9*$AB$48-($CU8+H$48))^2+($AG9*$AB$49-($CV8+H$49))^2+($AG9*$AB$50-($CW8+H$50))^2+($AG9*$AB$51-($CX8+H$51))^2+($AG9*$AB$52-($CY8+H$52))^2+($AG9*$AB$53-($CZ8+H$53))^2+($AG9*$AB$54-($DA8+H$54))^2+($AG9*$AB$55-($DB8+H$55))^2+($AG9*$AB$56-($DC8+H$56))^2+($AG9*$AB$57-($DD8+H$57))^2+($AG9*$AB$58-($DE8+H$58))^2+($AG9*$AB$59-($DF8+H$59))^2+($AG9*$AB$60-($DG8+H$60))^2+($AG9*$AB$61-($DH8+H$61))^2+($AG9*$AB$62-($DI8+H$62))^2+($AG9*$AB$63-($DJ8+H$63))^2)))</f>
        <v/>
      </c>
      <c r="AM9" s="418" t="str">
        <f>IF(I$10=0,"",IF(COUNTIF($BE$7:$BE8,AM$6)&gt;=HLOOKUP(AM$6,$E$8:$X$10,ROW($E$10)-ROW($E$8)+1,FALSE),"",SQRT(($AG9*$AB$14-($BM8+I$14))^2+($AG9*$AB$15-($BN8+I$15))^2+($AG9*$AB$16-($BO8+I$16))^2+($AG9*$AB$17-($BP8+I$17))^2+($AG9*$AB$18-($BQ8+I$18))^2+($AG9*$AB$19-($BR8+I$19))^2+($AG9*$AB$20-($BS8+I$20))^2+($AG9*$AB$21-($BT8+I$21))^2+($AG9*$AB$22-($BU8+I$22))^2+($AG9*$AB$23-($BV8+I$23))^2+($AG9*$AB$24-($BW8+I$24))^2+($AG9*$AB$25-($BX8+I$25))^2+($AG9*$AB$26-($BY8+I$26))^2+($AG9*$AB$27-($BZ8+I$27))^2+($AG9*$AB$28-($CA8+I$28))^2+($AG9*$AB$29-($CB8+I$29))^2+($AG9*$AB$30-($CC8+I$30))^2+($AG9*$AB$31-($CD8+I$31))^2+($AG9*$AB$32-($CE8+I$32))^2+($AG9*$AB$33-($CF8+I$33))^2+($AG9*$AB$34-($CG8+I$34))^2+($AG9*$AB$35-($CH8+I$35))^2+($AG9*$AB$36-($CI8+I$36))^2+($AG9*$AB$37-($CJ8+I$37))^2+($AG9*$AB$38-($CK8+I$38))^2+($AG9*$AB$39-($CL8+I$39))^2+($AG9*$AB$40-($CM8+I$40))^2+($AG9*$AB$41-($CN8+I$41))^2+($AG9*$AB$42-($CO8+I$42))^2+($AG9*$AB$43-($CP8+I$43))^2+($AG9*$AB$44-($CQ8+I$44))^2+($AG9*$AB$45-($CR8+I$45))^2+($AG9*$AB$46-($CS8+I$46))^2+($AG9*$AB$47-($CT8+I$47))^2+($AG9*$AB$48-($CU8+I$48))^2+($AG9*$AB$49-($CV8+I$49))^2+($AG9*$AB$50-($CW8+I$50))^2+($AG9*$AB$51-($CX8+I$51))^2+($AG9*$AB$52-($CY8+I$52))^2+($AG9*$AB$53-($CZ8+I$53))^2+($AG9*$AB$54-($DA8+I$54))^2+($AG9*$AB$55-($DB8+I$55))^2+($AG9*$AB$56-($DC8+I$56))^2+($AG9*$AB$57-($DD8+I$57))^2+($AG9*$AB$58-($DE8+I$58))^2+($AG9*$AB$59-($DF8+I$59))^2+($AG9*$AB$60-($DG8+I$60))^2+($AG9*$AB$61-($DH8+I$61))^2+($AG9*$AB$62-($DI8+I$62))^2+($AG9*$AB$63-($DJ8+I$63))^2)))</f>
        <v/>
      </c>
      <c r="AN9" s="418" t="str">
        <f>IF(J$10=0,"",IF(COUNTIF($BE$7:$BE8,AN$6)&gt;=HLOOKUP(AN$6,$E$8:$X$10,ROW($E$10)-ROW($E$8)+1,FALSE),"",SQRT(($AG9*$AB$14-($BM8+J$14))^2+($AG9*$AB$15-($BN8+J$15))^2+($AG9*$AB$16-($BO8+J$16))^2+($AG9*$AB$17-($BP8+J$17))^2+($AG9*$AB$18-($BQ8+J$18))^2+($AG9*$AB$19-($BR8+J$19))^2+($AG9*$AB$20-($BS8+J$20))^2+($AG9*$AB$21-($BT8+J$21))^2+($AG9*$AB$22-($BU8+J$22))^2+($AG9*$AB$23-($BV8+J$23))^2+($AG9*$AB$24-($BW8+J$24))^2+($AG9*$AB$25-($BX8+J$25))^2+($AG9*$AB$26-($BY8+J$26))^2+($AG9*$AB$27-($BZ8+J$27))^2+($AG9*$AB$28-($CA8+J$28))^2+($AG9*$AB$29-($CB8+J$29))^2+($AG9*$AB$30-($CC8+J$30))^2+($AG9*$AB$31-($CD8+J$31))^2+($AG9*$AB$32-($CE8+J$32))^2+($AG9*$AB$33-($CF8+J$33))^2+($AG9*$AB$34-($CG8+J$34))^2+($AG9*$AB$35-($CH8+J$35))^2+($AG9*$AB$36-($CI8+J$36))^2+($AG9*$AB$37-($CJ8+J$37))^2+($AG9*$AB$38-($CK8+J$38))^2+($AG9*$AB$39-($CL8+J$39))^2+($AG9*$AB$40-($CM8+J$40))^2+($AG9*$AB$41-($CN8+J$41))^2+($AG9*$AB$42-($CO8+J$42))^2+($AG9*$AB$43-($CP8+J$43))^2+($AG9*$AB$44-($CQ8+J$44))^2+($AG9*$AB$45-($CR8+J$45))^2+($AG9*$AB$46-($CS8+J$46))^2+($AG9*$AB$47-($CT8+J$47))^2+($AG9*$AB$48-($CU8+J$48))^2+($AG9*$AB$49-($CV8+J$49))^2+($AG9*$AB$50-($CW8+J$50))^2+($AG9*$AB$51-($CX8+J$51))^2+($AG9*$AB$52-($CY8+J$52))^2+($AG9*$AB$53-($CZ8+J$53))^2+($AG9*$AB$54-($DA8+J$54))^2+($AG9*$AB$55-($DB8+J$55))^2+($AG9*$AB$56-($DC8+J$56))^2+($AG9*$AB$57-($DD8+J$57))^2+($AG9*$AB$58-($DE8+J$58))^2+($AG9*$AB$59-($DF8+J$59))^2+($AG9*$AB$60-($DG8+J$60))^2+($AG9*$AB$61-($DH8+J$61))^2+($AG9*$AB$62-($DI8+J$62))^2+($AG9*$AB$63-($DJ8+J$63))^2)))</f>
        <v/>
      </c>
      <c r="AO9" s="418" t="str">
        <f>IF(K$10=0,"",IF(COUNTIF($BE$7:$BE8,AO$6)&gt;=HLOOKUP(AO$6,$E$8:$X$10,ROW($E$10)-ROW($E$8)+1,FALSE),"",SQRT(($AG9*$AB$14-($BM8+K$14))^2+($AG9*$AB$15-($BN8+K$15))^2+($AG9*$AB$16-($BO8+K$16))^2+($AG9*$AB$17-($BP8+K$17))^2+($AG9*$AB$18-($BQ8+K$18))^2+($AG9*$AB$19-($BR8+K$19))^2+($AG9*$AB$20-($BS8+K$20))^2+($AG9*$AB$21-($BT8+K$21))^2+($AG9*$AB$22-($BU8+K$22))^2+($AG9*$AB$23-($BV8+K$23))^2+($AG9*$AB$24-($BW8+K$24))^2+($AG9*$AB$25-($BX8+K$25))^2+($AG9*$AB$26-($BY8+K$26))^2+($AG9*$AB$27-($BZ8+K$27))^2+($AG9*$AB$28-($CA8+K$28))^2+($AG9*$AB$29-($CB8+K$29))^2+($AG9*$AB$30-($CC8+K$30))^2+($AG9*$AB$31-($CD8+K$31))^2+($AG9*$AB$32-($CE8+K$32))^2+($AG9*$AB$33-($CF8+K$33))^2+($AG9*$AB$34-($CG8+K$34))^2+($AG9*$AB$35-($CH8+K$35))^2+($AG9*$AB$36-($CI8+K$36))^2+($AG9*$AB$37-($CJ8+K$37))^2+($AG9*$AB$38-($CK8+K$38))^2+($AG9*$AB$39-($CL8+K$39))^2+($AG9*$AB$40-($CM8+K$40))^2+($AG9*$AB$41-($CN8+K$41))^2+($AG9*$AB$42-($CO8+K$42))^2+($AG9*$AB$43-($CP8+K$43))^2+($AG9*$AB$44-($CQ8+K$44))^2+($AG9*$AB$45-($CR8+K$45))^2+($AG9*$AB$46-($CS8+K$46))^2+($AG9*$AB$47-($CT8+K$47))^2+($AG9*$AB$48-($CU8+K$48))^2+($AG9*$AB$49-($CV8+K$49))^2+($AG9*$AB$50-($CW8+K$50))^2+($AG9*$AB$51-($CX8+K$51))^2+($AG9*$AB$52-($CY8+K$52))^2+($AG9*$AB$53-($CZ8+K$53))^2+($AG9*$AB$54-($DA8+K$54))^2+($AG9*$AB$55-($DB8+K$55))^2+($AG9*$AB$56-($DC8+K$56))^2+($AG9*$AB$57-($DD8+K$57))^2+($AG9*$AB$58-($DE8+K$58))^2+($AG9*$AB$59-($DF8+K$59))^2+($AG9*$AB$60-($DG8+K$60))^2+($AG9*$AB$61-($DH8+K$61))^2+($AG9*$AB$62-($DI8+K$62))^2+($AG9*$AB$63-($DJ8+K$63))^2)))</f>
        <v/>
      </c>
      <c r="AP9" s="418" t="str">
        <f>IF(L$10=0,"",IF(COUNTIF($BE$7:$BE8,AP$6)&gt;=HLOOKUP(AP$6,$E$8:$X$10,ROW($E$10)-ROW($E$8)+1,FALSE),"",SQRT(($AG9*$AB$14-($BM8+L$14))^2+($AG9*$AB$15-($BN8+L$15))^2+($AG9*$AB$16-($BO8+L$16))^2+($AG9*$AB$17-($BP8+L$17))^2+($AG9*$AB$18-($BQ8+L$18))^2+($AG9*$AB$19-($BR8+L$19))^2+($AG9*$AB$20-($BS8+L$20))^2+($AG9*$AB$21-($BT8+L$21))^2+($AG9*$AB$22-($BU8+L$22))^2+($AG9*$AB$23-($BV8+L$23))^2+($AG9*$AB$24-($BW8+L$24))^2+($AG9*$AB$25-($BX8+L$25))^2+($AG9*$AB$26-($BY8+L$26))^2+($AG9*$AB$27-($BZ8+L$27))^2+($AG9*$AB$28-($CA8+L$28))^2+($AG9*$AB$29-($CB8+L$29))^2+($AG9*$AB$30-($CC8+L$30))^2+($AG9*$AB$31-($CD8+L$31))^2+($AG9*$AB$32-($CE8+L$32))^2+($AG9*$AB$33-($CF8+L$33))^2+($AG9*$AB$34-($CG8+L$34))^2+($AG9*$AB$35-($CH8+L$35))^2+($AG9*$AB$36-($CI8+L$36))^2+($AG9*$AB$37-($CJ8+L$37))^2+($AG9*$AB$38-($CK8+L$38))^2+($AG9*$AB$39-($CL8+L$39))^2+($AG9*$AB$40-($CM8+L$40))^2+($AG9*$AB$41-($CN8+L$41))^2+($AG9*$AB$42-($CO8+L$42))^2+($AG9*$AB$43-($CP8+L$43))^2+($AG9*$AB$44-($CQ8+L$44))^2+($AG9*$AB$45-($CR8+L$45))^2+($AG9*$AB$46-($CS8+L$46))^2+($AG9*$AB$47-($CT8+L$47))^2+($AG9*$AB$48-($CU8+L$48))^2+($AG9*$AB$49-($CV8+L$49))^2+($AG9*$AB$50-($CW8+L$50))^2+($AG9*$AB$51-($CX8+L$51))^2+($AG9*$AB$52-($CY8+L$52))^2+($AG9*$AB$53-($CZ8+L$53))^2+($AG9*$AB$54-($DA8+L$54))^2+($AG9*$AB$55-($DB8+L$55))^2+($AG9*$AB$56-($DC8+L$56))^2+($AG9*$AB$57-($DD8+L$57))^2+($AG9*$AB$58-($DE8+L$58))^2+($AG9*$AB$59-($DF8+L$59))^2+($AG9*$AB$60-($DG8+L$60))^2+($AG9*$AB$61-($DH8+L$61))^2+($AG9*$AB$62-($DI8+L$62))^2+($AG9*$AB$63-($DJ8+L$63))^2)))</f>
        <v/>
      </c>
      <c r="AQ9" s="418" t="str">
        <f>IF(M$10=0,"",IF(COUNTIF($BE$7:$BE8,AQ$6)&gt;=HLOOKUP(AQ$6,$E$8:$X$10,ROW($E$10)-ROW($E$8)+1,FALSE),"",SQRT(($AG9*$AB$14-($BM8+M$14))^2+($AG9*$AB$15-($BN8+M$15))^2+($AG9*$AB$16-($BO8+M$16))^2+($AG9*$AB$17-($BP8+M$17))^2+($AG9*$AB$18-($BQ8+M$18))^2+($AG9*$AB$19-($BR8+M$19))^2+($AG9*$AB$20-($BS8+M$20))^2+($AG9*$AB$21-($BT8+M$21))^2+($AG9*$AB$22-($BU8+M$22))^2+($AG9*$AB$23-($BV8+M$23))^2+($AG9*$AB$24-($BW8+M$24))^2+($AG9*$AB$25-($BX8+M$25))^2+($AG9*$AB$26-($BY8+M$26))^2+($AG9*$AB$27-($BZ8+M$27))^2+($AG9*$AB$28-($CA8+M$28))^2+($AG9*$AB$29-($CB8+M$29))^2+($AG9*$AB$30-($CC8+M$30))^2+($AG9*$AB$31-($CD8+M$31))^2+($AG9*$AB$32-($CE8+M$32))^2+($AG9*$AB$33-($CF8+M$33))^2+($AG9*$AB$34-($CG8+M$34))^2+($AG9*$AB$35-($CH8+M$35))^2+($AG9*$AB$36-($CI8+M$36))^2+($AG9*$AB$37-($CJ8+M$37))^2+($AG9*$AB$38-($CK8+M$38))^2+($AG9*$AB$39-($CL8+M$39))^2+($AG9*$AB$40-($CM8+M$40))^2+($AG9*$AB$41-($CN8+M$41))^2+($AG9*$AB$42-($CO8+M$42))^2+($AG9*$AB$43-($CP8+M$43))^2+($AG9*$AB$44-($CQ8+M$44))^2+($AG9*$AB$45-($CR8+M$45))^2+($AG9*$AB$46-($CS8+M$46))^2+($AG9*$AB$47-($CT8+M$47))^2+($AG9*$AB$48-($CU8+M$48))^2+($AG9*$AB$49-($CV8+M$49))^2+($AG9*$AB$50-($CW8+M$50))^2+($AG9*$AB$51-($CX8+M$51))^2+($AG9*$AB$52-($CY8+M$52))^2+($AG9*$AB$53-($CZ8+M$53))^2+($AG9*$AB$54-($DA8+M$54))^2+($AG9*$AB$55-($DB8+M$55))^2+($AG9*$AB$56-($DC8+M$56))^2+($AG9*$AB$57-($DD8+M$57))^2+($AG9*$AB$58-($DE8+M$58))^2+($AG9*$AB$59-($DF8+M$59))^2+($AG9*$AB$60-($DG8+M$60))^2+($AG9*$AB$61-($DH8+M$61))^2+($AG9*$AB$62-($DI8+M$62))^2+($AG9*$AB$63-($DJ8+M$63))^2)))</f>
        <v/>
      </c>
      <c r="AR9" s="418" t="str">
        <f>IF(N$10=0,"",IF(COUNTIF($BE$7:$BE8,AR$6)&gt;=HLOOKUP(AR$6,$E$8:$X$10,ROW($E$10)-ROW($E$8)+1,FALSE),"",SQRT(($AG9*$AB$14-($BM8+N$14))^2+($AG9*$AB$15-($BN8+N$15))^2+($AG9*$AB$16-($BO8+N$16))^2+($AG9*$AB$17-($BP8+N$17))^2+($AG9*$AB$18-($BQ8+N$18))^2+($AG9*$AB$19-($BR8+N$19))^2+($AG9*$AB$20-($BS8+N$20))^2+($AG9*$AB$21-($BT8+N$21))^2+($AG9*$AB$22-($BU8+N$22))^2+($AG9*$AB$23-($BV8+N$23))^2+($AG9*$AB$24-($BW8+N$24))^2+($AG9*$AB$25-($BX8+N$25))^2+($AG9*$AB$26-($BY8+N$26))^2+($AG9*$AB$27-($BZ8+N$27))^2+($AG9*$AB$28-($CA8+N$28))^2+($AG9*$AB$29-($CB8+N$29))^2+($AG9*$AB$30-($CC8+N$30))^2+($AG9*$AB$31-($CD8+N$31))^2+($AG9*$AB$32-($CE8+N$32))^2+($AG9*$AB$33-($CF8+N$33))^2+($AG9*$AB$34-($CG8+N$34))^2+($AG9*$AB$35-($CH8+N$35))^2+($AG9*$AB$36-($CI8+N$36))^2+($AG9*$AB$37-($CJ8+N$37))^2+($AG9*$AB$38-($CK8+N$38))^2+($AG9*$AB$39-($CL8+N$39))^2+($AG9*$AB$40-($CM8+N$40))^2+($AG9*$AB$41-($CN8+N$41))^2+($AG9*$AB$42-($CO8+N$42))^2+($AG9*$AB$43-($CP8+N$43))^2+($AG9*$AB$44-($CQ8+N$44))^2+($AG9*$AB$45-($CR8+N$45))^2+($AG9*$AB$46-($CS8+N$46))^2+($AG9*$AB$47-($CT8+N$47))^2+($AG9*$AB$48-($CU8+N$48))^2+($AG9*$AB$49-($CV8+N$49))^2+($AG9*$AB$50-($CW8+N$50))^2+($AG9*$AB$51-($CX8+N$51))^2+($AG9*$AB$52-($CY8+N$52))^2+($AG9*$AB$53-($CZ8+N$53))^2+($AG9*$AB$54-($DA8+N$54))^2+($AG9*$AB$55-($DB8+N$55))^2+($AG9*$AB$56-($DC8+N$56))^2+($AG9*$AB$57-($DD8+N$57))^2+($AG9*$AB$58-($DE8+N$58))^2+($AG9*$AB$59-($DF8+N$59))^2+($AG9*$AB$60-($DG8+N$60))^2+($AG9*$AB$61-($DH8+N$61))^2+($AG9*$AB$62-($DI8+N$62))^2+($AG9*$AB$63-($DJ8+N$63))^2)))</f>
        <v/>
      </c>
      <c r="AS9" s="418" t="str">
        <f>IF(O$10=0,"",IF(COUNTIF($BE$7:$BE8,AS$6)&gt;=HLOOKUP(AS$6,$E$8:$X$10,ROW($E$10)-ROW($E$8)+1,FALSE),"",SQRT(($AG9*$AB$14-($BM8+O$14))^2+($AG9*$AB$15-($BN8+O$15))^2+($AG9*$AB$16-($BO8+O$16))^2+($AG9*$AB$17-($BP8+O$17))^2+($AG9*$AB$18-($BQ8+O$18))^2+($AG9*$AB$19-($BR8+O$19))^2+($AG9*$AB$20-($BS8+O$20))^2+($AG9*$AB$21-($BT8+O$21))^2+($AG9*$AB$22-($BU8+O$22))^2+($AG9*$AB$23-($BV8+O$23))^2+($AG9*$AB$24-($BW8+O$24))^2+($AG9*$AB$25-($BX8+O$25))^2+($AG9*$AB$26-($BY8+O$26))^2+($AG9*$AB$27-($BZ8+O$27))^2+($AG9*$AB$28-($CA8+O$28))^2+($AG9*$AB$29-($CB8+O$29))^2+($AG9*$AB$30-($CC8+O$30))^2+($AG9*$AB$31-($CD8+O$31))^2+($AG9*$AB$32-($CE8+O$32))^2+($AG9*$AB$33-($CF8+O$33))^2+($AG9*$AB$34-($CG8+O$34))^2+($AG9*$AB$35-($CH8+O$35))^2+($AG9*$AB$36-($CI8+O$36))^2+($AG9*$AB$37-($CJ8+O$37))^2+($AG9*$AB$38-($CK8+O$38))^2+($AG9*$AB$39-($CL8+O$39))^2+($AG9*$AB$40-($CM8+O$40))^2+($AG9*$AB$41-($CN8+O$41))^2+($AG9*$AB$42-($CO8+O$42))^2+($AG9*$AB$43-($CP8+O$43))^2+($AG9*$AB$44-($CQ8+O$44))^2+($AG9*$AB$45-($CR8+O$45))^2+($AG9*$AB$46-($CS8+O$46))^2+($AG9*$AB$47-($CT8+O$47))^2+($AG9*$AB$48-($CU8+O$48))^2+($AG9*$AB$49-($CV8+O$49))^2+($AG9*$AB$50-($CW8+O$50))^2+($AG9*$AB$51-($CX8+O$51))^2+($AG9*$AB$52-($CY8+O$52))^2+($AG9*$AB$53-($CZ8+O$53))^2+($AG9*$AB$54-($DA8+O$54))^2+($AG9*$AB$55-($DB8+O$55))^2+($AG9*$AB$56-($DC8+O$56))^2+($AG9*$AB$57-($DD8+O$57))^2+($AG9*$AB$58-($DE8+O$58))^2+($AG9*$AB$59-($DF8+O$59))^2+($AG9*$AB$60-($DG8+O$60))^2+($AG9*$AB$61-($DH8+O$61))^2+($AG9*$AB$62-($DI8+O$62))^2+($AG9*$AB$63-($DJ8+O$63))^2)))</f>
        <v/>
      </c>
      <c r="AT9" s="418" t="str">
        <f>IF(P$10=0,"",IF(COUNTIF($BE$7:$BE8,AT$6)&gt;=HLOOKUP(AT$6,$E$8:$X$10,ROW($E$10)-ROW($E$8)+1,FALSE),"",SQRT(($AG9*$AB$14-($BM8+P$14))^2+($AG9*$AB$15-($BN8+P$15))^2+($AG9*$AB$16-($BO8+P$16))^2+($AG9*$AB$17-($BP8+P$17))^2+($AG9*$AB$18-($BQ8+P$18))^2+($AG9*$AB$19-($BR8+P$19))^2+($AG9*$AB$20-($BS8+P$20))^2+($AG9*$AB$21-($BT8+P$21))^2+($AG9*$AB$22-($BU8+P$22))^2+($AG9*$AB$23-($BV8+P$23))^2+($AG9*$AB$24-($BW8+P$24))^2+($AG9*$AB$25-($BX8+P$25))^2+($AG9*$AB$26-($BY8+P$26))^2+($AG9*$AB$27-($BZ8+P$27))^2+($AG9*$AB$28-($CA8+P$28))^2+($AG9*$AB$29-($CB8+P$29))^2+($AG9*$AB$30-($CC8+P$30))^2+($AG9*$AB$31-($CD8+P$31))^2+($AG9*$AB$32-($CE8+P$32))^2+($AG9*$AB$33-($CF8+P$33))^2+($AG9*$AB$34-($CG8+P$34))^2+($AG9*$AB$35-($CH8+P$35))^2+($AG9*$AB$36-($CI8+P$36))^2+($AG9*$AB$37-($CJ8+P$37))^2+($AG9*$AB$38-($CK8+P$38))^2+($AG9*$AB$39-($CL8+P$39))^2+($AG9*$AB$40-($CM8+P$40))^2+($AG9*$AB$41-($CN8+P$41))^2+($AG9*$AB$42-($CO8+P$42))^2+($AG9*$AB$43-($CP8+P$43))^2+($AG9*$AB$44-($CQ8+P$44))^2+($AG9*$AB$45-($CR8+P$45))^2+($AG9*$AB$46-($CS8+P$46))^2+($AG9*$AB$47-($CT8+P$47))^2+($AG9*$AB$48-($CU8+P$48))^2+($AG9*$AB$49-($CV8+P$49))^2+($AG9*$AB$50-($CW8+P$50))^2+($AG9*$AB$51-($CX8+P$51))^2+($AG9*$AB$52-($CY8+P$52))^2+($AG9*$AB$53-($CZ8+P$53))^2+($AG9*$AB$54-($DA8+P$54))^2+($AG9*$AB$55-($DB8+P$55))^2+($AG9*$AB$56-($DC8+P$56))^2+($AG9*$AB$57-($DD8+P$57))^2+($AG9*$AB$58-($DE8+P$58))^2+($AG9*$AB$59-($DF8+P$59))^2+($AG9*$AB$60-($DG8+P$60))^2+($AG9*$AB$61-($DH8+P$61))^2+($AG9*$AB$62-($DI8+P$62))^2+($AG9*$AB$63-($DJ8+P$63))^2)))</f>
        <v/>
      </c>
      <c r="AU9" s="418" t="str">
        <f>IF(Q$10=0,"",IF(COUNTIF($BE$7:$BE8,AU$6)&gt;=HLOOKUP(AU$6,$E$8:$X$10,ROW($E$10)-ROW($E$8)+1,FALSE),"",SQRT(($AG9*$AB$14-($BM8+Q$14))^2+($AG9*$AB$15-($BN8+Q$15))^2+($AG9*$AB$16-($BO8+Q$16))^2+($AG9*$AB$17-($BP8+Q$17))^2+($AG9*$AB$18-($BQ8+Q$18))^2+($AG9*$AB$19-($BR8+Q$19))^2+($AG9*$AB$20-($BS8+Q$20))^2+($AG9*$AB$21-($BT8+Q$21))^2+($AG9*$AB$22-($BU8+Q$22))^2+($AG9*$AB$23-($BV8+Q$23))^2+($AG9*$AB$24-($BW8+Q$24))^2+($AG9*$AB$25-($BX8+Q$25))^2+($AG9*$AB$26-($BY8+Q$26))^2+($AG9*$AB$27-($BZ8+Q$27))^2+($AG9*$AB$28-($CA8+Q$28))^2+($AG9*$AB$29-($CB8+Q$29))^2+($AG9*$AB$30-($CC8+Q$30))^2+($AG9*$AB$31-($CD8+Q$31))^2+($AG9*$AB$32-($CE8+Q$32))^2+($AG9*$AB$33-($CF8+Q$33))^2+($AG9*$AB$34-($CG8+Q$34))^2+($AG9*$AB$35-($CH8+Q$35))^2+($AG9*$AB$36-($CI8+Q$36))^2+($AG9*$AB$37-($CJ8+Q$37))^2+($AG9*$AB$38-($CK8+Q$38))^2+($AG9*$AB$39-($CL8+Q$39))^2+($AG9*$AB$40-($CM8+Q$40))^2+($AG9*$AB$41-($CN8+Q$41))^2+($AG9*$AB$42-($CO8+Q$42))^2+($AG9*$AB$43-($CP8+Q$43))^2+($AG9*$AB$44-($CQ8+Q$44))^2+($AG9*$AB$45-($CR8+Q$45))^2+($AG9*$AB$46-($CS8+Q$46))^2+($AG9*$AB$47-($CT8+Q$47))^2+($AG9*$AB$48-($CU8+Q$48))^2+($AG9*$AB$49-($CV8+Q$49))^2+($AG9*$AB$50-($CW8+Q$50))^2+($AG9*$AB$51-($CX8+Q$51))^2+($AG9*$AB$52-($CY8+Q$52))^2+($AG9*$AB$53-($CZ8+Q$53))^2+($AG9*$AB$54-($DA8+Q$54))^2+($AG9*$AB$55-($DB8+Q$55))^2+($AG9*$AB$56-($DC8+Q$56))^2+($AG9*$AB$57-($DD8+Q$57))^2+($AG9*$AB$58-($DE8+Q$58))^2+($AG9*$AB$59-($DF8+Q$59))^2+($AG9*$AB$60-($DG8+Q$60))^2+($AG9*$AB$61-($DH8+Q$61))^2+($AG9*$AB$62-($DI8+Q$62))^2+($AG9*$AB$63-($DJ8+Q$63))^2)))</f>
        <v/>
      </c>
      <c r="AV9" s="418" t="str">
        <f>IF(R$10=0,"",IF(COUNTIF($BE$7:$BE8,AV$6)&gt;=HLOOKUP(AV$6,$E$8:$X$10,ROW($E$10)-ROW($E$8)+1,FALSE),"",SQRT(($AG9*$AB$14-($BM8+R$14))^2+($AG9*$AB$15-($BN8+R$15))^2+($AG9*$AB$16-($BO8+R$16))^2+($AG9*$AB$17-($BP8+R$17))^2+($AG9*$AB$18-($BQ8+R$18))^2+($AG9*$AB$19-($BR8+R$19))^2+($AG9*$AB$20-($BS8+R$20))^2+($AG9*$AB$21-($BT8+R$21))^2+($AG9*$AB$22-($BU8+R$22))^2+($AG9*$AB$23-($BV8+R$23))^2+($AG9*$AB$24-($BW8+R$24))^2+($AG9*$AB$25-($BX8+R$25))^2+($AG9*$AB$26-($BY8+R$26))^2+($AG9*$AB$27-($BZ8+R$27))^2+($AG9*$AB$28-($CA8+R$28))^2+($AG9*$AB$29-($CB8+R$29))^2+($AG9*$AB$30-($CC8+R$30))^2+($AG9*$AB$31-($CD8+R$31))^2+($AG9*$AB$32-($CE8+R$32))^2+($AG9*$AB$33-($CF8+R$33))^2+($AG9*$AB$34-($CG8+R$34))^2+($AG9*$AB$35-($CH8+R$35))^2+($AG9*$AB$36-($CI8+R$36))^2+($AG9*$AB$37-($CJ8+R$37))^2+($AG9*$AB$38-($CK8+R$38))^2+($AG9*$AB$39-($CL8+R$39))^2+($AG9*$AB$40-($CM8+R$40))^2+($AG9*$AB$41-($CN8+R$41))^2+($AG9*$AB$42-($CO8+R$42))^2+($AG9*$AB$43-($CP8+R$43))^2+($AG9*$AB$44-($CQ8+R$44))^2+($AG9*$AB$45-($CR8+R$45))^2+($AG9*$AB$46-($CS8+R$46))^2+($AG9*$AB$47-($CT8+R$47))^2+($AG9*$AB$48-($CU8+R$48))^2+($AG9*$AB$49-($CV8+R$49))^2+($AG9*$AB$50-($CW8+R$50))^2+($AG9*$AB$51-($CX8+R$51))^2+($AG9*$AB$52-($CY8+R$52))^2+($AG9*$AB$53-($CZ8+R$53))^2+($AG9*$AB$54-($DA8+R$54))^2+($AG9*$AB$55-($DB8+R$55))^2+($AG9*$AB$56-($DC8+R$56))^2+($AG9*$AB$57-($DD8+R$57))^2+($AG9*$AB$58-($DE8+R$58))^2+($AG9*$AB$59-($DF8+R$59))^2+($AG9*$AB$60-($DG8+R$60))^2+($AG9*$AB$61-($DH8+R$61))^2+($AG9*$AB$62-($DI8+R$62))^2+($AG9*$AB$63-($DJ8+R$63))^2)))</f>
        <v/>
      </c>
      <c r="AW9" s="418" t="str">
        <f>IF(S$10=0,"",IF(COUNTIF($BE$7:$BE8,AW$6)&gt;=HLOOKUP(AW$6,$E$8:$X$10,ROW($E$10)-ROW($E$8)+1,FALSE),"",SQRT(($AG9*$AB$14-($BM8+S$14))^2+($AG9*$AB$15-($BN8+S$15))^2+($AG9*$AB$16-($BO8+S$16))^2+($AG9*$AB$17-($BP8+S$17))^2+($AG9*$AB$18-($BQ8+S$18))^2+($AG9*$AB$19-($BR8+S$19))^2+($AG9*$AB$20-($BS8+S$20))^2+($AG9*$AB$21-($BT8+S$21))^2+($AG9*$AB$22-($BU8+S$22))^2+($AG9*$AB$23-($BV8+S$23))^2+($AG9*$AB$24-($BW8+S$24))^2+($AG9*$AB$25-($BX8+S$25))^2+($AG9*$AB$26-($BY8+S$26))^2+($AG9*$AB$27-($BZ8+S$27))^2+($AG9*$AB$28-($CA8+S$28))^2+($AG9*$AB$29-($CB8+S$29))^2+($AG9*$AB$30-($CC8+S$30))^2+($AG9*$AB$31-($CD8+S$31))^2+($AG9*$AB$32-($CE8+S$32))^2+($AG9*$AB$33-($CF8+S$33))^2+($AG9*$AB$34-($CG8+S$34))^2+($AG9*$AB$35-($CH8+S$35))^2+($AG9*$AB$36-($CI8+S$36))^2+($AG9*$AB$37-($CJ8+S$37))^2+($AG9*$AB$38-($CK8+S$38))^2+($AG9*$AB$39-($CL8+S$39))^2+($AG9*$AB$40-($CM8+S$40))^2+($AG9*$AB$41-($CN8+S$41))^2+($AG9*$AB$42-($CO8+S$42))^2+($AG9*$AB$43-($CP8+S$43))^2+($AG9*$AB$44-($CQ8+S$44))^2+($AG9*$AB$45-($CR8+S$45))^2+($AG9*$AB$46-($CS8+S$46))^2+($AG9*$AB$47-($CT8+S$47))^2+($AG9*$AB$48-($CU8+S$48))^2+($AG9*$AB$49-($CV8+S$49))^2+($AG9*$AB$50-($CW8+S$50))^2+($AG9*$AB$51-($CX8+S$51))^2+($AG9*$AB$52-($CY8+S$52))^2+($AG9*$AB$53-($CZ8+S$53))^2+($AG9*$AB$54-($DA8+S$54))^2+($AG9*$AB$55-($DB8+S$55))^2+($AG9*$AB$56-($DC8+S$56))^2+($AG9*$AB$57-($DD8+S$57))^2+($AG9*$AB$58-($DE8+S$58))^2+($AG9*$AB$59-($DF8+S$59))^2+($AG9*$AB$60-($DG8+S$60))^2+($AG9*$AB$61-($DH8+S$61))^2+($AG9*$AB$62-($DI8+S$62))^2+($AG9*$AB$63-($DJ8+S$63))^2)))</f>
        <v/>
      </c>
      <c r="AX9" s="418" t="str">
        <f>IF(T$10=0,"",IF(COUNTIF($BE$7:$BE8,AX$6)&gt;=HLOOKUP(AX$6,$E$8:$X$10,ROW($E$10)-ROW($E$8)+1,FALSE),"",SQRT(($AG9*$AB$14-($BM8+T$14))^2+($AG9*$AB$15-($BN8+T$15))^2+($AG9*$AB$16-($BO8+T$16))^2+($AG9*$AB$17-($BP8+T$17))^2+($AG9*$AB$18-($BQ8+T$18))^2+($AG9*$AB$19-($BR8+T$19))^2+($AG9*$AB$20-($BS8+T$20))^2+($AG9*$AB$21-($BT8+T$21))^2+($AG9*$AB$22-($BU8+T$22))^2+($AG9*$AB$23-($BV8+T$23))^2+($AG9*$AB$24-($BW8+T$24))^2+($AG9*$AB$25-($BX8+T$25))^2+($AG9*$AB$26-($BY8+T$26))^2+($AG9*$AB$27-($BZ8+T$27))^2+($AG9*$AB$28-($CA8+T$28))^2+($AG9*$AB$29-($CB8+T$29))^2+($AG9*$AB$30-($CC8+T$30))^2+($AG9*$AB$31-($CD8+T$31))^2+($AG9*$AB$32-($CE8+T$32))^2+($AG9*$AB$33-($CF8+T$33))^2+($AG9*$AB$34-($CG8+T$34))^2+($AG9*$AB$35-($CH8+T$35))^2+($AG9*$AB$36-($CI8+T$36))^2+($AG9*$AB$37-($CJ8+T$37))^2+($AG9*$AB$38-($CK8+T$38))^2+($AG9*$AB$39-($CL8+T$39))^2+($AG9*$AB$40-($CM8+T$40))^2+($AG9*$AB$41-($CN8+T$41))^2+($AG9*$AB$42-($CO8+T$42))^2+($AG9*$AB$43-($CP8+T$43))^2+($AG9*$AB$44-($CQ8+T$44))^2+($AG9*$AB$45-($CR8+T$45))^2+($AG9*$AB$46-($CS8+T$46))^2+($AG9*$AB$47-($CT8+T$47))^2+($AG9*$AB$48-($CU8+T$48))^2+($AG9*$AB$49-($CV8+T$49))^2+($AG9*$AB$50-($CW8+T$50))^2+($AG9*$AB$51-($CX8+T$51))^2+($AG9*$AB$52-($CY8+T$52))^2+($AG9*$AB$53-($CZ8+T$53))^2+($AG9*$AB$54-($DA8+T$54))^2+($AG9*$AB$55-($DB8+T$55))^2+($AG9*$AB$56-($DC8+T$56))^2+($AG9*$AB$57-($DD8+T$57))^2+($AG9*$AB$58-($DE8+T$58))^2+($AG9*$AB$59-($DF8+T$59))^2+($AG9*$AB$60-($DG8+T$60))^2+($AG9*$AB$61-($DH8+T$61))^2+($AG9*$AB$62-($DI8+T$62))^2+($AG9*$AB$63-($DJ8+T$63))^2)))</f>
        <v/>
      </c>
      <c r="AY9" s="418" t="str">
        <f>IF(U$10=0,"",IF(COUNTIF($BE$7:$BE8,AY$6)&gt;=HLOOKUP(AY$6,$E$8:$X$10,ROW($E$10)-ROW($E$8)+1,FALSE),"",SQRT(($AG9*$AB$14-($BM8+U$14))^2+($AG9*$AB$15-($BN8+U$15))^2+($AG9*$AB$16-($BO8+U$16))^2+($AG9*$AB$17-($BP8+U$17))^2+($AG9*$AB$18-($BQ8+U$18))^2+($AG9*$AB$19-($BR8+U$19))^2+($AG9*$AB$20-($BS8+U$20))^2+($AG9*$AB$21-($BT8+U$21))^2+($AG9*$AB$22-($BU8+U$22))^2+($AG9*$AB$23-($BV8+U$23))^2+($AG9*$AB$24-($BW8+U$24))^2+($AG9*$AB$25-($BX8+U$25))^2+($AG9*$AB$26-($BY8+U$26))^2+($AG9*$AB$27-($BZ8+U$27))^2+($AG9*$AB$28-($CA8+U$28))^2+($AG9*$AB$29-($CB8+U$29))^2+($AG9*$AB$30-($CC8+U$30))^2+($AG9*$AB$31-($CD8+U$31))^2+($AG9*$AB$32-($CE8+U$32))^2+($AG9*$AB$33-($CF8+U$33))^2+($AG9*$AB$34-($CG8+U$34))^2+($AG9*$AB$35-($CH8+U$35))^2+($AG9*$AB$36-($CI8+U$36))^2+($AG9*$AB$37-($CJ8+U$37))^2+($AG9*$AB$38-($CK8+U$38))^2+($AG9*$AB$39-($CL8+U$39))^2+($AG9*$AB$40-($CM8+U$40))^2+($AG9*$AB$41-($CN8+U$41))^2+($AG9*$AB$42-($CO8+U$42))^2+($AG9*$AB$43-($CP8+U$43))^2+($AG9*$AB$44-($CQ8+U$44))^2+($AG9*$AB$45-($CR8+U$45))^2+($AG9*$AB$46-($CS8+U$46))^2+($AG9*$AB$47-($CT8+U$47))^2+($AG9*$AB$48-($CU8+U$48))^2+($AG9*$AB$49-($CV8+U$49))^2+($AG9*$AB$50-($CW8+U$50))^2+($AG9*$AB$51-($CX8+U$51))^2+($AG9*$AB$52-($CY8+U$52))^2+($AG9*$AB$53-($CZ8+U$53))^2+($AG9*$AB$54-($DA8+U$54))^2+($AG9*$AB$55-($DB8+U$55))^2+($AG9*$AB$56-($DC8+U$56))^2+($AG9*$AB$57-($DD8+U$57))^2+($AG9*$AB$58-($DE8+U$58))^2+($AG9*$AB$59-($DF8+U$59))^2+($AG9*$AB$60-($DG8+U$60))^2+($AG9*$AB$61-($DH8+U$61))^2+($AG9*$AB$62-($DI8+U$62))^2+($AG9*$AB$63-($DJ8+U$63))^2)))</f>
        <v/>
      </c>
      <c r="AZ9" s="418" t="str">
        <f>IF(V$10=0,"",IF(COUNTIF($BE$7:$BE8,AZ$6)&gt;=HLOOKUP(AZ$6,$E$8:$X$10,ROW($E$10)-ROW($E$8)+1,FALSE),"",SQRT(($AG9*$AB$14-($BM8+V$14))^2+($AG9*$AB$15-($BN8+V$15))^2+($AG9*$AB$16-($BO8+V$16))^2+($AG9*$AB$17-($BP8+V$17))^2+($AG9*$AB$18-($BQ8+V$18))^2+($AG9*$AB$19-($BR8+V$19))^2+($AG9*$AB$20-($BS8+V$20))^2+($AG9*$AB$21-($BT8+V$21))^2+($AG9*$AB$22-($BU8+V$22))^2+($AG9*$AB$23-($BV8+V$23))^2+($AG9*$AB$24-($BW8+V$24))^2+($AG9*$AB$25-($BX8+V$25))^2+($AG9*$AB$26-($BY8+V$26))^2+($AG9*$AB$27-($BZ8+V$27))^2+($AG9*$AB$28-($CA8+V$28))^2+($AG9*$AB$29-($CB8+V$29))^2+($AG9*$AB$30-($CC8+V$30))^2+($AG9*$AB$31-($CD8+V$31))^2+($AG9*$AB$32-($CE8+V$32))^2+($AG9*$AB$33-($CF8+V$33))^2+($AG9*$AB$34-($CG8+V$34))^2+($AG9*$AB$35-($CH8+V$35))^2+($AG9*$AB$36-($CI8+V$36))^2+($AG9*$AB$37-($CJ8+V$37))^2+($AG9*$AB$38-($CK8+V$38))^2+($AG9*$AB$39-($CL8+V$39))^2+($AG9*$AB$40-($CM8+V$40))^2+($AG9*$AB$41-($CN8+V$41))^2+($AG9*$AB$42-($CO8+V$42))^2+($AG9*$AB$43-($CP8+V$43))^2+($AG9*$AB$44-($CQ8+V$44))^2+($AG9*$AB$45-($CR8+V$45))^2+($AG9*$AB$46-($CS8+V$46))^2+($AG9*$AB$47-($CT8+V$47))^2+($AG9*$AB$48-($CU8+V$48))^2+($AG9*$AB$49-($CV8+V$49))^2+($AG9*$AB$50-($CW8+V$50))^2+($AG9*$AB$51-($CX8+V$51))^2+($AG9*$AB$52-($CY8+V$52))^2+($AG9*$AB$53-($CZ8+V$53))^2+($AG9*$AB$54-($DA8+V$54))^2+($AG9*$AB$55-($DB8+V$55))^2+($AG9*$AB$56-($DC8+V$56))^2+($AG9*$AB$57-($DD8+V$57))^2+($AG9*$AB$58-($DE8+V$58))^2+($AG9*$AB$59-($DF8+V$59))^2+($AG9*$AB$60-($DG8+V$60))^2+($AG9*$AB$61-($DH8+V$61))^2+($AG9*$AB$62-($DI8+V$62))^2+($AG9*$AB$63-($DJ8+V$63))^2)))</f>
        <v/>
      </c>
      <c r="BA9" s="418" t="str">
        <f>IF(W$10=0,"",IF(COUNTIF($BE$7:$BE8,BA$6)&gt;=HLOOKUP(BA$6,$E$8:$X$10,ROW($E$10)-ROW($E$8)+1,FALSE),"",SQRT(($AG9*$AB$14-($BM8+W$14))^2+($AG9*$AB$15-($BN8+W$15))^2+($AG9*$AB$16-($BO8+W$16))^2+($AG9*$AB$17-($BP8+W$17))^2+($AG9*$AB$18-($BQ8+W$18))^2+($AG9*$AB$19-($BR8+W$19))^2+($AG9*$AB$20-($BS8+W$20))^2+($AG9*$AB$21-($BT8+W$21))^2+($AG9*$AB$22-($BU8+W$22))^2+($AG9*$AB$23-($BV8+W$23))^2+($AG9*$AB$24-($BW8+W$24))^2+($AG9*$AB$25-($BX8+W$25))^2+($AG9*$AB$26-($BY8+W$26))^2+($AG9*$AB$27-($BZ8+W$27))^2+($AG9*$AB$28-($CA8+W$28))^2+($AG9*$AB$29-($CB8+W$29))^2+($AG9*$AB$30-($CC8+W$30))^2+($AG9*$AB$31-($CD8+W$31))^2+($AG9*$AB$32-($CE8+W$32))^2+($AG9*$AB$33-($CF8+W$33))^2+($AG9*$AB$34-($CG8+W$34))^2+($AG9*$AB$35-($CH8+W$35))^2+($AG9*$AB$36-($CI8+W$36))^2+($AG9*$AB$37-($CJ8+W$37))^2+($AG9*$AB$38-($CK8+W$38))^2+($AG9*$AB$39-($CL8+W$39))^2+($AG9*$AB$40-($CM8+W$40))^2+($AG9*$AB$41-($CN8+W$41))^2+($AG9*$AB$42-($CO8+W$42))^2+($AG9*$AB$43-($CP8+W$43))^2+($AG9*$AB$44-($CQ8+W$44))^2+($AG9*$AB$45-($CR8+W$45))^2+($AG9*$AB$46-($CS8+W$46))^2+($AG9*$AB$47-($CT8+W$47))^2+($AG9*$AB$48-($CU8+W$48))^2+($AG9*$AB$49-($CV8+W$49))^2+($AG9*$AB$50-($CW8+W$50))^2+($AG9*$AB$51-($CX8+W$51))^2+($AG9*$AB$52-($CY8+W$52))^2+($AG9*$AB$53-($CZ8+W$53))^2+($AG9*$AB$54-($DA8+W$54))^2+($AG9*$AB$55-($DB8+W$55))^2+($AG9*$AB$56-($DC8+W$56))^2+($AG9*$AB$57-($DD8+W$57))^2+($AG9*$AB$58-($DE8+W$58))^2+($AG9*$AB$59-($DF8+W$59))^2+($AG9*$AB$60-($DG8+W$60))^2+($AG9*$AB$61-($DH8+W$61))^2+($AG9*$AB$62-($DI8+W$62))^2+($AG9*$AB$63-($DJ8+W$63))^2)))</f>
        <v/>
      </c>
      <c r="BB9" s="418" t="str">
        <f>IF(X$10=0,"",IF(COUNTIF($BE$7:$BE8,BB$6)&gt;=HLOOKUP(BB$6,$E$8:$X$10,ROW($E$10)-ROW($E$8)+1,FALSE),"",SQRT(($AG9*$AB$14-($BM8+X$14))^2+($AG9*$AB$15-($BN8+X$15))^2+($AG9*$AB$16-($BO8+X$16))^2+($AG9*$AB$17-($BP8+X$17))^2+($AG9*$AB$18-($BQ8+X$18))^2+($AG9*$AB$19-($BR8+X$19))^2+($AG9*$AB$20-($BS8+X$20))^2+($AG9*$AB$21-($BT8+X$21))^2+($AG9*$AB$22-($BU8+X$22))^2+($AG9*$AB$23-($BV8+X$23))^2+($AG9*$AB$24-($BW8+X$24))^2+($AG9*$AB$25-($BX8+X$25))^2+($AG9*$AB$26-($BY8+X$26))^2+($AG9*$AB$27-($BZ8+X$27))^2+($AG9*$AB$28-($CA8+X$28))^2+($AG9*$AB$29-($CB8+X$29))^2+($AG9*$AB$30-($CC8+X$30))^2+($AG9*$AB$31-($CD8+X$31))^2+($AG9*$AB$32-($CE8+X$32))^2+($AG9*$AB$33-($CF8+X$33))^2+($AG9*$AB$34-($CG8+X$34))^2+($AG9*$AB$35-($CH8+X$35))^2+($AG9*$AB$36-($CI8+X$36))^2+($AG9*$AB$37-($CJ8+X$37))^2+($AG9*$AB$38-($CK8+X$38))^2+($AG9*$AB$39-($CL8+X$39))^2+($AG9*$AB$40-($CM8+X$40))^2+($AG9*$AB$41-($CN8+X$41))^2+($AG9*$AB$42-($CO8+X$42))^2+($AG9*$AB$43-($CP8+X$43))^2+($AG9*$AB$44-($CQ8+X$44))^2+($AG9*$AB$45-($CR8+X$45))^2+($AG9*$AB$46-($CS8+X$46))^2+($AG9*$AB$47-($CT8+X$47))^2+($AG9*$AB$48-($CU8+X$48))^2+($AG9*$AB$49-($CV8+X$49))^2+($AG9*$AB$50-($CW8+X$50))^2+($AG9*$AB$51-($CX8+X$51))^2+($AG9*$AB$52-($CY8+X$52))^2+($AG9*$AB$53-($CZ8+X$53))^2+($AG9*$AB$54-($DA8+X$54))^2+($AG9*$AB$55-($DB8+X$55))^2+($AG9*$AB$56-($DC8+X$56))^2+($AG9*$AB$57-($DD8+X$57))^2+($AG9*$AB$58-($DE8+X$58))^2+($AG9*$AB$59-($DF8+X$59))^2+($AG9*$AB$60-($DG8+X$60))^2+($AG9*$AB$61-($DH8+X$61))^2+($AG9*$AB$62-($DI8+X$62))^2+($AG9*$AB$63-($DJ8+X$63))^2)))</f>
        <v/>
      </c>
      <c r="BC9" s="200"/>
      <c r="BD9" s="419">
        <f t="shared" si="6"/>
        <v>0</v>
      </c>
      <c r="BE9" s="420">
        <f t="shared" si="7"/>
        <v>0</v>
      </c>
      <c r="BF9" s="421">
        <f t="shared" si="8"/>
        <v>0</v>
      </c>
      <c r="BG9" s="71"/>
      <c r="BH9" s="71"/>
      <c r="BI9" s="71"/>
      <c r="BJ9" s="71"/>
      <c r="BK9" s="693"/>
      <c r="BL9" s="197">
        <f t="shared" ref="BL9:BL26" si="12">BL8+1</f>
        <v>3</v>
      </c>
      <c r="BM9" s="202">
        <f t="shared" si="9"/>
        <v>0</v>
      </c>
      <c r="BN9" s="202">
        <f t="shared" si="10"/>
        <v>0</v>
      </c>
      <c r="BO9" s="202">
        <f t="shared" ref="BO9:BO56" si="13">IF($W$12&lt;$BL9,0,IFERROR(HLOOKUP($BE9,$E$8:$X$63,ROW($E$14)+BO$6-ROW($E$8),FALSE),0)+BO8)</f>
        <v>0</v>
      </c>
      <c r="BP9" s="202">
        <f t="shared" ref="BP9:BP56" si="14">IF($W$12&lt;$BL9,0,IFERROR(HLOOKUP($BE9,$E$8:$X$63,ROW($E$14)+BP$6-ROW($E$8),FALSE),0)+BP8)</f>
        <v>0</v>
      </c>
      <c r="BQ9" s="202">
        <f t="shared" ref="BQ9:BQ56" si="15">IF($W$12&lt;$BL9,0,IFERROR(HLOOKUP($BE9,$E$8:$X$63,ROW($E$14)+BQ$6-ROW($E$8),FALSE),0)+BQ8)</f>
        <v>0</v>
      </c>
      <c r="BR9" s="202">
        <f t="shared" ref="BR9:BR56" si="16">IF($W$12&lt;$BL9,0,IFERROR(HLOOKUP($BE9,$E$8:$X$63,ROW($E$14)+BR$6-ROW($E$8),FALSE),0)+BR8)</f>
        <v>0</v>
      </c>
      <c r="BS9" s="202">
        <f t="shared" ref="BS9:BS56" si="17">IF($W$12&lt;$BL9,0,IFERROR(HLOOKUP($BE9,$E$8:$X$63,ROW($E$14)+BS$6-ROW($E$8),FALSE),0)+BS8)</f>
        <v>0</v>
      </c>
      <c r="BT9" s="202">
        <f t="shared" ref="BT9:BT56" si="18">IF($W$12&lt;$BL9,0,IFERROR(HLOOKUP($BE9,$E$8:$X$63,ROW($E$14)+BT$6-ROW($E$8),FALSE),0)+BT8)</f>
        <v>0</v>
      </c>
      <c r="BU9" s="202">
        <f t="shared" ref="BU9:BU56" si="19">IF($W$12&lt;$BL9,0,IFERROR(HLOOKUP($BE9,$E$8:$X$63,ROW($E$14)+BU$6-ROW($E$8),FALSE),0)+BU8)</f>
        <v>0</v>
      </c>
      <c r="BV9" s="202">
        <f t="shared" ref="BV9:BV56" si="20">IF($W$12&lt;$BL9,0,IFERROR(HLOOKUP($BE9,$E$8:$X$63,ROW($E$14)+BV$6-ROW($E$8),FALSE),0)+BV8)</f>
        <v>0</v>
      </c>
      <c r="BW9" s="202">
        <f t="shared" ref="BW9:BW56" si="21">IF($W$12&lt;$BL9,0,IFERROR(HLOOKUP($BE9,$E$8:$X$63,ROW($E$14)+BW$6-ROW($E$8),FALSE),0)+BW8)</f>
        <v>0</v>
      </c>
      <c r="BX9" s="202">
        <f t="shared" ref="BX9:BX56" si="22">IF($W$12&lt;$BL9,0,IFERROR(HLOOKUP($BE9,$E$8:$X$63,ROW($E$14)+BX$6-ROW($E$8),FALSE),0)+BX8)</f>
        <v>0</v>
      </c>
      <c r="BY9" s="202">
        <f t="shared" ref="BY9:BY56" si="23">IF($W$12&lt;$BL9,0,IFERROR(HLOOKUP($BE9,$E$8:$X$63,ROW($E$14)+BY$6-ROW($E$8),FALSE),0)+BY8)</f>
        <v>0</v>
      </c>
      <c r="BZ9" s="202">
        <f t="shared" ref="BZ9:BZ56" si="24">IF($W$12&lt;$BL9,0,IFERROR(HLOOKUP($BE9,$E$8:$X$63,ROW($E$14)+BZ$6-ROW($E$8),FALSE),0)+BZ8)</f>
        <v>0</v>
      </c>
      <c r="CA9" s="202">
        <f t="shared" ref="CA9:CA56" si="25">IF($W$12&lt;$BL9,0,IFERROR(HLOOKUP($BE9,$E$8:$X$63,ROW($E$14)+CA$6-ROW($E$8),FALSE),0)+CA8)</f>
        <v>0</v>
      </c>
      <c r="CB9" s="202">
        <f t="shared" ref="CB9:CB56" si="26">IF($W$12&lt;$BL9,0,IFERROR(HLOOKUP($BE9,$E$8:$X$63,ROW($E$14)+CB$6-ROW($E$8),FALSE),0)+CB8)</f>
        <v>0</v>
      </c>
      <c r="CC9" s="202">
        <f t="shared" ref="CC9:CC56" si="27">IF($W$12&lt;$BL9,0,IFERROR(HLOOKUP($BE9,$E$8:$X$63,ROW($E$14)+CC$6-ROW($E$8),FALSE),0)+CC8)</f>
        <v>0</v>
      </c>
      <c r="CD9" s="202">
        <f t="shared" ref="CD9:CD56" si="28">IF($W$12&lt;$BL9,0,IFERROR(HLOOKUP($BE9,$E$8:$X$63,ROW($E$14)+CD$6-ROW($E$8),FALSE),0)+CD8)</f>
        <v>0</v>
      </c>
      <c r="CE9" s="202">
        <f t="shared" ref="CE9:CE56" si="29">IF($W$12&lt;$BL9,0,IFERROR(HLOOKUP($BE9,$E$8:$X$63,ROW($E$14)+CE$6-ROW($E$8),FALSE),0)+CE8)</f>
        <v>0</v>
      </c>
      <c r="CF9" s="202">
        <f t="shared" ref="CF9:CF56" si="30">IF($W$12&lt;$BL9,0,IFERROR(HLOOKUP($BE9,$E$8:$X$63,ROW($E$14)+CF$6-ROW($E$8),FALSE),0)+CF8)</f>
        <v>0</v>
      </c>
      <c r="CG9" s="202">
        <f t="shared" ref="CG9:CG56" si="31">IF($W$12&lt;$BL9,0,IFERROR(HLOOKUP($BE9,$E$8:$X$63,ROW($E$14)+CG$6-ROW($E$8),FALSE),0)+CG8)</f>
        <v>0</v>
      </c>
      <c r="CH9" s="202">
        <f t="shared" ref="CH9:CH56" si="32">IF($W$12&lt;$BL9,0,IFERROR(HLOOKUP($BE9,$E$8:$X$63,ROW($E$14)+CH$6-ROW($E$8),FALSE),0)+CH8)</f>
        <v>0</v>
      </c>
      <c r="CI9" s="202">
        <f t="shared" ref="CI9:CI56" si="33">IF($W$12&lt;$BL9,0,IFERROR(HLOOKUP($BE9,$E$8:$X$63,ROW($E$14)+CI$6-ROW($E$8),FALSE),0)+CI8)</f>
        <v>0</v>
      </c>
      <c r="CJ9" s="202">
        <f t="shared" ref="CJ9:CJ56" si="34">IF($W$12&lt;$BL9,0,IFERROR(HLOOKUP($BE9,$E$8:$X$63,ROW($E$14)+CJ$6-ROW($E$8),FALSE),0)+CJ8)</f>
        <v>0</v>
      </c>
      <c r="CK9" s="202">
        <f t="shared" ref="CK9:CK56" si="35">IF($W$12&lt;$BL9,0,IFERROR(HLOOKUP($BE9,$E$8:$X$63,ROW($E$14)+CK$6-ROW($E$8),FALSE),0)+CK8)</f>
        <v>0</v>
      </c>
      <c r="CL9" s="202">
        <f t="shared" ref="CL9:CL56" si="36">IF($W$12&lt;$BL9,0,IFERROR(HLOOKUP($BE9,$E$8:$X$63,ROW($E$14)+CL$6-ROW($E$8),FALSE),0)+CL8)</f>
        <v>0</v>
      </c>
      <c r="CM9" s="202">
        <f t="shared" ref="CM9:CM56" si="37">IF($W$12&lt;$BL9,0,IFERROR(HLOOKUP($BE9,$E$8:$X$63,ROW($E$14)+CM$6-ROW($E$8),FALSE),0)+CM8)</f>
        <v>0</v>
      </c>
      <c r="CN9" s="202">
        <f t="shared" ref="CN9:CN56" si="38">IF($W$12&lt;$BL9,0,IFERROR(HLOOKUP($BE9,$E$8:$X$63,ROW($E$14)+CN$6-ROW($E$8),FALSE),0)+CN8)</f>
        <v>0</v>
      </c>
      <c r="CO9" s="202">
        <f t="shared" ref="CO9:CO56" si="39">IF($W$12&lt;$BL9,0,IFERROR(HLOOKUP($BE9,$E$8:$X$63,ROW($E$14)+CO$6-ROW($E$8),FALSE),0)+CO8)</f>
        <v>0</v>
      </c>
      <c r="CP9" s="202">
        <f t="shared" ref="CP9:CP56" si="40">IF($W$12&lt;$BL9,0,IFERROR(HLOOKUP($BE9,$E$8:$X$63,ROW($E$14)+CP$6-ROW($E$8),FALSE),0)+CP8)</f>
        <v>0</v>
      </c>
      <c r="CQ9" s="202">
        <f t="shared" ref="CQ9:CQ56" si="41">IF($W$12&lt;$BL9,0,IFERROR(HLOOKUP($BE9,$E$8:$X$63,ROW($E$14)+CQ$6-ROW($E$8),FALSE),0)+CQ8)</f>
        <v>0</v>
      </c>
      <c r="CR9" s="202">
        <f t="shared" ref="CR9:CR56" si="42">IF($W$12&lt;$BL9,0,IFERROR(HLOOKUP($BE9,$E$8:$X$63,ROW($E$14)+CR$6-ROW($E$8),FALSE),0)+CR8)</f>
        <v>0</v>
      </c>
      <c r="CS9" s="202">
        <f t="shared" ref="CS9:CS56" si="43">IF($W$12&lt;$BL9,0,IFERROR(HLOOKUP($BE9,$E$8:$X$63,ROW($E$14)+CS$6-ROW($E$8),FALSE),0)+CS8)</f>
        <v>0</v>
      </c>
      <c r="CT9" s="202">
        <f t="shared" ref="CT9:CT56" si="44">IF($W$12&lt;$BL9,0,IFERROR(HLOOKUP($BE9,$E$8:$X$63,ROW($E$14)+CT$6-ROW($E$8),FALSE),0)+CT8)</f>
        <v>0</v>
      </c>
      <c r="CU9" s="202">
        <f t="shared" ref="CU9:CU56" si="45">IF($W$12&lt;$BL9,0,IFERROR(HLOOKUP($BE9,$E$8:$X$63,ROW($E$14)+CU$6-ROW($E$8),FALSE),0)+CU8)</f>
        <v>0</v>
      </c>
      <c r="CV9" s="202">
        <f t="shared" ref="CV9:CV56" si="46">IF($W$12&lt;$BL9,0,IFERROR(HLOOKUP($BE9,$E$8:$X$63,ROW($E$14)+CV$6-ROW($E$8),FALSE),0)+CV8)</f>
        <v>0</v>
      </c>
      <c r="CW9" s="202">
        <f t="shared" ref="CW9:CW56" si="47">IF($W$12&lt;$BL9,0,IFERROR(HLOOKUP($BE9,$E$8:$X$63,ROW($E$14)+CW$6-ROW($E$8),FALSE),0)+CW8)</f>
        <v>0</v>
      </c>
      <c r="CX9" s="202">
        <f t="shared" ref="CX9:CX56" si="48">IF($W$12&lt;$BL9,0,IFERROR(HLOOKUP($BE9,$E$8:$X$63,ROW($E$14)+CX$6-ROW($E$8),FALSE),0)+CX8)</f>
        <v>0</v>
      </c>
      <c r="CY9" s="202">
        <f t="shared" ref="CY9:CY56" si="49">IF($W$12&lt;$BL9,0,IFERROR(HLOOKUP($BE9,$E$8:$X$63,ROW($E$14)+CY$6-ROW($E$8),FALSE),0)+CY8)</f>
        <v>0</v>
      </c>
      <c r="CZ9" s="202">
        <f t="shared" ref="CZ9:CZ56" si="50">IF($W$12&lt;$BL9,0,IFERROR(HLOOKUP($BE9,$E$8:$X$63,ROW($E$14)+CZ$6-ROW($E$8),FALSE),0)+CZ8)</f>
        <v>0</v>
      </c>
      <c r="DA9" s="202">
        <f t="shared" ref="DA9:DA56" si="51">IF($W$12&lt;$BL9,0,IFERROR(HLOOKUP($BE9,$E$8:$X$63,ROW($E$14)+DA$6-ROW($E$8),FALSE),0)+DA8)</f>
        <v>0</v>
      </c>
      <c r="DB9" s="202">
        <f t="shared" ref="DB9:DB56" si="52">IF($W$12&lt;$BL9,0,IFERROR(HLOOKUP($BE9,$E$8:$X$63,ROW($E$14)+DB$6-ROW($E$8),FALSE),0)+DB8)</f>
        <v>0</v>
      </c>
      <c r="DC9" s="202">
        <f t="shared" ref="DC9:DC56" si="53">IF($W$12&lt;$BL9,0,IFERROR(HLOOKUP($BE9,$E$8:$X$63,ROW($E$14)+DC$6-ROW($E$8),FALSE),0)+DC8)</f>
        <v>0</v>
      </c>
      <c r="DD9" s="202">
        <f t="shared" ref="DD9:DD56" si="54">IF($W$12&lt;$BL9,0,IFERROR(HLOOKUP($BE9,$E$8:$X$63,ROW($E$14)+DD$6-ROW($E$8),FALSE),0)+DD8)</f>
        <v>0</v>
      </c>
      <c r="DE9" s="202">
        <f t="shared" ref="DE9:DE56" si="55">IF($W$12&lt;$BL9,0,IFERROR(HLOOKUP($BE9,$E$8:$X$63,ROW($E$14)+DE$6-ROW($E$8),FALSE),0)+DE8)</f>
        <v>0</v>
      </c>
      <c r="DF9" s="202">
        <f t="shared" ref="DF9:DF56" si="56">IF($W$12&lt;$BL9,0,IFERROR(HLOOKUP($BE9,$E$8:$X$63,ROW($E$14)+DF$6-ROW($E$8),FALSE),0)+DF8)</f>
        <v>0</v>
      </c>
      <c r="DG9" s="202">
        <f t="shared" ref="DG9:DG56" si="57">IF($W$12&lt;$BL9,0,IFERROR(HLOOKUP($BE9,$E$8:$X$63,ROW($E$14)+DG$6-ROW($E$8),FALSE),0)+DG8)</f>
        <v>0</v>
      </c>
      <c r="DH9" s="202">
        <f t="shared" ref="DH9:DH56" si="58">IF($W$12&lt;$BL9,0,IFERROR(HLOOKUP($BE9,$E$8:$X$63,ROW($E$14)+DH$6-ROW($E$8),FALSE),0)+DH8)</f>
        <v>0</v>
      </c>
      <c r="DI9" s="202">
        <f t="shared" ref="DI9:DI56" si="59">IF($W$12&lt;$BL9,0,IFERROR(HLOOKUP($BE9,$E$8:$X$63,ROW($E$14)+DI$6-ROW($E$8),FALSE),0)+DI8)</f>
        <v>0</v>
      </c>
      <c r="DJ9" s="202">
        <f t="shared" ref="DJ9:DJ56" si="60">IF($W$12&lt;$BL9,0,IFERROR(HLOOKUP($BE9,$E$8:$X$63,ROW($E$14)+DJ$6-ROW($E$8),FALSE),0)+DJ8)</f>
        <v>0</v>
      </c>
      <c r="DK9" s="71"/>
      <c r="DL9" s="71"/>
      <c r="DM9" s="71"/>
      <c r="DN9" s="71"/>
      <c r="DO9" s="71"/>
      <c r="DP9" s="71"/>
    </row>
    <row r="10" spans="1:120" ht="18" customHeight="1" thickTop="1" thickBot="1" x14ac:dyDescent="0.2">
      <c r="A10" s="71"/>
      <c r="B10" s="71"/>
      <c r="C10" s="203"/>
      <c r="D10" s="204" t="s">
        <v>37</v>
      </c>
      <c r="E10" s="227">
        <f>'Nivelado produccion'!M11</f>
        <v>0</v>
      </c>
      <c r="F10" s="227">
        <f>'Nivelado produccion'!M12</f>
        <v>0</v>
      </c>
      <c r="G10" s="227">
        <f>'Nivelado produccion'!M13</f>
        <v>0</v>
      </c>
      <c r="H10" s="227">
        <f>'Nivelado produccion'!M14</f>
        <v>0</v>
      </c>
      <c r="I10" s="227">
        <f>'Nivelado produccion'!M15</f>
        <v>0</v>
      </c>
      <c r="J10" s="227">
        <f>'Nivelado produccion'!M16</f>
        <v>0</v>
      </c>
      <c r="K10" s="227">
        <f>'Nivelado produccion'!M17</f>
        <v>0</v>
      </c>
      <c r="L10" s="227">
        <f>'Nivelado produccion'!M18</f>
        <v>0</v>
      </c>
      <c r="M10" s="227">
        <f>'Nivelado produccion'!M19</f>
        <v>0</v>
      </c>
      <c r="N10" s="227">
        <f>'Nivelado produccion'!M20</f>
        <v>0</v>
      </c>
      <c r="O10" s="227">
        <f>'Nivelado produccion'!M21</f>
        <v>0</v>
      </c>
      <c r="P10" s="227">
        <f>'Nivelado produccion'!M22</f>
        <v>0</v>
      </c>
      <c r="Q10" s="227">
        <f>'Nivelado produccion'!M23</f>
        <v>0</v>
      </c>
      <c r="R10" s="227">
        <f>'Nivelado produccion'!M24</f>
        <v>0</v>
      </c>
      <c r="S10" s="227">
        <f>'Nivelado produccion'!M25</f>
        <v>0</v>
      </c>
      <c r="T10" s="227">
        <f>'Nivelado produccion'!M26</f>
        <v>0</v>
      </c>
      <c r="U10" s="227">
        <f>'Nivelado produccion'!M27</f>
        <v>0</v>
      </c>
      <c r="V10" s="227">
        <f>'Nivelado produccion'!M28</f>
        <v>0</v>
      </c>
      <c r="W10" s="227">
        <f>'Nivelado produccion'!M29</f>
        <v>0</v>
      </c>
      <c r="X10" s="228">
        <f>'Nivelado produccion'!M30</f>
        <v>0</v>
      </c>
      <c r="Y10" s="71"/>
      <c r="Z10" s="71"/>
      <c r="AA10" s="71"/>
      <c r="AB10" s="71"/>
      <c r="AC10" s="71"/>
      <c r="AD10" s="71"/>
      <c r="AE10" s="194"/>
      <c r="AF10" s="206"/>
      <c r="AG10" s="417">
        <f>IF(MAX(AG$7:AG9)&lt;$W$12,AG9+1,0)</f>
        <v>0</v>
      </c>
      <c r="AH10" s="200"/>
      <c r="AI10" s="418" t="str">
        <f>IF(E$10=0,"",IF(COUNTIF($BE$7:$BE9,AI$6)&gt;=HLOOKUP(AI$6,$E$8:$X$10,ROW($E$10)-ROW($E$8)+1,FALSE),"",SQRT(($AG10*$AB$14-($BM9+E$14))^2+($AG10*$AB$15-($BN9+E$15))^2+($AG10*$AB$16-($BO9+E$16))^2+($AG10*$AB$17-($BP9+E$17))^2+($AG10*$AB$18-($BQ9+E$18))^2+($AG10*$AB$19-($BR9+E$19))^2+($AG10*$AB$20-($BS9+E$20))^2+($AG10*$AB$21-($BT9+E$21))^2+($AG10*$AB$22-($BU9+E$22))^2+($AG10*$AB$23-($BV9+E$23))^2+($AG10*$AB$24-($BW9+E$24))^2+($AG10*$AB$25-($BX9+E$25))^2+($AG10*$AB$26-($BY9+E$26))^2+($AG10*$AB$27-($BZ9+E$27))^2+($AG10*$AB$28-($CA9+E$28))^2+($AG10*$AB$29-($CB9+E$29))^2+($AG10*$AB$30-($CC9+E$30))^2+($AG10*$AB$31-($CD9+E$31))^2+($AG10*$AB$32-($CE9+E$32))^2+($AG10*$AB$33-($CF9+E$33))^2+($AG10*$AB$34-($CG9+E$34))^2+($AG10*$AB$35-($CH9+E$35))^2+($AG10*$AB$36-($CI9+E$36))^2+($AG10*$AB$37-($CJ9+E$37))^2+($AG10*$AB$38-($CK9+E$38))^2+($AG10*$AB$39-($CL9+E$39))^2+($AG10*$AB$40-($CM9+E$40))^2+($AG10*$AB$41-($CN9+E$41))^2+($AG10*$AB$42-($CO9+E$42))^2+($AG10*$AB$43-($CP9+E$43))^2+($AG10*$AB$44-($CQ9+E$44))^2+($AG10*$AB$45-($CR9+E$45))^2+($AG10*$AB$46-($CS9+E$46))^2+($AG10*$AB$47-($CT9+E$47))^2+($AG10*$AB$48-($CU9+E$48))^2+($AG10*$AB$49-($CV9+E$49))^2+($AG10*$AB$50-($CW9+E$50))^2+($AG10*$AB$51-($CX9+E$51))^2+($AG10*$AB$52-($CY9+E$52))^2+($AG10*$AB$53-($CZ9+E$53))^2+($AG10*$AB$54-($DA9+E$54))^2+($AG10*$AB$55-($DB9+E$55))^2+($AG10*$AB$56-($DC9+E$56))^2+($AG10*$AB$57-($DD9+E$57))^2+($AG10*$AB$58-($DE9+E$58))^2+($AG10*$AB$59-($DF9+E$59))^2+($AG10*$AB$60-($DG9+E$60))^2+($AG10*$AB$61-($DH9+E$61))^2+($AG10*$AB$62-($DI9+E$62))^2+($AG10*$AB$63-($DJ9+E$63))^2)))</f>
        <v/>
      </c>
      <c r="AJ10" s="418" t="str">
        <f>IF(F$10=0,"",IF(COUNTIF($BE$7:$BE9,AJ$6)&gt;=HLOOKUP(AJ$6,$E$8:$X$10,ROW($E$10)-ROW($E$8)+1,FALSE),"",SQRT(($AG10*$AB$14-($BM9+F$14))^2+($AG10*$AB$15-($BN9+F$15))^2+($AG10*$AB$16-($BO9+F$16))^2+($AG10*$AB$17-($BP9+F$17))^2+($AG10*$AB$18-($BQ9+F$18))^2+($AG10*$AB$19-($BR9+F$19))^2+($AG10*$AB$20-($BS9+F$20))^2+($AG10*$AB$21-($BT9+F$21))^2+($AG10*$AB$22-($BU9+F$22))^2+($AG10*$AB$23-($BV9+F$23))^2+($AG10*$AB$24-($BW9+F$24))^2+($AG10*$AB$25-($BX9+F$25))^2+($AG10*$AB$26-($BY9+F$26))^2+($AG10*$AB$27-($BZ9+F$27))^2+($AG10*$AB$28-($CA9+F$28))^2+($AG10*$AB$29-($CB9+F$29))^2+($AG10*$AB$30-($CC9+F$30))^2+($AG10*$AB$31-($CD9+F$31))^2+($AG10*$AB$32-($CE9+F$32))^2+($AG10*$AB$33-($CF9+F$33))^2+($AG10*$AB$34-($CG9+F$34))^2+($AG10*$AB$35-($CH9+F$35))^2+($AG10*$AB$36-($CI9+F$36))^2+($AG10*$AB$37-($CJ9+F$37))^2+($AG10*$AB$38-($CK9+F$38))^2+($AG10*$AB$39-($CL9+F$39))^2+($AG10*$AB$40-($CM9+F$40))^2+($AG10*$AB$41-($CN9+F$41))^2+($AG10*$AB$42-($CO9+F$42))^2+($AG10*$AB$43-($CP9+F$43))^2+($AG10*$AB$44-($CQ9+F$44))^2+($AG10*$AB$45-($CR9+F$45))^2+($AG10*$AB$46-($CS9+F$46))^2+($AG10*$AB$47-($CT9+F$47))^2+($AG10*$AB$48-($CU9+F$48))^2+($AG10*$AB$49-($CV9+F$49))^2+($AG10*$AB$50-($CW9+F$50))^2+($AG10*$AB$51-($CX9+F$51))^2+($AG10*$AB$52-($CY9+F$52))^2+($AG10*$AB$53-($CZ9+F$53))^2+($AG10*$AB$54-($DA9+F$54))^2+($AG10*$AB$55-($DB9+F$55))^2+($AG10*$AB$56-($DC9+F$56))^2+($AG10*$AB$57-($DD9+F$57))^2+($AG10*$AB$58-($DE9+F$58))^2+($AG10*$AB$59-($DF9+F$59))^2+($AG10*$AB$60-($DG9+F$60))^2+($AG10*$AB$61-($DH9+F$61))^2+($AG10*$AB$62-($DI9+F$62))^2+($AG10*$AB$63-($DJ9+F$63))^2)))</f>
        <v/>
      </c>
      <c r="AK10" s="418" t="str">
        <f>IF(G$10=0,"",IF(COUNTIF($BE$7:$BE9,AK$6)&gt;=HLOOKUP(AK$6,$E$8:$X$10,ROW($E$10)-ROW($E$8)+1,FALSE),"",SQRT(($AG10*$AB$14-($BM9+G$14))^2+($AG10*$AB$15-($BN9+G$15))^2+($AG10*$AB$16-($BO9+G$16))^2+($AG10*$AB$17-($BP9+G$17))^2+($AG10*$AB$18-($BQ9+G$18))^2+($AG10*$AB$19-($BR9+G$19))^2+($AG10*$AB$20-($BS9+G$20))^2+($AG10*$AB$21-($BT9+G$21))^2+($AG10*$AB$22-($BU9+G$22))^2+($AG10*$AB$23-($BV9+G$23))^2+($AG10*$AB$24-($BW9+G$24))^2+($AG10*$AB$25-($BX9+G$25))^2+($AG10*$AB$26-($BY9+G$26))^2+($AG10*$AB$27-($BZ9+G$27))^2+($AG10*$AB$28-($CA9+G$28))^2+($AG10*$AB$29-($CB9+G$29))^2+($AG10*$AB$30-($CC9+G$30))^2+($AG10*$AB$31-($CD9+G$31))^2+($AG10*$AB$32-($CE9+G$32))^2+($AG10*$AB$33-($CF9+G$33))^2+($AG10*$AB$34-($CG9+G$34))^2+($AG10*$AB$35-($CH9+G$35))^2+($AG10*$AB$36-($CI9+G$36))^2+($AG10*$AB$37-($CJ9+G$37))^2+($AG10*$AB$38-($CK9+G$38))^2+($AG10*$AB$39-($CL9+G$39))^2+($AG10*$AB$40-($CM9+G$40))^2+($AG10*$AB$41-($CN9+G$41))^2+($AG10*$AB$42-($CO9+G$42))^2+($AG10*$AB$43-($CP9+G$43))^2+($AG10*$AB$44-($CQ9+G$44))^2+($AG10*$AB$45-($CR9+G$45))^2+($AG10*$AB$46-($CS9+G$46))^2+($AG10*$AB$47-($CT9+G$47))^2+($AG10*$AB$48-($CU9+G$48))^2+($AG10*$AB$49-($CV9+G$49))^2+($AG10*$AB$50-($CW9+G$50))^2+($AG10*$AB$51-($CX9+G$51))^2+($AG10*$AB$52-($CY9+G$52))^2+($AG10*$AB$53-($CZ9+G$53))^2+($AG10*$AB$54-($DA9+G$54))^2+($AG10*$AB$55-($DB9+G$55))^2+($AG10*$AB$56-($DC9+G$56))^2+($AG10*$AB$57-($DD9+G$57))^2+($AG10*$AB$58-($DE9+G$58))^2+($AG10*$AB$59-($DF9+G$59))^2+($AG10*$AB$60-($DG9+G$60))^2+($AG10*$AB$61-($DH9+G$61))^2+($AG10*$AB$62-($DI9+G$62))^2+($AG10*$AB$63-($DJ9+G$63))^2)))</f>
        <v/>
      </c>
      <c r="AL10" s="418" t="str">
        <f>IF(H$10=0,"",IF(COUNTIF($BE$7:$BE9,AL$6)&gt;=HLOOKUP(AL$6,$E$8:$X$10,ROW($E$10)-ROW($E$8)+1,FALSE),"",SQRT(($AG10*$AB$14-($BM9+H$14))^2+($AG10*$AB$15-($BN9+H$15))^2+($AG10*$AB$16-($BO9+H$16))^2+($AG10*$AB$17-($BP9+H$17))^2+($AG10*$AB$18-($BQ9+H$18))^2+($AG10*$AB$19-($BR9+H$19))^2+($AG10*$AB$20-($BS9+H$20))^2+($AG10*$AB$21-($BT9+H$21))^2+($AG10*$AB$22-($BU9+H$22))^2+($AG10*$AB$23-($BV9+H$23))^2+($AG10*$AB$24-($BW9+H$24))^2+($AG10*$AB$25-($BX9+H$25))^2+($AG10*$AB$26-($BY9+H$26))^2+($AG10*$AB$27-($BZ9+H$27))^2+($AG10*$AB$28-($CA9+H$28))^2+($AG10*$AB$29-($CB9+H$29))^2+($AG10*$AB$30-($CC9+H$30))^2+($AG10*$AB$31-($CD9+H$31))^2+($AG10*$AB$32-($CE9+H$32))^2+($AG10*$AB$33-($CF9+H$33))^2+($AG10*$AB$34-($CG9+H$34))^2+($AG10*$AB$35-($CH9+H$35))^2+($AG10*$AB$36-($CI9+H$36))^2+($AG10*$AB$37-($CJ9+H$37))^2+($AG10*$AB$38-($CK9+H$38))^2+($AG10*$AB$39-($CL9+H$39))^2+($AG10*$AB$40-($CM9+H$40))^2+($AG10*$AB$41-($CN9+H$41))^2+($AG10*$AB$42-($CO9+H$42))^2+($AG10*$AB$43-($CP9+H$43))^2+($AG10*$AB$44-($CQ9+H$44))^2+($AG10*$AB$45-($CR9+H$45))^2+($AG10*$AB$46-($CS9+H$46))^2+($AG10*$AB$47-($CT9+H$47))^2+($AG10*$AB$48-($CU9+H$48))^2+($AG10*$AB$49-($CV9+H$49))^2+($AG10*$AB$50-($CW9+H$50))^2+($AG10*$AB$51-($CX9+H$51))^2+($AG10*$AB$52-($CY9+H$52))^2+($AG10*$AB$53-($CZ9+H$53))^2+($AG10*$AB$54-($DA9+H$54))^2+($AG10*$AB$55-($DB9+H$55))^2+($AG10*$AB$56-($DC9+H$56))^2+($AG10*$AB$57-($DD9+H$57))^2+($AG10*$AB$58-($DE9+H$58))^2+($AG10*$AB$59-($DF9+H$59))^2+($AG10*$AB$60-($DG9+H$60))^2+($AG10*$AB$61-($DH9+H$61))^2+($AG10*$AB$62-($DI9+H$62))^2+($AG10*$AB$63-($DJ9+H$63))^2)))</f>
        <v/>
      </c>
      <c r="AM10" s="418" t="str">
        <f>IF(I$10=0,"",IF(COUNTIF($BE$7:$BE9,AM$6)&gt;=HLOOKUP(AM$6,$E$8:$X$10,ROW($E$10)-ROW($E$8)+1,FALSE),"",SQRT(($AG10*$AB$14-($BM9+I$14))^2+($AG10*$AB$15-($BN9+I$15))^2+($AG10*$AB$16-($BO9+I$16))^2+($AG10*$AB$17-($BP9+I$17))^2+($AG10*$AB$18-($BQ9+I$18))^2+($AG10*$AB$19-($BR9+I$19))^2+($AG10*$AB$20-($BS9+I$20))^2+($AG10*$AB$21-($BT9+I$21))^2+($AG10*$AB$22-($BU9+I$22))^2+($AG10*$AB$23-($BV9+I$23))^2+($AG10*$AB$24-($BW9+I$24))^2+($AG10*$AB$25-($BX9+I$25))^2+($AG10*$AB$26-($BY9+I$26))^2+($AG10*$AB$27-($BZ9+I$27))^2+($AG10*$AB$28-($CA9+I$28))^2+($AG10*$AB$29-($CB9+I$29))^2+($AG10*$AB$30-($CC9+I$30))^2+($AG10*$AB$31-($CD9+I$31))^2+($AG10*$AB$32-($CE9+I$32))^2+($AG10*$AB$33-($CF9+I$33))^2+($AG10*$AB$34-($CG9+I$34))^2+($AG10*$AB$35-($CH9+I$35))^2+($AG10*$AB$36-($CI9+I$36))^2+($AG10*$AB$37-($CJ9+I$37))^2+($AG10*$AB$38-($CK9+I$38))^2+($AG10*$AB$39-($CL9+I$39))^2+($AG10*$AB$40-($CM9+I$40))^2+($AG10*$AB$41-($CN9+I$41))^2+($AG10*$AB$42-($CO9+I$42))^2+($AG10*$AB$43-($CP9+I$43))^2+($AG10*$AB$44-($CQ9+I$44))^2+($AG10*$AB$45-($CR9+I$45))^2+($AG10*$AB$46-($CS9+I$46))^2+($AG10*$AB$47-($CT9+I$47))^2+($AG10*$AB$48-($CU9+I$48))^2+($AG10*$AB$49-($CV9+I$49))^2+($AG10*$AB$50-($CW9+I$50))^2+($AG10*$AB$51-($CX9+I$51))^2+($AG10*$AB$52-($CY9+I$52))^2+($AG10*$AB$53-($CZ9+I$53))^2+($AG10*$AB$54-($DA9+I$54))^2+($AG10*$AB$55-($DB9+I$55))^2+($AG10*$AB$56-($DC9+I$56))^2+($AG10*$AB$57-($DD9+I$57))^2+($AG10*$AB$58-($DE9+I$58))^2+($AG10*$AB$59-($DF9+I$59))^2+($AG10*$AB$60-($DG9+I$60))^2+($AG10*$AB$61-($DH9+I$61))^2+($AG10*$AB$62-($DI9+I$62))^2+($AG10*$AB$63-($DJ9+I$63))^2)))</f>
        <v/>
      </c>
      <c r="AN10" s="418" t="str">
        <f>IF(J$10=0,"",IF(COUNTIF($BE$7:$BE9,AN$6)&gt;=HLOOKUP(AN$6,$E$8:$X$10,ROW($E$10)-ROW($E$8)+1,FALSE),"",SQRT(($AG10*$AB$14-($BM9+J$14))^2+($AG10*$AB$15-($BN9+J$15))^2+($AG10*$AB$16-($BO9+J$16))^2+($AG10*$AB$17-($BP9+J$17))^2+($AG10*$AB$18-($BQ9+J$18))^2+($AG10*$AB$19-($BR9+J$19))^2+($AG10*$AB$20-($BS9+J$20))^2+($AG10*$AB$21-($BT9+J$21))^2+($AG10*$AB$22-($BU9+J$22))^2+($AG10*$AB$23-($BV9+J$23))^2+($AG10*$AB$24-($BW9+J$24))^2+($AG10*$AB$25-($BX9+J$25))^2+($AG10*$AB$26-($BY9+J$26))^2+($AG10*$AB$27-($BZ9+J$27))^2+($AG10*$AB$28-($CA9+J$28))^2+($AG10*$AB$29-($CB9+J$29))^2+($AG10*$AB$30-($CC9+J$30))^2+($AG10*$AB$31-($CD9+J$31))^2+($AG10*$AB$32-($CE9+J$32))^2+($AG10*$AB$33-($CF9+J$33))^2+($AG10*$AB$34-($CG9+J$34))^2+($AG10*$AB$35-($CH9+J$35))^2+($AG10*$AB$36-($CI9+J$36))^2+($AG10*$AB$37-($CJ9+J$37))^2+($AG10*$AB$38-($CK9+J$38))^2+($AG10*$AB$39-($CL9+J$39))^2+($AG10*$AB$40-($CM9+J$40))^2+($AG10*$AB$41-($CN9+J$41))^2+($AG10*$AB$42-($CO9+J$42))^2+($AG10*$AB$43-($CP9+J$43))^2+($AG10*$AB$44-($CQ9+J$44))^2+($AG10*$AB$45-($CR9+J$45))^2+($AG10*$AB$46-($CS9+J$46))^2+($AG10*$AB$47-($CT9+J$47))^2+($AG10*$AB$48-($CU9+J$48))^2+($AG10*$AB$49-($CV9+J$49))^2+($AG10*$AB$50-($CW9+J$50))^2+($AG10*$AB$51-($CX9+J$51))^2+($AG10*$AB$52-($CY9+J$52))^2+($AG10*$AB$53-($CZ9+J$53))^2+($AG10*$AB$54-($DA9+J$54))^2+($AG10*$AB$55-($DB9+J$55))^2+($AG10*$AB$56-($DC9+J$56))^2+($AG10*$AB$57-($DD9+J$57))^2+($AG10*$AB$58-($DE9+J$58))^2+($AG10*$AB$59-($DF9+J$59))^2+($AG10*$AB$60-($DG9+J$60))^2+($AG10*$AB$61-($DH9+J$61))^2+($AG10*$AB$62-($DI9+J$62))^2+($AG10*$AB$63-($DJ9+J$63))^2)))</f>
        <v/>
      </c>
      <c r="AO10" s="418" t="str">
        <f>IF(K$10=0,"",IF(COUNTIF($BE$7:$BE9,AO$6)&gt;=HLOOKUP(AO$6,$E$8:$X$10,ROW($E$10)-ROW($E$8)+1,FALSE),"",SQRT(($AG10*$AB$14-($BM9+K$14))^2+($AG10*$AB$15-($BN9+K$15))^2+($AG10*$AB$16-($BO9+K$16))^2+($AG10*$AB$17-($BP9+K$17))^2+($AG10*$AB$18-($BQ9+K$18))^2+($AG10*$AB$19-($BR9+K$19))^2+($AG10*$AB$20-($BS9+K$20))^2+($AG10*$AB$21-($BT9+K$21))^2+($AG10*$AB$22-($BU9+K$22))^2+($AG10*$AB$23-($BV9+K$23))^2+($AG10*$AB$24-($BW9+K$24))^2+($AG10*$AB$25-($BX9+K$25))^2+($AG10*$AB$26-($BY9+K$26))^2+($AG10*$AB$27-($BZ9+K$27))^2+($AG10*$AB$28-($CA9+K$28))^2+($AG10*$AB$29-($CB9+K$29))^2+($AG10*$AB$30-($CC9+K$30))^2+($AG10*$AB$31-($CD9+K$31))^2+($AG10*$AB$32-($CE9+K$32))^2+($AG10*$AB$33-($CF9+K$33))^2+($AG10*$AB$34-($CG9+K$34))^2+($AG10*$AB$35-($CH9+K$35))^2+($AG10*$AB$36-($CI9+K$36))^2+($AG10*$AB$37-($CJ9+K$37))^2+($AG10*$AB$38-($CK9+K$38))^2+($AG10*$AB$39-($CL9+K$39))^2+($AG10*$AB$40-($CM9+K$40))^2+($AG10*$AB$41-($CN9+K$41))^2+($AG10*$AB$42-($CO9+K$42))^2+($AG10*$AB$43-($CP9+K$43))^2+($AG10*$AB$44-($CQ9+K$44))^2+($AG10*$AB$45-($CR9+K$45))^2+($AG10*$AB$46-($CS9+K$46))^2+($AG10*$AB$47-($CT9+K$47))^2+($AG10*$AB$48-($CU9+K$48))^2+($AG10*$AB$49-($CV9+K$49))^2+($AG10*$AB$50-($CW9+K$50))^2+($AG10*$AB$51-($CX9+K$51))^2+($AG10*$AB$52-($CY9+K$52))^2+($AG10*$AB$53-($CZ9+K$53))^2+($AG10*$AB$54-($DA9+K$54))^2+($AG10*$AB$55-($DB9+K$55))^2+($AG10*$AB$56-($DC9+K$56))^2+($AG10*$AB$57-($DD9+K$57))^2+($AG10*$AB$58-($DE9+K$58))^2+($AG10*$AB$59-($DF9+K$59))^2+($AG10*$AB$60-($DG9+K$60))^2+($AG10*$AB$61-($DH9+K$61))^2+($AG10*$AB$62-($DI9+K$62))^2+($AG10*$AB$63-($DJ9+K$63))^2)))</f>
        <v/>
      </c>
      <c r="AP10" s="418" t="str">
        <f>IF(L$10=0,"",IF(COUNTIF($BE$7:$BE9,AP$6)&gt;=HLOOKUP(AP$6,$E$8:$X$10,ROW($E$10)-ROW($E$8)+1,FALSE),"",SQRT(($AG10*$AB$14-($BM9+L$14))^2+($AG10*$AB$15-($BN9+L$15))^2+($AG10*$AB$16-($BO9+L$16))^2+($AG10*$AB$17-($BP9+L$17))^2+($AG10*$AB$18-($BQ9+L$18))^2+($AG10*$AB$19-($BR9+L$19))^2+($AG10*$AB$20-($BS9+L$20))^2+($AG10*$AB$21-($BT9+L$21))^2+($AG10*$AB$22-($BU9+L$22))^2+($AG10*$AB$23-($BV9+L$23))^2+($AG10*$AB$24-($BW9+L$24))^2+($AG10*$AB$25-($BX9+L$25))^2+($AG10*$AB$26-($BY9+L$26))^2+($AG10*$AB$27-($BZ9+L$27))^2+($AG10*$AB$28-($CA9+L$28))^2+($AG10*$AB$29-($CB9+L$29))^2+($AG10*$AB$30-($CC9+L$30))^2+($AG10*$AB$31-($CD9+L$31))^2+($AG10*$AB$32-($CE9+L$32))^2+($AG10*$AB$33-($CF9+L$33))^2+($AG10*$AB$34-($CG9+L$34))^2+($AG10*$AB$35-($CH9+L$35))^2+($AG10*$AB$36-($CI9+L$36))^2+($AG10*$AB$37-($CJ9+L$37))^2+($AG10*$AB$38-($CK9+L$38))^2+($AG10*$AB$39-($CL9+L$39))^2+($AG10*$AB$40-($CM9+L$40))^2+($AG10*$AB$41-($CN9+L$41))^2+($AG10*$AB$42-($CO9+L$42))^2+($AG10*$AB$43-($CP9+L$43))^2+($AG10*$AB$44-($CQ9+L$44))^2+($AG10*$AB$45-($CR9+L$45))^2+($AG10*$AB$46-($CS9+L$46))^2+($AG10*$AB$47-($CT9+L$47))^2+($AG10*$AB$48-($CU9+L$48))^2+($AG10*$AB$49-($CV9+L$49))^2+($AG10*$AB$50-($CW9+L$50))^2+($AG10*$AB$51-($CX9+L$51))^2+($AG10*$AB$52-($CY9+L$52))^2+($AG10*$AB$53-($CZ9+L$53))^2+($AG10*$AB$54-($DA9+L$54))^2+($AG10*$AB$55-($DB9+L$55))^2+($AG10*$AB$56-($DC9+L$56))^2+($AG10*$AB$57-($DD9+L$57))^2+($AG10*$AB$58-($DE9+L$58))^2+($AG10*$AB$59-($DF9+L$59))^2+($AG10*$AB$60-($DG9+L$60))^2+($AG10*$AB$61-($DH9+L$61))^2+($AG10*$AB$62-($DI9+L$62))^2+($AG10*$AB$63-($DJ9+L$63))^2)))</f>
        <v/>
      </c>
      <c r="AQ10" s="418" t="str">
        <f>IF(M$10=0,"",IF(COUNTIF($BE$7:$BE9,AQ$6)&gt;=HLOOKUP(AQ$6,$E$8:$X$10,ROW($E$10)-ROW($E$8)+1,FALSE),"",SQRT(($AG10*$AB$14-($BM9+M$14))^2+($AG10*$AB$15-($BN9+M$15))^2+($AG10*$AB$16-($BO9+M$16))^2+($AG10*$AB$17-($BP9+M$17))^2+($AG10*$AB$18-($BQ9+M$18))^2+($AG10*$AB$19-($BR9+M$19))^2+($AG10*$AB$20-($BS9+M$20))^2+($AG10*$AB$21-($BT9+M$21))^2+($AG10*$AB$22-($BU9+M$22))^2+($AG10*$AB$23-($BV9+M$23))^2+($AG10*$AB$24-($BW9+M$24))^2+($AG10*$AB$25-($BX9+M$25))^2+($AG10*$AB$26-($BY9+M$26))^2+($AG10*$AB$27-($BZ9+M$27))^2+($AG10*$AB$28-($CA9+M$28))^2+($AG10*$AB$29-($CB9+M$29))^2+($AG10*$AB$30-($CC9+M$30))^2+($AG10*$AB$31-($CD9+M$31))^2+($AG10*$AB$32-($CE9+M$32))^2+($AG10*$AB$33-($CF9+M$33))^2+($AG10*$AB$34-($CG9+M$34))^2+($AG10*$AB$35-($CH9+M$35))^2+($AG10*$AB$36-($CI9+M$36))^2+($AG10*$AB$37-($CJ9+M$37))^2+($AG10*$AB$38-($CK9+M$38))^2+($AG10*$AB$39-($CL9+M$39))^2+($AG10*$AB$40-($CM9+M$40))^2+($AG10*$AB$41-($CN9+M$41))^2+($AG10*$AB$42-($CO9+M$42))^2+($AG10*$AB$43-($CP9+M$43))^2+($AG10*$AB$44-($CQ9+M$44))^2+($AG10*$AB$45-($CR9+M$45))^2+($AG10*$AB$46-($CS9+M$46))^2+($AG10*$AB$47-($CT9+M$47))^2+($AG10*$AB$48-($CU9+M$48))^2+($AG10*$AB$49-($CV9+M$49))^2+($AG10*$AB$50-($CW9+M$50))^2+($AG10*$AB$51-($CX9+M$51))^2+($AG10*$AB$52-($CY9+M$52))^2+($AG10*$AB$53-($CZ9+M$53))^2+($AG10*$AB$54-($DA9+M$54))^2+($AG10*$AB$55-($DB9+M$55))^2+($AG10*$AB$56-($DC9+M$56))^2+($AG10*$AB$57-($DD9+M$57))^2+($AG10*$AB$58-($DE9+M$58))^2+($AG10*$AB$59-($DF9+M$59))^2+($AG10*$AB$60-($DG9+M$60))^2+($AG10*$AB$61-($DH9+M$61))^2+($AG10*$AB$62-($DI9+M$62))^2+($AG10*$AB$63-($DJ9+M$63))^2)))</f>
        <v/>
      </c>
      <c r="AR10" s="418" t="str">
        <f>IF(N$10=0,"",IF(COUNTIF($BE$7:$BE9,AR$6)&gt;=HLOOKUP(AR$6,$E$8:$X$10,ROW($E$10)-ROW($E$8)+1,FALSE),"",SQRT(($AG10*$AB$14-($BM9+N$14))^2+($AG10*$AB$15-($BN9+N$15))^2+($AG10*$AB$16-($BO9+N$16))^2+($AG10*$AB$17-($BP9+N$17))^2+($AG10*$AB$18-($BQ9+N$18))^2+($AG10*$AB$19-($BR9+N$19))^2+($AG10*$AB$20-($BS9+N$20))^2+($AG10*$AB$21-($BT9+N$21))^2+($AG10*$AB$22-($BU9+N$22))^2+($AG10*$AB$23-($BV9+N$23))^2+($AG10*$AB$24-($BW9+N$24))^2+($AG10*$AB$25-($BX9+N$25))^2+($AG10*$AB$26-($BY9+N$26))^2+($AG10*$AB$27-($BZ9+N$27))^2+($AG10*$AB$28-($CA9+N$28))^2+($AG10*$AB$29-($CB9+N$29))^2+($AG10*$AB$30-($CC9+N$30))^2+($AG10*$AB$31-($CD9+N$31))^2+($AG10*$AB$32-($CE9+N$32))^2+($AG10*$AB$33-($CF9+N$33))^2+($AG10*$AB$34-($CG9+N$34))^2+($AG10*$AB$35-($CH9+N$35))^2+($AG10*$AB$36-($CI9+N$36))^2+($AG10*$AB$37-($CJ9+N$37))^2+($AG10*$AB$38-($CK9+N$38))^2+($AG10*$AB$39-($CL9+N$39))^2+($AG10*$AB$40-($CM9+N$40))^2+($AG10*$AB$41-($CN9+N$41))^2+($AG10*$AB$42-($CO9+N$42))^2+($AG10*$AB$43-($CP9+N$43))^2+($AG10*$AB$44-($CQ9+N$44))^2+($AG10*$AB$45-($CR9+N$45))^2+($AG10*$AB$46-($CS9+N$46))^2+($AG10*$AB$47-($CT9+N$47))^2+($AG10*$AB$48-($CU9+N$48))^2+($AG10*$AB$49-($CV9+N$49))^2+($AG10*$AB$50-($CW9+N$50))^2+($AG10*$AB$51-($CX9+N$51))^2+($AG10*$AB$52-($CY9+N$52))^2+($AG10*$AB$53-($CZ9+N$53))^2+($AG10*$AB$54-($DA9+N$54))^2+($AG10*$AB$55-($DB9+N$55))^2+($AG10*$AB$56-($DC9+N$56))^2+($AG10*$AB$57-($DD9+N$57))^2+($AG10*$AB$58-($DE9+N$58))^2+($AG10*$AB$59-($DF9+N$59))^2+($AG10*$AB$60-($DG9+N$60))^2+($AG10*$AB$61-($DH9+N$61))^2+($AG10*$AB$62-($DI9+N$62))^2+($AG10*$AB$63-($DJ9+N$63))^2)))</f>
        <v/>
      </c>
      <c r="AS10" s="418" t="str">
        <f>IF(O$10=0,"",IF(COUNTIF($BE$7:$BE9,AS$6)&gt;=HLOOKUP(AS$6,$E$8:$X$10,ROW($E$10)-ROW($E$8)+1,FALSE),"",SQRT(($AG10*$AB$14-($BM9+O$14))^2+($AG10*$AB$15-($BN9+O$15))^2+($AG10*$AB$16-($BO9+O$16))^2+($AG10*$AB$17-($BP9+O$17))^2+($AG10*$AB$18-($BQ9+O$18))^2+($AG10*$AB$19-($BR9+O$19))^2+($AG10*$AB$20-($BS9+O$20))^2+($AG10*$AB$21-($BT9+O$21))^2+($AG10*$AB$22-($BU9+O$22))^2+($AG10*$AB$23-($BV9+O$23))^2+($AG10*$AB$24-($BW9+O$24))^2+($AG10*$AB$25-($BX9+O$25))^2+($AG10*$AB$26-($BY9+O$26))^2+($AG10*$AB$27-($BZ9+O$27))^2+($AG10*$AB$28-($CA9+O$28))^2+($AG10*$AB$29-($CB9+O$29))^2+($AG10*$AB$30-($CC9+O$30))^2+($AG10*$AB$31-($CD9+O$31))^2+($AG10*$AB$32-($CE9+O$32))^2+($AG10*$AB$33-($CF9+O$33))^2+($AG10*$AB$34-($CG9+O$34))^2+($AG10*$AB$35-($CH9+O$35))^2+($AG10*$AB$36-($CI9+O$36))^2+($AG10*$AB$37-($CJ9+O$37))^2+($AG10*$AB$38-($CK9+O$38))^2+($AG10*$AB$39-($CL9+O$39))^2+($AG10*$AB$40-($CM9+O$40))^2+($AG10*$AB$41-($CN9+O$41))^2+($AG10*$AB$42-($CO9+O$42))^2+($AG10*$AB$43-($CP9+O$43))^2+($AG10*$AB$44-($CQ9+O$44))^2+($AG10*$AB$45-($CR9+O$45))^2+($AG10*$AB$46-($CS9+O$46))^2+($AG10*$AB$47-($CT9+O$47))^2+($AG10*$AB$48-($CU9+O$48))^2+($AG10*$AB$49-($CV9+O$49))^2+($AG10*$AB$50-($CW9+O$50))^2+($AG10*$AB$51-($CX9+O$51))^2+($AG10*$AB$52-($CY9+O$52))^2+($AG10*$AB$53-($CZ9+O$53))^2+($AG10*$AB$54-($DA9+O$54))^2+($AG10*$AB$55-($DB9+O$55))^2+($AG10*$AB$56-($DC9+O$56))^2+($AG10*$AB$57-($DD9+O$57))^2+($AG10*$AB$58-($DE9+O$58))^2+($AG10*$AB$59-($DF9+O$59))^2+($AG10*$AB$60-($DG9+O$60))^2+($AG10*$AB$61-($DH9+O$61))^2+($AG10*$AB$62-($DI9+O$62))^2+($AG10*$AB$63-($DJ9+O$63))^2)))</f>
        <v/>
      </c>
      <c r="AT10" s="418" t="str">
        <f>IF(P$10=0,"",IF(COUNTIF($BE$7:$BE9,AT$6)&gt;=HLOOKUP(AT$6,$E$8:$X$10,ROW($E$10)-ROW($E$8)+1,FALSE),"",SQRT(($AG10*$AB$14-($BM9+P$14))^2+($AG10*$AB$15-($BN9+P$15))^2+($AG10*$AB$16-($BO9+P$16))^2+($AG10*$AB$17-($BP9+P$17))^2+($AG10*$AB$18-($BQ9+P$18))^2+($AG10*$AB$19-($BR9+P$19))^2+($AG10*$AB$20-($BS9+P$20))^2+($AG10*$AB$21-($BT9+P$21))^2+($AG10*$AB$22-($BU9+P$22))^2+($AG10*$AB$23-($BV9+P$23))^2+($AG10*$AB$24-($BW9+P$24))^2+($AG10*$AB$25-($BX9+P$25))^2+($AG10*$AB$26-($BY9+P$26))^2+($AG10*$AB$27-($BZ9+P$27))^2+($AG10*$AB$28-($CA9+P$28))^2+($AG10*$AB$29-($CB9+P$29))^2+($AG10*$AB$30-($CC9+P$30))^2+($AG10*$AB$31-($CD9+P$31))^2+($AG10*$AB$32-($CE9+P$32))^2+($AG10*$AB$33-($CF9+P$33))^2+($AG10*$AB$34-($CG9+P$34))^2+($AG10*$AB$35-($CH9+P$35))^2+($AG10*$AB$36-($CI9+P$36))^2+($AG10*$AB$37-($CJ9+P$37))^2+($AG10*$AB$38-($CK9+P$38))^2+($AG10*$AB$39-($CL9+P$39))^2+($AG10*$AB$40-($CM9+P$40))^2+($AG10*$AB$41-($CN9+P$41))^2+($AG10*$AB$42-($CO9+P$42))^2+($AG10*$AB$43-($CP9+P$43))^2+($AG10*$AB$44-($CQ9+P$44))^2+($AG10*$AB$45-($CR9+P$45))^2+($AG10*$AB$46-($CS9+P$46))^2+($AG10*$AB$47-($CT9+P$47))^2+($AG10*$AB$48-($CU9+P$48))^2+($AG10*$AB$49-($CV9+P$49))^2+($AG10*$AB$50-($CW9+P$50))^2+($AG10*$AB$51-($CX9+P$51))^2+($AG10*$AB$52-($CY9+P$52))^2+($AG10*$AB$53-($CZ9+P$53))^2+($AG10*$AB$54-($DA9+P$54))^2+($AG10*$AB$55-($DB9+P$55))^2+($AG10*$AB$56-($DC9+P$56))^2+($AG10*$AB$57-($DD9+P$57))^2+($AG10*$AB$58-($DE9+P$58))^2+($AG10*$AB$59-($DF9+P$59))^2+($AG10*$AB$60-($DG9+P$60))^2+($AG10*$AB$61-($DH9+P$61))^2+($AG10*$AB$62-($DI9+P$62))^2+($AG10*$AB$63-($DJ9+P$63))^2)))</f>
        <v/>
      </c>
      <c r="AU10" s="418" t="str">
        <f>IF(Q$10=0,"",IF(COUNTIF($BE$7:$BE9,AU$6)&gt;=HLOOKUP(AU$6,$E$8:$X$10,ROW($E$10)-ROW($E$8)+1,FALSE),"",SQRT(($AG10*$AB$14-($BM9+Q$14))^2+($AG10*$AB$15-($BN9+Q$15))^2+($AG10*$AB$16-($BO9+Q$16))^2+($AG10*$AB$17-($BP9+Q$17))^2+($AG10*$AB$18-($BQ9+Q$18))^2+($AG10*$AB$19-($BR9+Q$19))^2+($AG10*$AB$20-($BS9+Q$20))^2+($AG10*$AB$21-($BT9+Q$21))^2+($AG10*$AB$22-($BU9+Q$22))^2+($AG10*$AB$23-($BV9+Q$23))^2+($AG10*$AB$24-($BW9+Q$24))^2+($AG10*$AB$25-($BX9+Q$25))^2+($AG10*$AB$26-($BY9+Q$26))^2+($AG10*$AB$27-($BZ9+Q$27))^2+($AG10*$AB$28-($CA9+Q$28))^2+($AG10*$AB$29-($CB9+Q$29))^2+($AG10*$AB$30-($CC9+Q$30))^2+($AG10*$AB$31-($CD9+Q$31))^2+($AG10*$AB$32-($CE9+Q$32))^2+($AG10*$AB$33-($CF9+Q$33))^2+($AG10*$AB$34-($CG9+Q$34))^2+($AG10*$AB$35-($CH9+Q$35))^2+($AG10*$AB$36-($CI9+Q$36))^2+($AG10*$AB$37-($CJ9+Q$37))^2+($AG10*$AB$38-($CK9+Q$38))^2+($AG10*$AB$39-($CL9+Q$39))^2+($AG10*$AB$40-($CM9+Q$40))^2+($AG10*$AB$41-($CN9+Q$41))^2+($AG10*$AB$42-($CO9+Q$42))^2+($AG10*$AB$43-($CP9+Q$43))^2+($AG10*$AB$44-($CQ9+Q$44))^2+($AG10*$AB$45-($CR9+Q$45))^2+($AG10*$AB$46-($CS9+Q$46))^2+($AG10*$AB$47-($CT9+Q$47))^2+($AG10*$AB$48-($CU9+Q$48))^2+($AG10*$AB$49-($CV9+Q$49))^2+($AG10*$AB$50-($CW9+Q$50))^2+($AG10*$AB$51-($CX9+Q$51))^2+($AG10*$AB$52-($CY9+Q$52))^2+($AG10*$AB$53-($CZ9+Q$53))^2+($AG10*$AB$54-($DA9+Q$54))^2+($AG10*$AB$55-($DB9+Q$55))^2+($AG10*$AB$56-($DC9+Q$56))^2+($AG10*$AB$57-($DD9+Q$57))^2+($AG10*$AB$58-($DE9+Q$58))^2+($AG10*$AB$59-($DF9+Q$59))^2+($AG10*$AB$60-($DG9+Q$60))^2+($AG10*$AB$61-($DH9+Q$61))^2+($AG10*$AB$62-($DI9+Q$62))^2+($AG10*$AB$63-($DJ9+Q$63))^2)))</f>
        <v/>
      </c>
      <c r="AV10" s="418" t="str">
        <f>IF(R$10=0,"",IF(COUNTIF($BE$7:$BE9,AV$6)&gt;=HLOOKUP(AV$6,$E$8:$X$10,ROW($E$10)-ROW($E$8)+1,FALSE),"",SQRT(($AG10*$AB$14-($BM9+R$14))^2+($AG10*$AB$15-($BN9+R$15))^2+($AG10*$AB$16-($BO9+R$16))^2+($AG10*$AB$17-($BP9+R$17))^2+($AG10*$AB$18-($BQ9+R$18))^2+($AG10*$AB$19-($BR9+R$19))^2+($AG10*$AB$20-($BS9+R$20))^2+($AG10*$AB$21-($BT9+R$21))^2+($AG10*$AB$22-($BU9+R$22))^2+($AG10*$AB$23-($BV9+R$23))^2+($AG10*$AB$24-($BW9+R$24))^2+($AG10*$AB$25-($BX9+R$25))^2+($AG10*$AB$26-($BY9+R$26))^2+($AG10*$AB$27-($BZ9+R$27))^2+($AG10*$AB$28-($CA9+R$28))^2+($AG10*$AB$29-($CB9+R$29))^2+($AG10*$AB$30-($CC9+R$30))^2+($AG10*$AB$31-($CD9+R$31))^2+($AG10*$AB$32-($CE9+R$32))^2+($AG10*$AB$33-($CF9+R$33))^2+($AG10*$AB$34-($CG9+R$34))^2+($AG10*$AB$35-($CH9+R$35))^2+($AG10*$AB$36-($CI9+R$36))^2+($AG10*$AB$37-($CJ9+R$37))^2+($AG10*$AB$38-($CK9+R$38))^2+($AG10*$AB$39-($CL9+R$39))^2+($AG10*$AB$40-($CM9+R$40))^2+($AG10*$AB$41-($CN9+R$41))^2+($AG10*$AB$42-($CO9+R$42))^2+($AG10*$AB$43-($CP9+R$43))^2+($AG10*$AB$44-($CQ9+R$44))^2+($AG10*$AB$45-($CR9+R$45))^2+($AG10*$AB$46-($CS9+R$46))^2+($AG10*$AB$47-($CT9+R$47))^2+($AG10*$AB$48-($CU9+R$48))^2+($AG10*$AB$49-($CV9+R$49))^2+($AG10*$AB$50-($CW9+R$50))^2+($AG10*$AB$51-($CX9+R$51))^2+($AG10*$AB$52-($CY9+R$52))^2+($AG10*$AB$53-($CZ9+R$53))^2+($AG10*$AB$54-($DA9+R$54))^2+($AG10*$AB$55-($DB9+R$55))^2+($AG10*$AB$56-($DC9+R$56))^2+($AG10*$AB$57-($DD9+R$57))^2+($AG10*$AB$58-($DE9+R$58))^2+($AG10*$AB$59-($DF9+R$59))^2+($AG10*$AB$60-($DG9+R$60))^2+($AG10*$AB$61-($DH9+R$61))^2+($AG10*$AB$62-($DI9+R$62))^2+($AG10*$AB$63-($DJ9+R$63))^2)))</f>
        <v/>
      </c>
      <c r="AW10" s="418" t="str">
        <f>IF(S$10=0,"",IF(COUNTIF($BE$7:$BE9,AW$6)&gt;=HLOOKUP(AW$6,$E$8:$X$10,ROW($E$10)-ROW($E$8)+1,FALSE),"",SQRT(($AG10*$AB$14-($BM9+S$14))^2+($AG10*$AB$15-($BN9+S$15))^2+($AG10*$AB$16-($BO9+S$16))^2+($AG10*$AB$17-($BP9+S$17))^2+($AG10*$AB$18-($BQ9+S$18))^2+($AG10*$AB$19-($BR9+S$19))^2+($AG10*$AB$20-($BS9+S$20))^2+($AG10*$AB$21-($BT9+S$21))^2+($AG10*$AB$22-($BU9+S$22))^2+($AG10*$AB$23-($BV9+S$23))^2+($AG10*$AB$24-($BW9+S$24))^2+($AG10*$AB$25-($BX9+S$25))^2+($AG10*$AB$26-($BY9+S$26))^2+($AG10*$AB$27-($BZ9+S$27))^2+($AG10*$AB$28-($CA9+S$28))^2+($AG10*$AB$29-($CB9+S$29))^2+($AG10*$AB$30-($CC9+S$30))^2+($AG10*$AB$31-($CD9+S$31))^2+($AG10*$AB$32-($CE9+S$32))^2+($AG10*$AB$33-($CF9+S$33))^2+($AG10*$AB$34-($CG9+S$34))^2+($AG10*$AB$35-($CH9+S$35))^2+($AG10*$AB$36-($CI9+S$36))^2+($AG10*$AB$37-($CJ9+S$37))^2+($AG10*$AB$38-($CK9+S$38))^2+($AG10*$AB$39-($CL9+S$39))^2+($AG10*$AB$40-($CM9+S$40))^2+($AG10*$AB$41-($CN9+S$41))^2+($AG10*$AB$42-($CO9+S$42))^2+($AG10*$AB$43-($CP9+S$43))^2+($AG10*$AB$44-($CQ9+S$44))^2+($AG10*$AB$45-($CR9+S$45))^2+($AG10*$AB$46-($CS9+S$46))^2+($AG10*$AB$47-($CT9+S$47))^2+($AG10*$AB$48-($CU9+S$48))^2+($AG10*$AB$49-($CV9+S$49))^2+($AG10*$AB$50-($CW9+S$50))^2+($AG10*$AB$51-($CX9+S$51))^2+($AG10*$AB$52-($CY9+S$52))^2+($AG10*$AB$53-($CZ9+S$53))^2+($AG10*$AB$54-($DA9+S$54))^2+($AG10*$AB$55-($DB9+S$55))^2+($AG10*$AB$56-($DC9+S$56))^2+($AG10*$AB$57-($DD9+S$57))^2+($AG10*$AB$58-($DE9+S$58))^2+($AG10*$AB$59-($DF9+S$59))^2+($AG10*$AB$60-($DG9+S$60))^2+($AG10*$AB$61-($DH9+S$61))^2+($AG10*$AB$62-($DI9+S$62))^2+($AG10*$AB$63-($DJ9+S$63))^2)))</f>
        <v/>
      </c>
      <c r="AX10" s="418" t="str">
        <f>IF(T$10=0,"",IF(COUNTIF($BE$7:$BE9,AX$6)&gt;=HLOOKUP(AX$6,$E$8:$X$10,ROW($E$10)-ROW($E$8)+1,FALSE),"",SQRT(($AG10*$AB$14-($BM9+T$14))^2+($AG10*$AB$15-($BN9+T$15))^2+($AG10*$AB$16-($BO9+T$16))^2+($AG10*$AB$17-($BP9+T$17))^2+($AG10*$AB$18-($BQ9+T$18))^2+($AG10*$AB$19-($BR9+T$19))^2+($AG10*$AB$20-($BS9+T$20))^2+($AG10*$AB$21-($BT9+T$21))^2+($AG10*$AB$22-($BU9+T$22))^2+($AG10*$AB$23-($BV9+T$23))^2+($AG10*$AB$24-($BW9+T$24))^2+($AG10*$AB$25-($BX9+T$25))^2+($AG10*$AB$26-($BY9+T$26))^2+($AG10*$AB$27-($BZ9+T$27))^2+($AG10*$AB$28-($CA9+T$28))^2+($AG10*$AB$29-($CB9+T$29))^2+($AG10*$AB$30-($CC9+T$30))^2+($AG10*$AB$31-($CD9+T$31))^2+($AG10*$AB$32-($CE9+T$32))^2+($AG10*$AB$33-($CF9+T$33))^2+($AG10*$AB$34-($CG9+T$34))^2+($AG10*$AB$35-($CH9+T$35))^2+($AG10*$AB$36-($CI9+T$36))^2+($AG10*$AB$37-($CJ9+T$37))^2+($AG10*$AB$38-($CK9+T$38))^2+($AG10*$AB$39-($CL9+T$39))^2+($AG10*$AB$40-($CM9+T$40))^2+($AG10*$AB$41-($CN9+T$41))^2+($AG10*$AB$42-($CO9+T$42))^2+($AG10*$AB$43-($CP9+T$43))^2+($AG10*$AB$44-($CQ9+T$44))^2+($AG10*$AB$45-($CR9+T$45))^2+($AG10*$AB$46-($CS9+T$46))^2+($AG10*$AB$47-($CT9+T$47))^2+($AG10*$AB$48-($CU9+T$48))^2+($AG10*$AB$49-($CV9+T$49))^2+($AG10*$AB$50-($CW9+T$50))^2+($AG10*$AB$51-($CX9+T$51))^2+($AG10*$AB$52-($CY9+T$52))^2+($AG10*$AB$53-($CZ9+T$53))^2+($AG10*$AB$54-($DA9+T$54))^2+($AG10*$AB$55-($DB9+T$55))^2+($AG10*$AB$56-($DC9+T$56))^2+($AG10*$AB$57-($DD9+T$57))^2+($AG10*$AB$58-($DE9+T$58))^2+($AG10*$AB$59-($DF9+T$59))^2+($AG10*$AB$60-($DG9+T$60))^2+($AG10*$AB$61-($DH9+T$61))^2+($AG10*$AB$62-($DI9+T$62))^2+($AG10*$AB$63-($DJ9+T$63))^2)))</f>
        <v/>
      </c>
      <c r="AY10" s="418" t="str">
        <f>IF(U$10=0,"",IF(COUNTIF($BE$7:$BE9,AY$6)&gt;=HLOOKUP(AY$6,$E$8:$X$10,ROW($E$10)-ROW($E$8)+1,FALSE),"",SQRT(($AG10*$AB$14-($BM9+U$14))^2+($AG10*$AB$15-($BN9+U$15))^2+($AG10*$AB$16-($BO9+U$16))^2+($AG10*$AB$17-($BP9+U$17))^2+($AG10*$AB$18-($BQ9+U$18))^2+($AG10*$AB$19-($BR9+U$19))^2+($AG10*$AB$20-($BS9+U$20))^2+($AG10*$AB$21-($BT9+U$21))^2+($AG10*$AB$22-($BU9+U$22))^2+($AG10*$AB$23-($BV9+U$23))^2+($AG10*$AB$24-($BW9+U$24))^2+($AG10*$AB$25-($BX9+U$25))^2+($AG10*$AB$26-($BY9+U$26))^2+($AG10*$AB$27-($BZ9+U$27))^2+($AG10*$AB$28-($CA9+U$28))^2+($AG10*$AB$29-($CB9+U$29))^2+($AG10*$AB$30-($CC9+U$30))^2+($AG10*$AB$31-($CD9+U$31))^2+($AG10*$AB$32-($CE9+U$32))^2+($AG10*$AB$33-($CF9+U$33))^2+($AG10*$AB$34-($CG9+U$34))^2+($AG10*$AB$35-($CH9+U$35))^2+($AG10*$AB$36-($CI9+U$36))^2+($AG10*$AB$37-($CJ9+U$37))^2+($AG10*$AB$38-($CK9+U$38))^2+($AG10*$AB$39-($CL9+U$39))^2+($AG10*$AB$40-($CM9+U$40))^2+($AG10*$AB$41-($CN9+U$41))^2+($AG10*$AB$42-($CO9+U$42))^2+($AG10*$AB$43-($CP9+U$43))^2+($AG10*$AB$44-($CQ9+U$44))^2+($AG10*$AB$45-($CR9+U$45))^2+($AG10*$AB$46-($CS9+U$46))^2+($AG10*$AB$47-($CT9+U$47))^2+($AG10*$AB$48-($CU9+U$48))^2+($AG10*$AB$49-($CV9+U$49))^2+($AG10*$AB$50-($CW9+U$50))^2+($AG10*$AB$51-($CX9+U$51))^2+($AG10*$AB$52-($CY9+U$52))^2+($AG10*$AB$53-($CZ9+U$53))^2+($AG10*$AB$54-($DA9+U$54))^2+($AG10*$AB$55-($DB9+U$55))^2+($AG10*$AB$56-($DC9+U$56))^2+($AG10*$AB$57-($DD9+U$57))^2+($AG10*$AB$58-($DE9+U$58))^2+($AG10*$AB$59-($DF9+U$59))^2+($AG10*$AB$60-($DG9+U$60))^2+($AG10*$AB$61-($DH9+U$61))^2+($AG10*$AB$62-($DI9+U$62))^2+($AG10*$AB$63-($DJ9+U$63))^2)))</f>
        <v/>
      </c>
      <c r="AZ10" s="418" t="str">
        <f>IF(V$10=0,"",IF(COUNTIF($BE$7:$BE9,AZ$6)&gt;=HLOOKUP(AZ$6,$E$8:$X$10,ROW($E$10)-ROW($E$8)+1,FALSE),"",SQRT(($AG10*$AB$14-($BM9+V$14))^2+($AG10*$AB$15-($BN9+V$15))^2+($AG10*$AB$16-($BO9+V$16))^2+($AG10*$AB$17-($BP9+V$17))^2+($AG10*$AB$18-($BQ9+V$18))^2+($AG10*$AB$19-($BR9+V$19))^2+($AG10*$AB$20-($BS9+V$20))^2+($AG10*$AB$21-($BT9+V$21))^2+($AG10*$AB$22-($BU9+V$22))^2+($AG10*$AB$23-($BV9+V$23))^2+($AG10*$AB$24-($BW9+V$24))^2+($AG10*$AB$25-($BX9+V$25))^2+($AG10*$AB$26-($BY9+V$26))^2+($AG10*$AB$27-($BZ9+V$27))^2+($AG10*$AB$28-($CA9+V$28))^2+($AG10*$AB$29-($CB9+V$29))^2+($AG10*$AB$30-($CC9+V$30))^2+($AG10*$AB$31-($CD9+V$31))^2+($AG10*$AB$32-($CE9+V$32))^2+($AG10*$AB$33-($CF9+V$33))^2+($AG10*$AB$34-($CG9+V$34))^2+($AG10*$AB$35-($CH9+V$35))^2+($AG10*$AB$36-($CI9+V$36))^2+($AG10*$AB$37-($CJ9+V$37))^2+($AG10*$AB$38-($CK9+V$38))^2+($AG10*$AB$39-($CL9+V$39))^2+($AG10*$AB$40-($CM9+V$40))^2+($AG10*$AB$41-($CN9+V$41))^2+($AG10*$AB$42-($CO9+V$42))^2+($AG10*$AB$43-($CP9+V$43))^2+($AG10*$AB$44-($CQ9+V$44))^2+($AG10*$AB$45-($CR9+V$45))^2+($AG10*$AB$46-($CS9+V$46))^2+($AG10*$AB$47-($CT9+V$47))^2+($AG10*$AB$48-($CU9+V$48))^2+($AG10*$AB$49-($CV9+V$49))^2+($AG10*$AB$50-($CW9+V$50))^2+($AG10*$AB$51-($CX9+V$51))^2+($AG10*$AB$52-($CY9+V$52))^2+($AG10*$AB$53-($CZ9+V$53))^2+($AG10*$AB$54-($DA9+V$54))^2+($AG10*$AB$55-($DB9+V$55))^2+($AG10*$AB$56-($DC9+V$56))^2+($AG10*$AB$57-($DD9+V$57))^2+($AG10*$AB$58-($DE9+V$58))^2+($AG10*$AB$59-($DF9+V$59))^2+($AG10*$AB$60-($DG9+V$60))^2+($AG10*$AB$61-($DH9+V$61))^2+($AG10*$AB$62-($DI9+V$62))^2+($AG10*$AB$63-($DJ9+V$63))^2)))</f>
        <v/>
      </c>
      <c r="BA10" s="418" t="str">
        <f>IF(W$10=0,"",IF(COUNTIF($BE$7:$BE9,BA$6)&gt;=HLOOKUP(BA$6,$E$8:$X$10,ROW($E$10)-ROW($E$8)+1,FALSE),"",SQRT(($AG10*$AB$14-($BM9+W$14))^2+($AG10*$AB$15-($BN9+W$15))^2+($AG10*$AB$16-($BO9+W$16))^2+($AG10*$AB$17-($BP9+W$17))^2+($AG10*$AB$18-($BQ9+W$18))^2+($AG10*$AB$19-($BR9+W$19))^2+($AG10*$AB$20-($BS9+W$20))^2+($AG10*$AB$21-($BT9+W$21))^2+($AG10*$AB$22-($BU9+W$22))^2+($AG10*$AB$23-($BV9+W$23))^2+($AG10*$AB$24-($BW9+W$24))^2+($AG10*$AB$25-($BX9+W$25))^2+($AG10*$AB$26-($BY9+W$26))^2+($AG10*$AB$27-($BZ9+W$27))^2+($AG10*$AB$28-($CA9+W$28))^2+($AG10*$AB$29-($CB9+W$29))^2+($AG10*$AB$30-($CC9+W$30))^2+($AG10*$AB$31-($CD9+W$31))^2+($AG10*$AB$32-($CE9+W$32))^2+($AG10*$AB$33-($CF9+W$33))^2+($AG10*$AB$34-($CG9+W$34))^2+($AG10*$AB$35-($CH9+W$35))^2+($AG10*$AB$36-($CI9+W$36))^2+($AG10*$AB$37-($CJ9+W$37))^2+($AG10*$AB$38-($CK9+W$38))^2+($AG10*$AB$39-($CL9+W$39))^2+($AG10*$AB$40-($CM9+W$40))^2+($AG10*$AB$41-($CN9+W$41))^2+($AG10*$AB$42-($CO9+W$42))^2+($AG10*$AB$43-($CP9+W$43))^2+($AG10*$AB$44-($CQ9+W$44))^2+($AG10*$AB$45-($CR9+W$45))^2+($AG10*$AB$46-($CS9+W$46))^2+($AG10*$AB$47-($CT9+W$47))^2+($AG10*$AB$48-($CU9+W$48))^2+($AG10*$AB$49-($CV9+W$49))^2+($AG10*$AB$50-($CW9+W$50))^2+($AG10*$AB$51-($CX9+W$51))^2+($AG10*$AB$52-($CY9+W$52))^2+($AG10*$AB$53-($CZ9+W$53))^2+($AG10*$AB$54-($DA9+W$54))^2+($AG10*$AB$55-($DB9+W$55))^2+($AG10*$AB$56-($DC9+W$56))^2+($AG10*$AB$57-($DD9+W$57))^2+($AG10*$AB$58-($DE9+W$58))^2+($AG10*$AB$59-($DF9+W$59))^2+($AG10*$AB$60-($DG9+W$60))^2+($AG10*$AB$61-($DH9+W$61))^2+($AG10*$AB$62-($DI9+W$62))^2+($AG10*$AB$63-($DJ9+W$63))^2)))</f>
        <v/>
      </c>
      <c r="BB10" s="418" t="str">
        <f>IF(X$10=0,"",IF(COUNTIF($BE$7:$BE9,BB$6)&gt;=HLOOKUP(BB$6,$E$8:$X$10,ROW($E$10)-ROW($E$8)+1,FALSE),"",SQRT(($AG10*$AB$14-($BM9+X$14))^2+($AG10*$AB$15-($BN9+X$15))^2+($AG10*$AB$16-($BO9+X$16))^2+($AG10*$AB$17-($BP9+X$17))^2+($AG10*$AB$18-($BQ9+X$18))^2+($AG10*$AB$19-($BR9+X$19))^2+($AG10*$AB$20-($BS9+X$20))^2+($AG10*$AB$21-($BT9+X$21))^2+($AG10*$AB$22-($BU9+X$22))^2+($AG10*$AB$23-($BV9+X$23))^2+($AG10*$AB$24-($BW9+X$24))^2+($AG10*$AB$25-($BX9+X$25))^2+($AG10*$AB$26-($BY9+X$26))^2+($AG10*$AB$27-($BZ9+X$27))^2+($AG10*$AB$28-($CA9+X$28))^2+($AG10*$AB$29-($CB9+X$29))^2+($AG10*$AB$30-($CC9+X$30))^2+($AG10*$AB$31-($CD9+X$31))^2+($AG10*$AB$32-($CE9+X$32))^2+($AG10*$AB$33-($CF9+X$33))^2+($AG10*$AB$34-($CG9+X$34))^2+($AG10*$AB$35-($CH9+X$35))^2+($AG10*$AB$36-($CI9+X$36))^2+($AG10*$AB$37-($CJ9+X$37))^2+($AG10*$AB$38-($CK9+X$38))^2+($AG10*$AB$39-($CL9+X$39))^2+($AG10*$AB$40-($CM9+X$40))^2+($AG10*$AB$41-($CN9+X$41))^2+($AG10*$AB$42-($CO9+X$42))^2+($AG10*$AB$43-($CP9+X$43))^2+($AG10*$AB$44-($CQ9+X$44))^2+($AG10*$AB$45-($CR9+X$45))^2+($AG10*$AB$46-($CS9+X$46))^2+($AG10*$AB$47-($CT9+X$47))^2+($AG10*$AB$48-($CU9+X$48))^2+($AG10*$AB$49-($CV9+X$49))^2+($AG10*$AB$50-($CW9+X$50))^2+($AG10*$AB$51-($CX9+X$51))^2+($AG10*$AB$52-($CY9+X$52))^2+($AG10*$AB$53-($CZ9+X$53))^2+($AG10*$AB$54-($DA9+X$54))^2+($AG10*$AB$55-($DB9+X$55))^2+($AG10*$AB$56-($DC9+X$56))^2+($AG10*$AB$57-($DD9+X$57))^2+($AG10*$AB$58-($DE9+X$58))^2+($AG10*$AB$59-($DF9+X$59))^2+($AG10*$AB$60-($DG9+X$60))^2+($AG10*$AB$61-($DH9+X$61))^2+($AG10*$AB$62-($DI9+X$62))^2+($AG10*$AB$63-($DJ9+X$63))^2)))</f>
        <v/>
      </c>
      <c r="BC10" s="200"/>
      <c r="BD10" s="419">
        <f t="shared" si="6"/>
        <v>0</v>
      </c>
      <c r="BE10" s="420">
        <f t="shared" si="7"/>
        <v>0</v>
      </c>
      <c r="BF10" s="421">
        <f t="shared" si="8"/>
        <v>0</v>
      </c>
      <c r="BG10" s="71"/>
      <c r="BH10" s="71"/>
      <c r="BI10" s="71"/>
      <c r="BJ10" s="71"/>
      <c r="BK10" s="693"/>
      <c r="BL10" s="197">
        <f t="shared" si="12"/>
        <v>4</v>
      </c>
      <c r="BM10" s="202">
        <f t="shared" si="9"/>
        <v>0</v>
      </c>
      <c r="BN10" s="202">
        <f t="shared" si="10"/>
        <v>0</v>
      </c>
      <c r="BO10" s="202">
        <f t="shared" si="13"/>
        <v>0</v>
      </c>
      <c r="BP10" s="202">
        <f t="shared" si="14"/>
        <v>0</v>
      </c>
      <c r="BQ10" s="202">
        <f t="shared" si="15"/>
        <v>0</v>
      </c>
      <c r="BR10" s="202">
        <f t="shared" si="16"/>
        <v>0</v>
      </c>
      <c r="BS10" s="202">
        <f t="shared" si="17"/>
        <v>0</v>
      </c>
      <c r="BT10" s="202">
        <f t="shared" si="18"/>
        <v>0</v>
      </c>
      <c r="BU10" s="202">
        <f t="shared" si="19"/>
        <v>0</v>
      </c>
      <c r="BV10" s="202">
        <f t="shared" si="20"/>
        <v>0</v>
      </c>
      <c r="BW10" s="202">
        <f t="shared" si="21"/>
        <v>0</v>
      </c>
      <c r="BX10" s="202">
        <f t="shared" si="22"/>
        <v>0</v>
      </c>
      <c r="BY10" s="202">
        <f t="shared" si="23"/>
        <v>0</v>
      </c>
      <c r="BZ10" s="202">
        <f t="shared" si="24"/>
        <v>0</v>
      </c>
      <c r="CA10" s="202">
        <f t="shared" si="25"/>
        <v>0</v>
      </c>
      <c r="CB10" s="202">
        <f t="shared" si="26"/>
        <v>0</v>
      </c>
      <c r="CC10" s="202">
        <f t="shared" si="27"/>
        <v>0</v>
      </c>
      <c r="CD10" s="202">
        <f t="shared" si="28"/>
        <v>0</v>
      </c>
      <c r="CE10" s="202">
        <f t="shared" si="29"/>
        <v>0</v>
      </c>
      <c r="CF10" s="202">
        <f t="shared" si="30"/>
        <v>0</v>
      </c>
      <c r="CG10" s="202">
        <f t="shared" si="31"/>
        <v>0</v>
      </c>
      <c r="CH10" s="202">
        <f t="shared" si="32"/>
        <v>0</v>
      </c>
      <c r="CI10" s="202">
        <f t="shared" si="33"/>
        <v>0</v>
      </c>
      <c r="CJ10" s="202">
        <f t="shared" si="34"/>
        <v>0</v>
      </c>
      <c r="CK10" s="202">
        <f t="shared" si="35"/>
        <v>0</v>
      </c>
      <c r="CL10" s="202">
        <f t="shared" si="36"/>
        <v>0</v>
      </c>
      <c r="CM10" s="202">
        <f t="shared" si="37"/>
        <v>0</v>
      </c>
      <c r="CN10" s="202">
        <f t="shared" si="38"/>
        <v>0</v>
      </c>
      <c r="CO10" s="202">
        <f t="shared" si="39"/>
        <v>0</v>
      </c>
      <c r="CP10" s="202">
        <f t="shared" si="40"/>
        <v>0</v>
      </c>
      <c r="CQ10" s="202">
        <f t="shared" si="41"/>
        <v>0</v>
      </c>
      <c r="CR10" s="202">
        <f t="shared" si="42"/>
        <v>0</v>
      </c>
      <c r="CS10" s="202">
        <f t="shared" si="43"/>
        <v>0</v>
      </c>
      <c r="CT10" s="202">
        <f t="shared" si="44"/>
        <v>0</v>
      </c>
      <c r="CU10" s="202">
        <f t="shared" si="45"/>
        <v>0</v>
      </c>
      <c r="CV10" s="202">
        <f t="shared" si="46"/>
        <v>0</v>
      </c>
      <c r="CW10" s="202">
        <f t="shared" si="47"/>
        <v>0</v>
      </c>
      <c r="CX10" s="202">
        <f t="shared" si="48"/>
        <v>0</v>
      </c>
      <c r="CY10" s="202">
        <f t="shared" si="49"/>
        <v>0</v>
      </c>
      <c r="CZ10" s="202">
        <f t="shared" si="50"/>
        <v>0</v>
      </c>
      <c r="DA10" s="202">
        <f t="shared" si="51"/>
        <v>0</v>
      </c>
      <c r="DB10" s="202">
        <f t="shared" si="52"/>
        <v>0</v>
      </c>
      <c r="DC10" s="202">
        <f t="shared" si="53"/>
        <v>0</v>
      </c>
      <c r="DD10" s="202">
        <f t="shared" si="54"/>
        <v>0</v>
      </c>
      <c r="DE10" s="202">
        <f t="shared" si="55"/>
        <v>0</v>
      </c>
      <c r="DF10" s="202">
        <f t="shared" si="56"/>
        <v>0</v>
      </c>
      <c r="DG10" s="202">
        <f t="shared" si="57"/>
        <v>0</v>
      </c>
      <c r="DH10" s="202">
        <f t="shared" si="58"/>
        <v>0</v>
      </c>
      <c r="DI10" s="202">
        <f t="shared" si="59"/>
        <v>0</v>
      </c>
      <c r="DJ10" s="202">
        <f t="shared" si="60"/>
        <v>0</v>
      </c>
      <c r="DK10" s="71"/>
      <c r="DL10" s="71"/>
      <c r="DM10" s="71"/>
      <c r="DN10" s="71"/>
      <c r="DO10" s="71"/>
      <c r="DP10" s="71"/>
    </row>
    <row r="11" spans="1:120" ht="18" customHeight="1" thickTop="1" thickBot="1" x14ac:dyDescent="0.25">
      <c r="A11" s="71"/>
      <c r="B11" s="71"/>
      <c r="C11" s="207" t="s">
        <v>4</v>
      </c>
      <c r="D11" s="208"/>
      <c r="E11" s="209"/>
      <c r="F11" s="209">
        <f>H36</f>
        <v>0</v>
      </c>
      <c r="G11" s="209">
        <f>J36</f>
        <v>0</v>
      </c>
      <c r="H11" s="71"/>
      <c r="I11" s="71"/>
      <c r="J11" s="71"/>
      <c r="K11" s="71"/>
      <c r="L11" s="71"/>
      <c r="M11" s="71"/>
      <c r="N11" s="71"/>
      <c r="O11" s="71"/>
      <c r="P11" s="71"/>
      <c r="Q11" s="71"/>
      <c r="R11" s="71"/>
      <c r="S11" s="71"/>
      <c r="T11" s="71"/>
      <c r="U11" s="71"/>
      <c r="V11" s="71"/>
      <c r="W11" s="71"/>
      <c r="X11" s="71"/>
      <c r="Y11" s="71"/>
      <c r="Z11" s="692" t="s">
        <v>39</v>
      </c>
      <c r="AA11" s="692"/>
      <c r="AB11" s="692"/>
      <c r="AC11" s="71"/>
      <c r="AD11" s="210" t="s">
        <v>48</v>
      </c>
      <c r="AE11" s="194">
        <f>SUMPRODUCT($E$11:$G$11,E15:G15)</f>
        <v>0</v>
      </c>
      <c r="AF11" s="206">
        <f>IF($AF$7=0,0,AE11/$AF$7)</f>
        <v>0</v>
      </c>
      <c r="AG11" s="417">
        <f>IF(MAX(AG$7:AG10)&lt;$W$12,AG10+1,0)</f>
        <v>0</v>
      </c>
      <c r="AH11" s="200"/>
      <c r="AI11" s="418" t="str">
        <f>IF(E$10=0,"",IF(COUNTIF($BE$7:$BE10,AI$6)&gt;=HLOOKUP(AI$6,$E$8:$X$10,ROW($E$10)-ROW($E$8)+1,FALSE),"",SQRT(($AG11*$AB$14-($BM10+E$14))^2+($AG11*$AB$15-($BN10+E$15))^2+($AG11*$AB$16-($BO10+E$16))^2+($AG11*$AB$17-($BP10+E$17))^2+($AG11*$AB$18-($BQ10+E$18))^2+($AG11*$AB$19-($BR10+E$19))^2+($AG11*$AB$20-($BS10+E$20))^2+($AG11*$AB$21-($BT10+E$21))^2+($AG11*$AB$22-($BU10+E$22))^2+($AG11*$AB$23-($BV10+E$23))^2+($AG11*$AB$24-($BW10+E$24))^2+($AG11*$AB$25-($BX10+E$25))^2+($AG11*$AB$26-($BY10+E$26))^2+($AG11*$AB$27-($BZ10+E$27))^2+($AG11*$AB$28-($CA10+E$28))^2+($AG11*$AB$29-($CB10+E$29))^2+($AG11*$AB$30-($CC10+E$30))^2+($AG11*$AB$31-($CD10+E$31))^2+($AG11*$AB$32-($CE10+E$32))^2+($AG11*$AB$33-($CF10+E$33))^2+($AG11*$AB$34-($CG10+E$34))^2+($AG11*$AB$35-($CH10+E$35))^2+($AG11*$AB$36-($CI10+E$36))^2+($AG11*$AB$37-($CJ10+E$37))^2+($AG11*$AB$38-($CK10+E$38))^2+($AG11*$AB$39-($CL10+E$39))^2+($AG11*$AB$40-($CM10+E$40))^2+($AG11*$AB$41-($CN10+E$41))^2+($AG11*$AB$42-($CO10+E$42))^2+($AG11*$AB$43-($CP10+E$43))^2+($AG11*$AB$44-($CQ10+E$44))^2+($AG11*$AB$45-($CR10+E$45))^2+($AG11*$AB$46-($CS10+E$46))^2+($AG11*$AB$47-($CT10+E$47))^2+($AG11*$AB$48-($CU10+E$48))^2+($AG11*$AB$49-($CV10+E$49))^2+($AG11*$AB$50-($CW10+E$50))^2+($AG11*$AB$51-($CX10+E$51))^2+($AG11*$AB$52-($CY10+E$52))^2+($AG11*$AB$53-($CZ10+E$53))^2+($AG11*$AB$54-($DA10+E$54))^2+($AG11*$AB$55-($DB10+E$55))^2+($AG11*$AB$56-($DC10+E$56))^2+($AG11*$AB$57-($DD10+E$57))^2+($AG11*$AB$58-($DE10+E$58))^2+($AG11*$AB$59-($DF10+E$59))^2+($AG11*$AB$60-($DG10+E$60))^2+($AG11*$AB$61-($DH10+E$61))^2+($AG11*$AB$62-($DI10+E$62))^2+($AG11*$AB$63-($DJ10+E$63))^2)))</f>
        <v/>
      </c>
      <c r="AJ11" s="418" t="str">
        <f>IF(F$10=0,"",IF(COUNTIF($BE$7:$BE10,AJ$6)&gt;=HLOOKUP(AJ$6,$E$8:$X$10,ROW($E$10)-ROW($E$8)+1,FALSE),"",SQRT(($AG11*$AB$14-($BM10+F$14))^2+($AG11*$AB$15-($BN10+F$15))^2+($AG11*$AB$16-($BO10+F$16))^2+($AG11*$AB$17-($BP10+F$17))^2+($AG11*$AB$18-($BQ10+F$18))^2+($AG11*$AB$19-($BR10+F$19))^2+($AG11*$AB$20-($BS10+F$20))^2+($AG11*$AB$21-($BT10+F$21))^2+($AG11*$AB$22-($BU10+F$22))^2+($AG11*$AB$23-($BV10+F$23))^2+($AG11*$AB$24-($BW10+F$24))^2+($AG11*$AB$25-($BX10+F$25))^2+($AG11*$AB$26-($BY10+F$26))^2+($AG11*$AB$27-($BZ10+F$27))^2+($AG11*$AB$28-($CA10+F$28))^2+($AG11*$AB$29-($CB10+F$29))^2+($AG11*$AB$30-($CC10+F$30))^2+($AG11*$AB$31-($CD10+F$31))^2+($AG11*$AB$32-($CE10+F$32))^2+($AG11*$AB$33-($CF10+F$33))^2+($AG11*$AB$34-($CG10+F$34))^2+($AG11*$AB$35-($CH10+F$35))^2+($AG11*$AB$36-($CI10+F$36))^2+($AG11*$AB$37-($CJ10+F$37))^2+($AG11*$AB$38-($CK10+F$38))^2+($AG11*$AB$39-($CL10+F$39))^2+($AG11*$AB$40-($CM10+F$40))^2+($AG11*$AB$41-($CN10+F$41))^2+($AG11*$AB$42-($CO10+F$42))^2+($AG11*$AB$43-($CP10+F$43))^2+($AG11*$AB$44-($CQ10+F$44))^2+($AG11*$AB$45-($CR10+F$45))^2+($AG11*$AB$46-($CS10+F$46))^2+($AG11*$AB$47-($CT10+F$47))^2+($AG11*$AB$48-($CU10+F$48))^2+($AG11*$AB$49-($CV10+F$49))^2+($AG11*$AB$50-($CW10+F$50))^2+($AG11*$AB$51-($CX10+F$51))^2+($AG11*$AB$52-($CY10+F$52))^2+($AG11*$AB$53-($CZ10+F$53))^2+($AG11*$AB$54-($DA10+F$54))^2+($AG11*$AB$55-($DB10+F$55))^2+($AG11*$AB$56-($DC10+F$56))^2+($AG11*$AB$57-($DD10+F$57))^2+($AG11*$AB$58-($DE10+F$58))^2+($AG11*$AB$59-($DF10+F$59))^2+($AG11*$AB$60-($DG10+F$60))^2+($AG11*$AB$61-($DH10+F$61))^2+($AG11*$AB$62-($DI10+F$62))^2+($AG11*$AB$63-($DJ10+F$63))^2)))</f>
        <v/>
      </c>
      <c r="AK11" s="418" t="str">
        <f>IF(G$10=0,"",IF(COUNTIF($BE$7:$BE10,AK$6)&gt;=HLOOKUP(AK$6,$E$8:$X$10,ROW($E$10)-ROW($E$8)+1,FALSE),"",SQRT(($AG11*$AB$14-($BM10+G$14))^2+($AG11*$AB$15-($BN10+G$15))^2+($AG11*$AB$16-($BO10+G$16))^2+($AG11*$AB$17-($BP10+G$17))^2+($AG11*$AB$18-($BQ10+G$18))^2+($AG11*$AB$19-($BR10+G$19))^2+($AG11*$AB$20-($BS10+G$20))^2+($AG11*$AB$21-($BT10+G$21))^2+($AG11*$AB$22-($BU10+G$22))^2+($AG11*$AB$23-($BV10+G$23))^2+($AG11*$AB$24-($BW10+G$24))^2+($AG11*$AB$25-($BX10+G$25))^2+($AG11*$AB$26-($BY10+G$26))^2+($AG11*$AB$27-($BZ10+G$27))^2+($AG11*$AB$28-($CA10+G$28))^2+($AG11*$AB$29-($CB10+G$29))^2+($AG11*$AB$30-($CC10+G$30))^2+($AG11*$AB$31-($CD10+G$31))^2+($AG11*$AB$32-($CE10+G$32))^2+($AG11*$AB$33-($CF10+G$33))^2+($AG11*$AB$34-($CG10+G$34))^2+($AG11*$AB$35-($CH10+G$35))^2+($AG11*$AB$36-($CI10+G$36))^2+($AG11*$AB$37-($CJ10+G$37))^2+($AG11*$AB$38-($CK10+G$38))^2+($AG11*$AB$39-($CL10+G$39))^2+($AG11*$AB$40-($CM10+G$40))^2+($AG11*$AB$41-($CN10+G$41))^2+($AG11*$AB$42-($CO10+G$42))^2+($AG11*$AB$43-($CP10+G$43))^2+($AG11*$AB$44-($CQ10+G$44))^2+($AG11*$AB$45-($CR10+G$45))^2+($AG11*$AB$46-($CS10+G$46))^2+($AG11*$AB$47-($CT10+G$47))^2+($AG11*$AB$48-($CU10+G$48))^2+($AG11*$AB$49-($CV10+G$49))^2+($AG11*$AB$50-($CW10+G$50))^2+($AG11*$AB$51-($CX10+G$51))^2+($AG11*$AB$52-($CY10+G$52))^2+($AG11*$AB$53-($CZ10+G$53))^2+($AG11*$AB$54-($DA10+G$54))^2+($AG11*$AB$55-($DB10+G$55))^2+($AG11*$AB$56-($DC10+G$56))^2+($AG11*$AB$57-($DD10+G$57))^2+($AG11*$AB$58-($DE10+G$58))^2+($AG11*$AB$59-($DF10+G$59))^2+($AG11*$AB$60-($DG10+G$60))^2+($AG11*$AB$61-($DH10+G$61))^2+($AG11*$AB$62-($DI10+G$62))^2+($AG11*$AB$63-($DJ10+G$63))^2)))</f>
        <v/>
      </c>
      <c r="AL11" s="418" t="str">
        <f>IF(H$10=0,"",IF(COUNTIF($BE$7:$BE10,AL$6)&gt;=HLOOKUP(AL$6,$E$8:$X$10,ROW($E$10)-ROW($E$8)+1,FALSE),"",SQRT(($AG11*$AB$14-($BM10+H$14))^2+($AG11*$AB$15-($BN10+H$15))^2+($AG11*$AB$16-($BO10+H$16))^2+($AG11*$AB$17-($BP10+H$17))^2+($AG11*$AB$18-($BQ10+H$18))^2+($AG11*$AB$19-($BR10+H$19))^2+($AG11*$AB$20-($BS10+H$20))^2+($AG11*$AB$21-($BT10+H$21))^2+($AG11*$AB$22-($BU10+H$22))^2+($AG11*$AB$23-($BV10+H$23))^2+($AG11*$AB$24-($BW10+H$24))^2+($AG11*$AB$25-($BX10+H$25))^2+($AG11*$AB$26-($BY10+H$26))^2+($AG11*$AB$27-($BZ10+H$27))^2+($AG11*$AB$28-($CA10+H$28))^2+($AG11*$AB$29-($CB10+H$29))^2+($AG11*$AB$30-($CC10+H$30))^2+($AG11*$AB$31-($CD10+H$31))^2+($AG11*$AB$32-($CE10+H$32))^2+($AG11*$AB$33-($CF10+H$33))^2+($AG11*$AB$34-($CG10+H$34))^2+($AG11*$AB$35-($CH10+H$35))^2+($AG11*$AB$36-($CI10+H$36))^2+($AG11*$AB$37-($CJ10+H$37))^2+($AG11*$AB$38-($CK10+H$38))^2+($AG11*$AB$39-($CL10+H$39))^2+($AG11*$AB$40-($CM10+H$40))^2+($AG11*$AB$41-($CN10+H$41))^2+($AG11*$AB$42-($CO10+H$42))^2+($AG11*$AB$43-($CP10+H$43))^2+($AG11*$AB$44-($CQ10+H$44))^2+($AG11*$AB$45-($CR10+H$45))^2+($AG11*$AB$46-($CS10+H$46))^2+($AG11*$AB$47-($CT10+H$47))^2+($AG11*$AB$48-($CU10+H$48))^2+($AG11*$AB$49-($CV10+H$49))^2+($AG11*$AB$50-($CW10+H$50))^2+($AG11*$AB$51-($CX10+H$51))^2+($AG11*$AB$52-($CY10+H$52))^2+($AG11*$AB$53-($CZ10+H$53))^2+($AG11*$AB$54-($DA10+H$54))^2+($AG11*$AB$55-($DB10+H$55))^2+($AG11*$AB$56-($DC10+H$56))^2+($AG11*$AB$57-($DD10+H$57))^2+($AG11*$AB$58-($DE10+H$58))^2+($AG11*$AB$59-($DF10+H$59))^2+($AG11*$AB$60-($DG10+H$60))^2+($AG11*$AB$61-($DH10+H$61))^2+($AG11*$AB$62-($DI10+H$62))^2+($AG11*$AB$63-($DJ10+H$63))^2)))</f>
        <v/>
      </c>
      <c r="AM11" s="418" t="str">
        <f>IF(I$10=0,"",IF(COUNTIF($BE$7:$BE10,AM$6)&gt;=HLOOKUP(AM$6,$E$8:$X$10,ROW($E$10)-ROW($E$8)+1,FALSE),"",SQRT(($AG11*$AB$14-($BM10+I$14))^2+($AG11*$AB$15-($BN10+I$15))^2+($AG11*$AB$16-($BO10+I$16))^2+($AG11*$AB$17-($BP10+I$17))^2+($AG11*$AB$18-($BQ10+I$18))^2+($AG11*$AB$19-($BR10+I$19))^2+($AG11*$AB$20-($BS10+I$20))^2+($AG11*$AB$21-($BT10+I$21))^2+($AG11*$AB$22-($BU10+I$22))^2+($AG11*$AB$23-($BV10+I$23))^2+($AG11*$AB$24-($BW10+I$24))^2+($AG11*$AB$25-($BX10+I$25))^2+($AG11*$AB$26-($BY10+I$26))^2+($AG11*$AB$27-($BZ10+I$27))^2+($AG11*$AB$28-($CA10+I$28))^2+($AG11*$AB$29-($CB10+I$29))^2+($AG11*$AB$30-($CC10+I$30))^2+($AG11*$AB$31-($CD10+I$31))^2+($AG11*$AB$32-($CE10+I$32))^2+($AG11*$AB$33-($CF10+I$33))^2+($AG11*$AB$34-($CG10+I$34))^2+($AG11*$AB$35-($CH10+I$35))^2+($AG11*$AB$36-($CI10+I$36))^2+($AG11*$AB$37-($CJ10+I$37))^2+($AG11*$AB$38-($CK10+I$38))^2+($AG11*$AB$39-($CL10+I$39))^2+($AG11*$AB$40-($CM10+I$40))^2+($AG11*$AB$41-($CN10+I$41))^2+($AG11*$AB$42-($CO10+I$42))^2+($AG11*$AB$43-($CP10+I$43))^2+($AG11*$AB$44-($CQ10+I$44))^2+($AG11*$AB$45-($CR10+I$45))^2+($AG11*$AB$46-($CS10+I$46))^2+($AG11*$AB$47-($CT10+I$47))^2+($AG11*$AB$48-($CU10+I$48))^2+($AG11*$AB$49-($CV10+I$49))^2+($AG11*$AB$50-($CW10+I$50))^2+($AG11*$AB$51-($CX10+I$51))^2+($AG11*$AB$52-($CY10+I$52))^2+($AG11*$AB$53-($CZ10+I$53))^2+($AG11*$AB$54-($DA10+I$54))^2+($AG11*$AB$55-($DB10+I$55))^2+($AG11*$AB$56-($DC10+I$56))^2+($AG11*$AB$57-($DD10+I$57))^2+($AG11*$AB$58-($DE10+I$58))^2+($AG11*$AB$59-($DF10+I$59))^2+($AG11*$AB$60-($DG10+I$60))^2+($AG11*$AB$61-($DH10+I$61))^2+($AG11*$AB$62-($DI10+I$62))^2+($AG11*$AB$63-($DJ10+I$63))^2)))</f>
        <v/>
      </c>
      <c r="AN11" s="418" t="str">
        <f>IF(J$10=0,"",IF(COUNTIF($BE$7:$BE10,AN$6)&gt;=HLOOKUP(AN$6,$E$8:$X$10,ROW($E$10)-ROW($E$8)+1,FALSE),"",SQRT(($AG11*$AB$14-($BM10+J$14))^2+($AG11*$AB$15-($BN10+J$15))^2+($AG11*$AB$16-($BO10+J$16))^2+($AG11*$AB$17-($BP10+J$17))^2+($AG11*$AB$18-($BQ10+J$18))^2+($AG11*$AB$19-($BR10+J$19))^2+($AG11*$AB$20-($BS10+J$20))^2+($AG11*$AB$21-($BT10+J$21))^2+($AG11*$AB$22-($BU10+J$22))^2+($AG11*$AB$23-($BV10+J$23))^2+($AG11*$AB$24-($BW10+J$24))^2+($AG11*$AB$25-($BX10+J$25))^2+($AG11*$AB$26-($BY10+J$26))^2+($AG11*$AB$27-($BZ10+J$27))^2+($AG11*$AB$28-($CA10+J$28))^2+($AG11*$AB$29-($CB10+J$29))^2+($AG11*$AB$30-($CC10+J$30))^2+($AG11*$AB$31-($CD10+J$31))^2+($AG11*$AB$32-($CE10+J$32))^2+($AG11*$AB$33-($CF10+J$33))^2+($AG11*$AB$34-($CG10+J$34))^2+($AG11*$AB$35-($CH10+J$35))^2+($AG11*$AB$36-($CI10+J$36))^2+($AG11*$AB$37-($CJ10+J$37))^2+($AG11*$AB$38-($CK10+J$38))^2+($AG11*$AB$39-($CL10+J$39))^2+($AG11*$AB$40-($CM10+J$40))^2+($AG11*$AB$41-($CN10+J$41))^2+($AG11*$AB$42-($CO10+J$42))^2+($AG11*$AB$43-($CP10+J$43))^2+($AG11*$AB$44-($CQ10+J$44))^2+($AG11*$AB$45-($CR10+J$45))^2+($AG11*$AB$46-($CS10+J$46))^2+($AG11*$AB$47-($CT10+J$47))^2+($AG11*$AB$48-($CU10+J$48))^2+($AG11*$AB$49-($CV10+J$49))^2+($AG11*$AB$50-($CW10+J$50))^2+($AG11*$AB$51-($CX10+J$51))^2+($AG11*$AB$52-($CY10+J$52))^2+($AG11*$AB$53-($CZ10+J$53))^2+($AG11*$AB$54-($DA10+J$54))^2+($AG11*$AB$55-($DB10+J$55))^2+($AG11*$AB$56-($DC10+J$56))^2+($AG11*$AB$57-($DD10+J$57))^2+($AG11*$AB$58-($DE10+J$58))^2+($AG11*$AB$59-($DF10+J$59))^2+($AG11*$AB$60-($DG10+J$60))^2+($AG11*$AB$61-($DH10+J$61))^2+($AG11*$AB$62-($DI10+J$62))^2+($AG11*$AB$63-($DJ10+J$63))^2)))</f>
        <v/>
      </c>
      <c r="AO11" s="418" t="str">
        <f>IF(K$10=0,"",IF(COUNTIF($BE$7:$BE10,AO$6)&gt;=HLOOKUP(AO$6,$E$8:$X$10,ROW($E$10)-ROW($E$8)+1,FALSE),"",SQRT(($AG11*$AB$14-($BM10+K$14))^2+($AG11*$AB$15-($BN10+K$15))^2+($AG11*$AB$16-($BO10+K$16))^2+($AG11*$AB$17-($BP10+K$17))^2+($AG11*$AB$18-($BQ10+K$18))^2+($AG11*$AB$19-($BR10+K$19))^2+($AG11*$AB$20-($BS10+K$20))^2+($AG11*$AB$21-($BT10+K$21))^2+($AG11*$AB$22-($BU10+K$22))^2+($AG11*$AB$23-($BV10+K$23))^2+($AG11*$AB$24-($BW10+K$24))^2+($AG11*$AB$25-($BX10+K$25))^2+($AG11*$AB$26-($BY10+K$26))^2+($AG11*$AB$27-($BZ10+K$27))^2+($AG11*$AB$28-($CA10+K$28))^2+($AG11*$AB$29-($CB10+K$29))^2+($AG11*$AB$30-($CC10+K$30))^2+($AG11*$AB$31-($CD10+K$31))^2+($AG11*$AB$32-($CE10+K$32))^2+($AG11*$AB$33-($CF10+K$33))^2+($AG11*$AB$34-($CG10+K$34))^2+($AG11*$AB$35-($CH10+K$35))^2+($AG11*$AB$36-($CI10+K$36))^2+($AG11*$AB$37-($CJ10+K$37))^2+($AG11*$AB$38-($CK10+K$38))^2+($AG11*$AB$39-($CL10+K$39))^2+($AG11*$AB$40-($CM10+K$40))^2+($AG11*$AB$41-($CN10+K$41))^2+($AG11*$AB$42-($CO10+K$42))^2+($AG11*$AB$43-($CP10+K$43))^2+($AG11*$AB$44-($CQ10+K$44))^2+($AG11*$AB$45-($CR10+K$45))^2+($AG11*$AB$46-($CS10+K$46))^2+($AG11*$AB$47-($CT10+K$47))^2+($AG11*$AB$48-($CU10+K$48))^2+($AG11*$AB$49-($CV10+K$49))^2+($AG11*$AB$50-($CW10+K$50))^2+($AG11*$AB$51-($CX10+K$51))^2+($AG11*$AB$52-($CY10+K$52))^2+($AG11*$AB$53-($CZ10+K$53))^2+($AG11*$AB$54-($DA10+K$54))^2+($AG11*$AB$55-($DB10+K$55))^2+($AG11*$AB$56-($DC10+K$56))^2+($AG11*$AB$57-($DD10+K$57))^2+($AG11*$AB$58-($DE10+K$58))^2+($AG11*$AB$59-($DF10+K$59))^2+($AG11*$AB$60-($DG10+K$60))^2+($AG11*$AB$61-($DH10+K$61))^2+($AG11*$AB$62-($DI10+K$62))^2+($AG11*$AB$63-($DJ10+K$63))^2)))</f>
        <v/>
      </c>
      <c r="AP11" s="418" t="str">
        <f>IF(L$10=0,"",IF(COUNTIF($BE$7:$BE10,AP$6)&gt;=HLOOKUP(AP$6,$E$8:$X$10,ROW($E$10)-ROW($E$8)+1,FALSE),"",SQRT(($AG11*$AB$14-($BM10+L$14))^2+($AG11*$AB$15-($BN10+L$15))^2+($AG11*$AB$16-($BO10+L$16))^2+($AG11*$AB$17-($BP10+L$17))^2+($AG11*$AB$18-($BQ10+L$18))^2+($AG11*$AB$19-($BR10+L$19))^2+($AG11*$AB$20-($BS10+L$20))^2+($AG11*$AB$21-($BT10+L$21))^2+($AG11*$AB$22-($BU10+L$22))^2+($AG11*$AB$23-($BV10+L$23))^2+($AG11*$AB$24-($BW10+L$24))^2+($AG11*$AB$25-($BX10+L$25))^2+($AG11*$AB$26-($BY10+L$26))^2+($AG11*$AB$27-($BZ10+L$27))^2+($AG11*$AB$28-($CA10+L$28))^2+($AG11*$AB$29-($CB10+L$29))^2+($AG11*$AB$30-($CC10+L$30))^2+($AG11*$AB$31-($CD10+L$31))^2+($AG11*$AB$32-($CE10+L$32))^2+($AG11*$AB$33-($CF10+L$33))^2+($AG11*$AB$34-($CG10+L$34))^2+($AG11*$AB$35-($CH10+L$35))^2+($AG11*$AB$36-($CI10+L$36))^2+($AG11*$AB$37-($CJ10+L$37))^2+($AG11*$AB$38-($CK10+L$38))^2+($AG11*$AB$39-($CL10+L$39))^2+($AG11*$AB$40-($CM10+L$40))^2+($AG11*$AB$41-($CN10+L$41))^2+($AG11*$AB$42-($CO10+L$42))^2+($AG11*$AB$43-($CP10+L$43))^2+($AG11*$AB$44-($CQ10+L$44))^2+($AG11*$AB$45-($CR10+L$45))^2+($AG11*$AB$46-($CS10+L$46))^2+($AG11*$AB$47-($CT10+L$47))^2+($AG11*$AB$48-($CU10+L$48))^2+($AG11*$AB$49-($CV10+L$49))^2+($AG11*$AB$50-($CW10+L$50))^2+($AG11*$AB$51-($CX10+L$51))^2+($AG11*$AB$52-($CY10+L$52))^2+($AG11*$AB$53-($CZ10+L$53))^2+($AG11*$AB$54-($DA10+L$54))^2+($AG11*$AB$55-($DB10+L$55))^2+($AG11*$AB$56-($DC10+L$56))^2+($AG11*$AB$57-($DD10+L$57))^2+($AG11*$AB$58-($DE10+L$58))^2+($AG11*$AB$59-($DF10+L$59))^2+($AG11*$AB$60-($DG10+L$60))^2+($AG11*$AB$61-($DH10+L$61))^2+($AG11*$AB$62-($DI10+L$62))^2+($AG11*$AB$63-($DJ10+L$63))^2)))</f>
        <v/>
      </c>
      <c r="AQ11" s="418" t="str">
        <f>IF(M$10=0,"",IF(COUNTIF($BE$7:$BE10,AQ$6)&gt;=HLOOKUP(AQ$6,$E$8:$X$10,ROW($E$10)-ROW($E$8)+1,FALSE),"",SQRT(($AG11*$AB$14-($BM10+M$14))^2+($AG11*$AB$15-($BN10+M$15))^2+($AG11*$AB$16-($BO10+M$16))^2+($AG11*$AB$17-($BP10+M$17))^2+($AG11*$AB$18-($BQ10+M$18))^2+($AG11*$AB$19-($BR10+M$19))^2+($AG11*$AB$20-($BS10+M$20))^2+($AG11*$AB$21-($BT10+M$21))^2+($AG11*$AB$22-($BU10+M$22))^2+($AG11*$AB$23-($BV10+M$23))^2+($AG11*$AB$24-($BW10+M$24))^2+($AG11*$AB$25-($BX10+M$25))^2+($AG11*$AB$26-($BY10+M$26))^2+($AG11*$AB$27-($BZ10+M$27))^2+($AG11*$AB$28-($CA10+M$28))^2+($AG11*$AB$29-($CB10+M$29))^2+($AG11*$AB$30-($CC10+M$30))^2+($AG11*$AB$31-($CD10+M$31))^2+($AG11*$AB$32-($CE10+M$32))^2+($AG11*$AB$33-($CF10+M$33))^2+($AG11*$AB$34-($CG10+M$34))^2+($AG11*$AB$35-($CH10+M$35))^2+($AG11*$AB$36-($CI10+M$36))^2+($AG11*$AB$37-($CJ10+M$37))^2+($AG11*$AB$38-($CK10+M$38))^2+($AG11*$AB$39-($CL10+M$39))^2+($AG11*$AB$40-($CM10+M$40))^2+($AG11*$AB$41-($CN10+M$41))^2+($AG11*$AB$42-($CO10+M$42))^2+($AG11*$AB$43-($CP10+M$43))^2+($AG11*$AB$44-($CQ10+M$44))^2+($AG11*$AB$45-($CR10+M$45))^2+($AG11*$AB$46-($CS10+M$46))^2+($AG11*$AB$47-($CT10+M$47))^2+($AG11*$AB$48-($CU10+M$48))^2+($AG11*$AB$49-($CV10+M$49))^2+($AG11*$AB$50-($CW10+M$50))^2+($AG11*$AB$51-($CX10+M$51))^2+($AG11*$AB$52-($CY10+M$52))^2+($AG11*$AB$53-($CZ10+M$53))^2+($AG11*$AB$54-($DA10+M$54))^2+($AG11*$AB$55-($DB10+M$55))^2+($AG11*$AB$56-($DC10+M$56))^2+($AG11*$AB$57-($DD10+M$57))^2+($AG11*$AB$58-($DE10+M$58))^2+($AG11*$AB$59-($DF10+M$59))^2+($AG11*$AB$60-($DG10+M$60))^2+($AG11*$AB$61-($DH10+M$61))^2+($AG11*$AB$62-($DI10+M$62))^2+($AG11*$AB$63-($DJ10+M$63))^2)))</f>
        <v/>
      </c>
      <c r="AR11" s="418" t="str">
        <f>IF(N$10=0,"",IF(COUNTIF($BE$7:$BE10,AR$6)&gt;=HLOOKUP(AR$6,$E$8:$X$10,ROW($E$10)-ROW($E$8)+1,FALSE),"",SQRT(($AG11*$AB$14-($BM10+N$14))^2+($AG11*$AB$15-($BN10+N$15))^2+($AG11*$AB$16-($BO10+N$16))^2+($AG11*$AB$17-($BP10+N$17))^2+($AG11*$AB$18-($BQ10+N$18))^2+($AG11*$AB$19-($BR10+N$19))^2+($AG11*$AB$20-($BS10+N$20))^2+($AG11*$AB$21-($BT10+N$21))^2+($AG11*$AB$22-($BU10+N$22))^2+($AG11*$AB$23-($BV10+N$23))^2+($AG11*$AB$24-($BW10+N$24))^2+($AG11*$AB$25-($BX10+N$25))^2+($AG11*$AB$26-($BY10+N$26))^2+($AG11*$AB$27-($BZ10+N$27))^2+($AG11*$AB$28-($CA10+N$28))^2+($AG11*$AB$29-($CB10+N$29))^2+($AG11*$AB$30-($CC10+N$30))^2+($AG11*$AB$31-($CD10+N$31))^2+($AG11*$AB$32-($CE10+N$32))^2+($AG11*$AB$33-($CF10+N$33))^2+($AG11*$AB$34-($CG10+N$34))^2+($AG11*$AB$35-($CH10+N$35))^2+($AG11*$AB$36-($CI10+N$36))^2+($AG11*$AB$37-($CJ10+N$37))^2+($AG11*$AB$38-($CK10+N$38))^2+($AG11*$AB$39-($CL10+N$39))^2+($AG11*$AB$40-($CM10+N$40))^2+($AG11*$AB$41-($CN10+N$41))^2+($AG11*$AB$42-($CO10+N$42))^2+($AG11*$AB$43-($CP10+N$43))^2+($AG11*$AB$44-($CQ10+N$44))^2+($AG11*$AB$45-($CR10+N$45))^2+($AG11*$AB$46-($CS10+N$46))^2+($AG11*$AB$47-($CT10+N$47))^2+($AG11*$AB$48-($CU10+N$48))^2+($AG11*$AB$49-($CV10+N$49))^2+($AG11*$AB$50-($CW10+N$50))^2+($AG11*$AB$51-($CX10+N$51))^2+($AG11*$AB$52-($CY10+N$52))^2+($AG11*$AB$53-($CZ10+N$53))^2+($AG11*$AB$54-($DA10+N$54))^2+($AG11*$AB$55-($DB10+N$55))^2+($AG11*$AB$56-($DC10+N$56))^2+($AG11*$AB$57-($DD10+N$57))^2+($AG11*$AB$58-($DE10+N$58))^2+($AG11*$AB$59-($DF10+N$59))^2+($AG11*$AB$60-($DG10+N$60))^2+($AG11*$AB$61-($DH10+N$61))^2+($AG11*$AB$62-($DI10+N$62))^2+($AG11*$AB$63-($DJ10+N$63))^2)))</f>
        <v/>
      </c>
      <c r="AS11" s="418" t="str">
        <f>IF(O$10=0,"",IF(COUNTIF($BE$7:$BE10,AS$6)&gt;=HLOOKUP(AS$6,$E$8:$X$10,ROW($E$10)-ROW($E$8)+1,FALSE),"",SQRT(($AG11*$AB$14-($BM10+O$14))^2+($AG11*$AB$15-($BN10+O$15))^2+($AG11*$AB$16-($BO10+O$16))^2+($AG11*$AB$17-($BP10+O$17))^2+($AG11*$AB$18-($BQ10+O$18))^2+($AG11*$AB$19-($BR10+O$19))^2+($AG11*$AB$20-($BS10+O$20))^2+($AG11*$AB$21-($BT10+O$21))^2+($AG11*$AB$22-($BU10+O$22))^2+($AG11*$AB$23-($BV10+O$23))^2+($AG11*$AB$24-($BW10+O$24))^2+($AG11*$AB$25-($BX10+O$25))^2+($AG11*$AB$26-($BY10+O$26))^2+($AG11*$AB$27-($BZ10+O$27))^2+($AG11*$AB$28-($CA10+O$28))^2+($AG11*$AB$29-($CB10+O$29))^2+($AG11*$AB$30-($CC10+O$30))^2+($AG11*$AB$31-($CD10+O$31))^2+($AG11*$AB$32-($CE10+O$32))^2+($AG11*$AB$33-($CF10+O$33))^2+($AG11*$AB$34-($CG10+O$34))^2+($AG11*$AB$35-($CH10+O$35))^2+($AG11*$AB$36-($CI10+O$36))^2+($AG11*$AB$37-($CJ10+O$37))^2+($AG11*$AB$38-($CK10+O$38))^2+($AG11*$AB$39-($CL10+O$39))^2+($AG11*$AB$40-($CM10+O$40))^2+($AG11*$AB$41-($CN10+O$41))^2+($AG11*$AB$42-($CO10+O$42))^2+($AG11*$AB$43-($CP10+O$43))^2+($AG11*$AB$44-($CQ10+O$44))^2+($AG11*$AB$45-($CR10+O$45))^2+($AG11*$AB$46-($CS10+O$46))^2+($AG11*$AB$47-($CT10+O$47))^2+($AG11*$AB$48-($CU10+O$48))^2+($AG11*$AB$49-($CV10+O$49))^2+($AG11*$AB$50-($CW10+O$50))^2+($AG11*$AB$51-($CX10+O$51))^2+($AG11*$AB$52-($CY10+O$52))^2+($AG11*$AB$53-($CZ10+O$53))^2+($AG11*$AB$54-($DA10+O$54))^2+($AG11*$AB$55-($DB10+O$55))^2+($AG11*$AB$56-($DC10+O$56))^2+($AG11*$AB$57-($DD10+O$57))^2+($AG11*$AB$58-($DE10+O$58))^2+($AG11*$AB$59-($DF10+O$59))^2+($AG11*$AB$60-($DG10+O$60))^2+($AG11*$AB$61-($DH10+O$61))^2+($AG11*$AB$62-($DI10+O$62))^2+($AG11*$AB$63-($DJ10+O$63))^2)))</f>
        <v/>
      </c>
      <c r="AT11" s="418" t="str">
        <f>IF(P$10=0,"",IF(COUNTIF($BE$7:$BE10,AT$6)&gt;=HLOOKUP(AT$6,$E$8:$X$10,ROW($E$10)-ROW($E$8)+1,FALSE),"",SQRT(($AG11*$AB$14-($BM10+P$14))^2+($AG11*$AB$15-($BN10+P$15))^2+($AG11*$AB$16-($BO10+P$16))^2+($AG11*$AB$17-($BP10+P$17))^2+($AG11*$AB$18-($BQ10+P$18))^2+($AG11*$AB$19-($BR10+P$19))^2+($AG11*$AB$20-($BS10+P$20))^2+($AG11*$AB$21-($BT10+P$21))^2+($AG11*$AB$22-($BU10+P$22))^2+($AG11*$AB$23-($BV10+P$23))^2+($AG11*$AB$24-($BW10+P$24))^2+($AG11*$AB$25-($BX10+P$25))^2+($AG11*$AB$26-($BY10+P$26))^2+($AG11*$AB$27-($BZ10+P$27))^2+($AG11*$AB$28-($CA10+P$28))^2+($AG11*$AB$29-($CB10+P$29))^2+($AG11*$AB$30-($CC10+P$30))^2+($AG11*$AB$31-($CD10+P$31))^2+($AG11*$AB$32-($CE10+P$32))^2+($AG11*$AB$33-($CF10+P$33))^2+($AG11*$AB$34-($CG10+P$34))^2+($AG11*$AB$35-($CH10+P$35))^2+($AG11*$AB$36-($CI10+P$36))^2+($AG11*$AB$37-($CJ10+P$37))^2+($AG11*$AB$38-($CK10+P$38))^2+($AG11*$AB$39-($CL10+P$39))^2+($AG11*$AB$40-($CM10+P$40))^2+($AG11*$AB$41-($CN10+P$41))^2+($AG11*$AB$42-($CO10+P$42))^2+($AG11*$AB$43-($CP10+P$43))^2+($AG11*$AB$44-($CQ10+P$44))^2+($AG11*$AB$45-($CR10+P$45))^2+($AG11*$AB$46-($CS10+P$46))^2+($AG11*$AB$47-($CT10+P$47))^2+($AG11*$AB$48-($CU10+P$48))^2+($AG11*$AB$49-($CV10+P$49))^2+($AG11*$AB$50-($CW10+P$50))^2+($AG11*$AB$51-($CX10+P$51))^2+($AG11*$AB$52-($CY10+P$52))^2+($AG11*$AB$53-($CZ10+P$53))^2+($AG11*$AB$54-($DA10+P$54))^2+($AG11*$AB$55-($DB10+P$55))^2+($AG11*$AB$56-($DC10+P$56))^2+($AG11*$AB$57-($DD10+P$57))^2+($AG11*$AB$58-($DE10+P$58))^2+($AG11*$AB$59-($DF10+P$59))^2+($AG11*$AB$60-($DG10+P$60))^2+($AG11*$AB$61-($DH10+P$61))^2+($AG11*$AB$62-($DI10+P$62))^2+($AG11*$AB$63-($DJ10+P$63))^2)))</f>
        <v/>
      </c>
      <c r="AU11" s="418" t="str">
        <f>IF(Q$10=0,"",IF(COUNTIF($BE$7:$BE10,AU$6)&gt;=HLOOKUP(AU$6,$E$8:$X$10,ROW($E$10)-ROW($E$8)+1,FALSE),"",SQRT(($AG11*$AB$14-($BM10+Q$14))^2+($AG11*$AB$15-($BN10+Q$15))^2+($AG11*$AB$16-($BO10+Q$16))^2+($AG11*$AB$17-($BP10+Q$17))^2+($AG11*$AB$18-($BQ10+Q$18))^2+($AG11*$AB$19-($BR10+Q$19))^2+($AG11*$AB$20-($BS10+Q$20))^2+($AG11*$AB$21-($BT10+Q$21))^2+($AG11*$AB$22-($BU10+Q$22))^2+($AG11*$AB$23-($BV10+Q$23))^2+($AG11*$AB$24-($BW10+Q$24))^2+($AG11*$AB$25-($BX10+Q$25))^2+($AG11*$AB$26-($BY10+Q$26))^2+($AG11*$AB$27-($BZ10+Q$27))^2+($AG11*$AB$28-($CA10+Q$28))^2+($AG11*$AB$29-($CB10+Q$29))^2+($AG11*$AB$30-($CC10+Q$30))^2+($AG11*$AB$31-($CD10+Q$31))^2+($AG11*$AB$32-($CE10+Q$32))^2+($AG11*$AB$33-($CF10+Q$33))^2+($AG11*$AB$34-($CG10+Q$34))^2+($AG11*$AB$35-($CH10+Q$35))^2+($AG11*$AB$36-($CI10+Q$36))^2+($AG11*$AB$37-($CJ10+Q$37))^2+($AG11*$AB$38-($CK10+Q$38))^2+($AG11*$AB$39-($CL10+Q$39))^2+($AG11*$AB$40-($CM10+Q$40))^2+($AG11*$AB$41-($CN10+Q$41))^2+($AG11*$AB$42-($CO10+Q$42))^2+($AG11*$AB$43-($CP10+Q$43))^2+($AG11*$AB$44-($CQ10+Q$44))^2+($AG11*$AB$45-($CR10+Q$45))^2+($AG11*$AB$46-($CS10+Q$46))^2+($AG11*$AB$47-($CT10+Q$47))^2+($AG11*$AB$48-($CU10+Q$48))^2+($AG11*$AB$49-($CV10+Q$49))^2+($AG11*$AB$50-($CW10+Q$50))^2+($AG11*$AB$51-($CX10+Q$51))^2+($AG11*$AB$52-($CY10+Q$52))^2+($AG11*$AB$53-($CZ10+Q$53))^2+($AG11*$AB$54-($DA10+Q$54))^2+($AG11*$AB$55-($DB10+Q$55))^2+($AG11*$AB$56-($DC10+Q$56))^2+($AG11*$AB$57-($DD10+Q$57))^2+($AG11*$AB$58-($DE10+Q$58))^2+($AG11*$AB$59-($DF10+Q$59))^2+($AG11*$AB$60-($DG10+Q$60))^2+($AG11*$AB$61-($DH10+Q$61))^2+($AG11*$AB$62-($DI10+Q$62))^2+($AG11*$AB$63-($DJ10+Q$63))^2)))</f>
        <v/>
      </c>
      <c r="AV11" s="418" t="str">
        <f>IF(R$10=0,"",IF(COUNTIF($BE$7:$BE10,AV$6)&gt;=HLOOKUP(AV$6,$E$8:$X$10,ROW($E$10)-ROW($E$8)+1,FALSE),"",SQRT(($AG11*$AB$14-($BM10+R$14))^2+($AG11*$AB$15-($BN10+R$15))^2+($AG11*$AB$16-($BO10+R$16))^2+($AG11*$AB$17-($BP10+R$17))^2+($AG11*$AB$18-($BQ10+R$18))^2+($AG11*$AB$19-($BR10+R$19))^2+($AG11*$AB$20-($BS10+R$20))^2+($AG11*$AB$21-($BT10+R$21))^2+($AG11*$AB$22-($BU10+R$22))^2+($AG11*$AB$23-($BV10+R$23))^2+($AG11*$AB$24-($BW10+R$24))^2+($AG11*$AB$25-($BX10+R$25))^2+($AG11*$AB$26-($BY10+R$26))^2+($AG11*$AB$27-($BZ10+R$27))^2+($AG11*$AB$28-($CA10+R$28))^2+($AG11*$AB$29-($CB10+R$29))^2+($AG11*$AB$30-($CC10+R$30))^2+($AG11*$AB$31-($CD10+R$31))^2+($AG11*$AB$32-($CE10+R$32))^2+($AG11*$AB$33-($CF10+R$33))^2+($AG11*$AB$34-($CG10+R$34))^2+($AG11*$AB$35-($CH10+R$35))^2+($AG11*$AB$36-($CI10+R$36))^2+($AG11*$AB$37-($CJ10+R$37))^2+($AG11*$AB$38-($CK10+R$38))^2+($AG11*$AB$39-($CL10+R$39))^2+($AG11*$AB$40-($CM10+R$40))^2+($AG11*$AB$41-($CN10+R$41))^2+($AG11*$AB$42-($CO10+R$42))^2+($AG11*$AB$43-($CP10+R$43))^2+($AG11*$AB$44-($CQ10+R$44))^2+($AG11*$AB$45-($CR10+R$45))^2+($AG11*$AB$46-($CS10+R$46))^2+($AG11*$AB$47-($CT10+R$47))^2+($AG11*$AB$48-($CU10+R$48))^2+($AG11*$AB$49-($CV10+R$49))^2+($AG11*$AB$50-($CW10+R$50))^2+($AG11*$AB$51-($CX10+R$51))^2+($AG11*$AB$52-($CY10+R$52))^2+($AG11*$AB$53-($CZ10+R$53))^2+($AG11*$AB$54-($DA10+R$54))^2+($AG11*$AB$55-($DB10+R$55))^2+($AG11*$AB$56-($DC10+R$56))^2+($AG11*$AB$57-($DD10+R$57))^2+($AG11*$AB$58-($DE10+R$58))^2+($AG11*$AB$59-($DF10+R$59))^2+($AG11*$AB$60-($DG10+R$60))^2+($AG11*$AB$61-($DH10+R$61))^2+($AG11*$AB$62-($DI10+R$62))^2+($AG11*$AB$63-($DJ10+R$63))^2)))</f>
        <v/>
      </c>
      <c r="AW11" s="418" t="str">
        <f>IF(S$10=0,"",IF(COUNTIF($BE$7:$BE10,AW$6)&gt;=HLOOKUP(AW$6,$E$8:$X$10,ROW($E$10)-ROW($E$8)+1,FALSE),"",SQRT(($AG11*$AB$14-($BM10+S$14))^2+($AG11*$AB$15-($BN10+S$15))^2+($AG11*$AB$16-($BO10+S$16))^2+($AG11*$AB$17-($BP10+S$17))^2+($AG11*$AB$18-($BQ10+S$18))^2+($AG11*$AB$19-($BR10+S$19))^2+($AG11*$AB$20-($BS10+S$20))^2+($AG11*$AB$21-($BT10+S$21))^2+($AG11*$AB$22-($BU10+S$22))^2+($AG11*$AB$23-($BV10+S$23))^2+($AG11*$AB$24-($BW10+S$24))^2+($AG11*$AB$25-($BX10+S$25))^2+($AG11*$AB$26-($BY10+S$26))^2+($AG11*$AB$27-($BZ10+S$27))^2+($AG11*$AB$28-($CA10+S$28))^2+($AG11*$AB$29-($CB10+S$29))^2+($AG11*$AB$30-($CC10+S$30))^2+($AG11*$AB$31-($CD10+S$31))^2+($AG11*$AB$32-($CE10+S$32))^2+($AG11*$AB$33-($CF10+S$33))^2+($AG11*$AB$34-($CG10+S$34))^2+($AG11*$AB$35-($CH10+S$35))^2+($AG11*$AB$36-($CI10+S$36))^2+($AG11*$AB$37-($CJ10+S$37))^2+($AG11*$AB$38-($CK10+S$38))^2+($AG11*$AB$39-($CL10+S$39))^2+($AG11*$AB$40-($CM10+S$40))^2+($AG11*$AB$41-($CN10+S$41))^2+($AG11*$AB$42-($CO10+S$42))^2+($AG11*$AB$43-($CP10+S$43))^2+($AG11*$AB$44-($CQ10+S$44))^2+($AG11*$AB$45-($CR10+S$45))^2+($AG11*$AB$46-($CS10+S$46))^2+($AG11*$AB$47-($CT10+S$47))^2+($AG11*$AB$48-($CU10+S$48))^2+($AG11*$AB$49-($CV10+S$49))^2+($AG11*$AB$50-($CW10+S$50))^2+($AG11*$AB$51-($CX10+S$51))^2+($AG11*$AB$52-($CY10+S$52))^2+($AG11*$AB$53-($CZ10+S$53))^2+($AG11*$AB$54-($DA10+S$54))^2+($AG11*$AB$55-($DB10+S$55))^2+($AG11*$AB$56-($DC10+S$56))^2+($AG11*$AB$57-($DD10+S$57))^2+($AG11*$AB$58-($DE10+S$58))^2+($AG11*$AB$59-($DF10+S$59))^2+($AG11*$AB$60-($DG10+S$60))^2+($AG11*$AB$61-($DH10+S$61))^2+($AG11*$AB$62-($DI10+S$62))^2+($AG11*$AB$63-($DJ10+S$63))^2)))</f>
        <v/>
      </c>
      <c r="AX11" s="418" t="str">
        <f>IF(T$10=0,"",IF(COUNTIF($BE$7:$BE10,AX$6)&gt;=HLOOKUP(AX$6,$E$8:$X$10,ROW($E$10)-ROW($E$8)+1,FALSE),"",SQRT(($AG11*$AB$14-($BM10+T$14))^2+($AG11*$AB$15-($BN10+T$15))^2+($AG11*$AB$16-($BO10+T$16))^2+($AG11*$AB$17-($BP10+T$17))^2+($AG11*$AB$18-($BQ10+T$18))^2+($AG11*$AB$19-($BR10+T$19))^2+($AG11*$AB$20-($BS10+T$20))^2+($AG11*$AB$21-($BT10+T$21))^2+($AG11*$AB$22-($BU10+T$22))^2+($AG11*$AB$23-($BV10+T$23))^2+($AG11*$AB$24-($BW10+T$24))^2+($AG11*$AB$25-($BX10+T$25))^2+($AG11*$AB$26-($BY10+T$26))^2+($AG11*$AB$27-($BZ10+T$27))^2+($AG11*$AB$28-($CA10+T$28))^2+($AG11*$AB$29-($CB10+T$29))^2+($AG11*$AB$30-($CC10+T$30))^2+($AG11*$AB$31-($CD10+T$31))^2+($AG11*$AB$32-($CE10+T$32))^2+($AG11*$AB$33-($CF10+T$33))^2+($AG11*$AB$34-($CG10+T$34))^2+($AG11*$AB$35-($CH10+T$35))^2+($AG11*$AB$36-($CI10+T$36))^2+($AG11*$AB$37-($CJ10+T$37))^2+($AG11*$AB$38-($CK10+T$38))^2+($AG11*$AB$39-($CL10+T$39))^2+($AG11*$AB$40-($CM10+T$40))^2+($AG11*$AB$41-($CN10+T$41))^2+($AG11*$AB$42-($CO10+T$42))^2+($AG11*$AB$43-($CP10+T$43))^2+($AG11*$AB$44-($CQ10+T$44))^2+($AG11*$AB$45-($CR10+T$45))^2+($AG11*$AB$46-($CS10+T$46))^2+($AG11*$AB$47-($CT10+T$47))^2+($AG11*$AB$48-($CU10+T$48))^2+($AG11*$AB$49-($CV10+T$49))^2+($AG11*$AB$50-($CW10+T$50))^2+($AG11*$AB$51-($CX10+T$51))^2+($AG11*$AB$52-($CY10+T$52))^2+($AG11*$AB$53-($CZ10+T$53))^2+($AG11*$AB$54-($DA10+T$54))^2+($AG11*$AB$55-($DB10+T$55))^2+($AG11*$AB$56-($DC10+T$56))^2+($AG11*$AB$57-($DD10+T$57))^2+($AG11*$AB$58-($DE10+T$58))^2+($AG11*$AB$59-($DF10+T$59))^2+($AG11*$AB$60-($DG10+T$60))^2+($AG11*$AB$61-($DH10+T$61))^2+($AG11*$AB$62-($DI10+T$62))^2+($AG11*$AB$63-($DJ10+T$63))^2)))</f>
        <v/>
      </c>
      <c r="AY11" s="418" t="str">
        <f>IF(U$10=0,"",IF(COUNTIF($BE$7:$BE10,AY$6)&gt;=HLOOKUP(AY$6,$E$8:$X$10,ROW($E$10)-ROW($E$8)+1,FALSE),"",SQRT(($AG11*$AB$14-($BM10+U$14))^2+($AG11*$AB$15-($BN10+U$15))^2+($AG11*$AB$16-($BO10+U$16))^2+($AG11*$AB$17-($BP10+U$17))^2+($AG11*$AB$18-($BQ10+U$18))^2+($AG11*$AB$19-($BR10+U$19))^2+($AG11*$AB$20-($BS10+U$20))^2+($AG11*$AB$21-($BT10+U$21))^2+($AG11*$AB$22-($BU10+U$22))^2+($AG11*$AB$23-($BV10+U$23))^2+($AG11*$AB$24-($BW10+U$24))^2+($AG11*$AB$25-($BX10+U$25))^2+($AG11*$AB$26-($BY10+U$26))^2+($AG11*$AB$27-($BZ10+U$27))^2+($AG11*$AB$28-($CA10+U$28))^2+($AG11*$AB$29-($CB10+U$29))^2+($AG11*$AB$30-($CC10+U$30))^2+($AG11*$AB$31-($CD10+U$31))^2+($AG11*$AB$32-($CE10+U$32))^2+($AG11*$AB$33-($CF10+U$33))^2+($AG11*$AB$34-($CG10+U$34))^2+($AG11*$AB$35-($CH10+U$35))^2+($AG11*$AB$36-($CI10+U$36))^2+($AG11*$AB$37-($CJ10+U$37))^2+($AG11*$AB$38-($CK10+U$38))^2+($AG11*$AB$39-($CL10+U$39))^2+($AG11*$AB$40-($CM10+U$40))^2+($AG11*$AB$41-($CN10+U$41))^2+($AG11*$AB$42-($CO10+U$42))^2+($AG11*$AB$43-($CP10+U$43))^2+($AG11*$AB$44-($CQ10+U$44))^2+($AG11*$AB$45-($CR10+U$45))^2+($AG11*$AB$46-($CS10+U$46))^2+($AG11*$AB$47-($CT10+U$47))^2+($AG11*$AB$48-($CU10+U$48))^2+($AG11*$AB$49-($CV10+U$49))^2+($AG11*$AB$50-($CW10+U$50))^2+($AG11*$AB$51-($CX10+U$51))^2+($AG11*$AB$52-($CY10+U$52))^2+($AG11*$AB$53-($CZ10+U$53))^2+($AG11*$AB$54-($DA10+U$54))^2+($AG11*$AB$55-($DB10+U$55))^2+($AG11*$AB$56-($DC10+U$56))^2+($AG11*$AB$57-($DD10+U$57))^2+($AG11*$AB$58-($DE10+U$58))^2+($AG11*$AB$59-($DF10+U$59))^2+($AG11*$AB$60-($DG10+U$60))^2+($AG11*$AB$61-($DH10+U$61))^2+($AG11*$AB$62-($DI10+U$62))^2+($AG11*$AB$63-($DJ10+U$63))^2)))</f>
        <v/>
      </c>
      <c r="AZ11" s="418" t="str">
        <f>IF(V$10=0,"",IF(COUNTIF($BE$7:$BE10,AZ$6)&gt;=HLOOKUP(AZ$6,$E$8:$X$10,ROW($E$10)-ROW($E$8)+1,FALSE),"",SQRT(($AG11*$AB$14-($BM10+V$14))^2+($AG11*$AB$15-($BN10+V$15))^2+($AG11*$AB$16-($BO10+V$16))^2+($AG11*$AB$17-($BP10+V$17))^2+($AG11*$AB$18-($BQ10+V$18))^2+($AG11*$AB$19-($BR10+V$19))^2+($AG11*$AB$20-($BS10+V$20))^2+($AG11*$AB$21-($BT10+V$21))^2+($AG11*$AB$22-($BU10+V$22))^2+($AG11*$AB$23-($BV10+V$23))^2+($AG11*$AB$24-($BW10+V$24))^2+($AG11*$AB$25-($BX10+V$25))^2+($AG11*$AB$26-($BY10+V$26))^2+($AG11*$AB$27-($BZ10+V$27))^2+($AG11*$AB$28-($CA10+V$28))^2+($AG11*$AB$29-($CB10+V$29))^2+($AG11*$AB$30-($CC10+V$30))^2+($AG11*$AB$31-($CD10+V$31))^2+($AG11*$AB$32-($CE10+V$32))^2+($AG11*$AB$33-($CF10+V$33))^2+($AG11*$AB$34-($CG10+V$34))^2+($AG11*$AB$35-($CH10+V$35))^2+($AG11*$AB$36-($CI10+V$36))^2+($AG11*$AB$37-($CJ10+V$37))^2+($AG11*$AB$38-($CK10+V$38))^2+($AG11*$AB$39-($CL10+V$39))^2+($AG11*$AB$40-($CM10+V$40))^2+($AG11*$AB$41-($CN10+V$41))^2+($AG11*$AB$42-($CO10+V$42))^2+($AG11*$AB$43-($CP10+V$43))^2+($AG11*$AB$44-($CQ10+V$44))^2+($AG11*$AB$45-($CR10+V$45))^2+($AG11*$AB$46-($CS10+V$46))^2+($AG11*$AB$47-($CT10+V$47))^2+($AG11*$AB$48-($CU10+V$48))^2+($AG11*$AB$49-($CV10+V$49))^2+($AG11*$AB$50-($CW10+V$50))^2+($AG11*$AB$51-($CX10+V$51))^2+($AG11*$AB$52-($CY10+V$52))^2+($AG11*$AB$53-($CZ10+V$53))^2+($AG11*$AB$54-($DA10+V$54))^2+($AG11*$AB$55-($DB10+V$55))^2+($AG11*$AB$56-($DC10+V$56))^2+($AG11*$AB$57-($DD10+V$57))^2+($AG11*$AB$58-($DE10+V$58))^2+($AG11*$AB$59-($DF10+V$59))^2+($AG11*$AB$60-($DG10+V$60))^2+($AG11*$AB$61-($DH10+V$61))^2+($AG11*$AB$62-($DI10+V$62))^2+($AG11*$AB$63-($DJ10+V$63))^2)))</f>
        <v/>
      </c>
      <c r="BA11" s="418" t="str">
        <f>IF(W$10=0,"",IF(COUNTIF($BE$7:$BE10,BA$6)&gt;=HLOOKUP(BA$6,$E$8:$X$10,ROW($E$10)-ROW($E$8)+1,FALSE),"",SQRT(($AG11*$AB$14-($BM10+W$14))^2+($AG11*$AB$15-($BN10+W$15))^2+($AG11*$AB$16-($BO10+W$16))^2+($AG11*$AB$17-($BP10+W$17))^2+($AG11*$AB$18-($BQ10+W$18))^2+($AG11*$AB$19-($BR10+W$19))^2+($AG11*$AB$20-($BS10+W$20))^2+($AG11*$AB$21-($BT10+W$21))^2+($AG11*$AB$22-($BU10+W$22))^2+($AG11*$AB$23-($BV10+W$23))^2+($AG11*$AB$24-($BW10+W$24))^2+($AG11*$AB$25-($BX10+W$25))^2+($AG11*$AB$26-($BY10+W$26))^2+($AG11*$AB$27-($BZ10+W$27))^2+($AG11*$AB$28-($CA10+W$28))^2+($AG11*$AB$29-($CB10+W$29))^2+($AG11*$AB$30-($CC10+W$30))^2+($AG11*$AB$31-($CD10+W$31))^2+($AG11*$AB$32-($CE10+W$32))^2+($AG11*$AB$33-($CF10+W$33))^2+($AG11*$AB$34-($CG10+W$34))^2+($AG11*$AB$35-($CH10+W$35))^2+($AG11*$AB$36-($CI10+W$36))^2+($AG11*$AB$37-($CJ10+W$37))^2+($AG11*$AB$38-($CK10+W$38))^2+($AG11*$AB$39-($CL10+W$39))^2+($AG11*$AB$40-($CM10+W$40))^2+($AG11*$AB$41-($CN10+W$41))^2+($AG11*$AB$42-($CO10+W$42))^2+($AG11*$AB$43-($CP10+W$43))^2+($AG11*$AB$44-($CQ10+W$44))^2+($AG11*$AB$45-($CR10+W$45))^2+($AG11*$AB$46-($CS10+W$46))^2+($AG11*$AB$47-($CT10+W$47))^2+($AG11*$AB$48-($CU10+W$48))^2+($AG11*$AB$49-($CV10+W$49))^2+($AG11*$AB$50-($CW10+W$50))^2+($AG11*$AB$51-($CX10+W$51))^2+($AG11*$AB$52-($CY10+W$52))^2+($AG11*$AB$53-($CZ10+W$53))^2+($AG11*$AB$54-($DA10+W$54))^2+($AG11*$AB$55-($DB10+W$55))^2+($AG11*$AB$56-($DC10+W$56))^2+($AG11*$AB$57-($DD10+W$57))^2+($AG11*$AB$58-($DE10+W$58))^2+($AG11*$AB$59-($DF10+W$59))^2+($AG11*$AB$60-($DG10+W$60))^2+($AG11*$AB$61-($DH10+W$61))^2+($AG11*$AB$62-($DI10+W$62))^2+($AG11*$AB$63-($DJ10+W$63))^2)))</f>
        <v/>
      </c>
      <c r="BB11" s="418" t="str">
        <f>IF(X$10=0,"",IF(COUNTIF($BE$7:$BE10,BB$6)&gt;=HLOOKUP(BB$6,$E$8:$X$10,ROW($E$10)-ROW($E$8)+1,FALSE),"",SQRT(($AG11*$AB$14-($BM10+X$14))^2+($AG11*$AB$15-($BN10+X$15))^2+($AG11*$AB$16-($BO10+X$16))^2+($AG11*$AB$17-($BP10+X$17))^2+($AG11*$AB$18-($BQ10+X$18))^2+($AG11*$AB$19-($BR10+X$19))^2+($AG11*$AB$20-($BS10+X$20))^2+($AG11*$AB$21-($BT10+X$21))^2+($AG11*$AB$22-($BU10+X$22))^2+($AG11*$AB$23-($BV10+X$23))^2+($AG11*$AB$24-($BW10+X$24))^2+($AG11*$AB$25-($BX10+X$25))^2+($AG11*$AB$26-($BY10+X$26))^2+($AG11*$AB$27-($BZ10+X$27))^2+($AG11*$AB$28-($CA10+X$28))^2+($AG11*$AB$29-($CB10+X$29))^2+($AG11*$AB$30-($CC10+X$30))^2+($AG11*$AB$31-($CD10+X$31))^2+($AG11*$AB$32-($CE10+X$32))^2+($AG11*$AB$33-($CF10+X$33))^2+($AG11*$AB$34-($CG10+X$34))^2+($AG11*$AB$35-($CH10+X$35))^2+($AG11*$AB$36-($CI10+X$36))^2+($AG11*$AB$37-($CJ10+X$37))^2+($AG11*$AB$38-($CK10+X$38))^2+($AG11*$AB$39-($CL10+X$39))^2+($AG11*$AB$40-($CM10+X$40))^2+($AG11*$AB$41-($CN10+X$41))^2+($AG11*$AB$42-($CO10+X$42))^2+($AG11*$AB$43-($CP10+X$43))^2+($AG11*$AB$44-($CQ10+X$44))^2+($AG11*$AB$45-($CR10+X$45))^2+($AG11*$AB$46-($CS10+X$46))^2+($AG11*$AB$47-($CT10+X$47))^2+($AG11*$AB$48-($CU10+X$48))^2+($AG11*$AB$49-($CV10+X$49))^2+($AG11*$AB$50-($CW10+X$50))^2+($AG11*$AB$51-($CX10+X$51))^2+($AG11*$AB$52-($CY10+X$52))^2+($AG11*$AB$53-($CZ10+X$53))^2+($AG11*$AB$54-($DA10+X$54))^2+($AG11*$AB$55-($DB10+X$55))^2+($AG11*$AB$56-($DC10+X$56))^2+($AG11*$AB$57-($DD10+X$57))^2+($AG11*$AB$58-($DE10+X$58))^2+($AG11*$AB$59-($DF10+X$59))^2+($AG11*$AB$60-($DG10+X$60))^2+($AG11*$AB$61-($DH10+X$61))^2+($AG11*$AB$62-($DI10+X$62))^2+($AG11*$AB$63-($DJ10+X$63))^2)))</f>
        <v/>
      </c>
      <c r="BC11" s="200"/>
      <c r="BD11" s="419">
        <f t="shared" si="6"/>
        <v>0</v>
      </c>
      <c r="BE11" s="420">
        <f t="shared" si="7"/>
        <v>0</v>
      </c>
      <c r="BF11" s="421">
        <f t="shared" si="8"/>
        <v>0</v>
      </c>
      <c r="BG11" s="71"/>
      <c r="BH11" s="71"/>
      <c r="BI11" s="71"/>
      <c r="BJ11" s="71"/>
      <c r="BK11" s="693"/>
      <c r="BL11" s="197">
        <f t="shared" si="12"/>
        <v>5</v>
      </c>
      <c r="BM11" s="202">
        <f t="shared" si="9"/>
        <v>0</v>
      </c>
      <c r="BN11" s="202">
        <f t="shared" si="10"/>
        <v>0</v>
      </c>
      <c r="BO11" s="202">
        <f t="shared" si="13"/>
        <v>0</v>
      </c>
      <c r="BP11" s="202">
        <f t="shared" si="14"/>
        <v>0</v>
      </c>
      <c r="BQ11" s="202">
        <f t="shared" si="15"/>
        <v>0</v>
      </c>
      <c r="BR11" s="202">
        <f t="shared" si="16"/>
        <v>0</v>
      </c>
      <c r="BS11" s="202">
        <f t="shared" si="17"/>
        <v>0</v>
      </c>
      <c r="BT11" s="202">
        <f t="shared" si="18"/>
        <v>0</v>
      </c>
      <c r="BU11" s="202">
        <f t="shared" si="19"/>
        <v>0</v>
      </c>
      <c r="BV11" s="202">
        <f t="shared" si="20"/>
        <v>0</v>
      </c>
      <c r="BW11" s="202">
        <f t="shared" si="21"/>
        <v>0</v>
      </c>
      <c r="BX11" s="202">
        <f t="shared" si="22"/>
        <v>0</v>
      </c>
      <c r="BY11" s="202">
        <f t="shared" si="23"/>
        <v>0</v>
      </c>
      <c r="BZ11" s="202">
        <f t="shared" si="24"/>
        <v>0</v>
      </c>
      <c r="CA11" s="202">
        <f t="shared" si="25"/>
        <v>0</v>
      </c>
      <c r="CB11" s="202">
        <f t="shared" si="26"/>
        <v>0</v>
      </c>
      <c r="CC11" s="202">
        <f t="shared" si="27"/>
        <v>0</v>
      </c>
      <c r="CD11" s="202">
        <f t="shared" si="28"/>
        <v>0</v>
      </c>
      <c r="CE11" s="202">
        <f t="shared" si="29"/>
        <v>0</v>
      </c>
      <c r="CF11" s="202">
        <f t="shared" si="30"/>
        <v>0</v>
      </c>
      <c r="CG11" s="202">
        <f t="shared" si="31"/>
        <v>0</v>
      </c>
      <c r="CH11" s="202">
        <f t="shared" si="32"/>
        <v>0</v>
      </c>
      <c r="CI11" s="202">
        <f t="shared" si="33"/>
        <v>0</v>
      </c>
      <c r="CJ11" s="202">
        <f t="shared" si="34"/>
        <v>0</v>
      </c>
      <c r="CK11" s="202">
        <f t="shared" si="35"/>
        <v>0</v>
      </c>
      <c r="CL11" s="202">
        <f t="shared" si="36"/>
        <v>0</v>
      </c>
      <c r="CM11" s="202">
        <f t="shared" si="37"/>
        <v>0</v>
      </c>
      <c r="CN11" s="202">
        <f t="shared" si="38"/>
        <v>0</v>
      </c>
      <c r="CO11" s="202">
        <f t="shared" si="39"/>
        <v>0</v>
      </c>
      <c r="CP11" s="202">
        <f t="shared" si="40"/>
        <v>0</v>
      </c>
      <c r="CQ11" s="202">
        <f t="shared" si="41"/>
        <v>0</v>
      </c>
      <c r="CR11" s="202">
        <f t="shared" si="42"/>
        <v>0</v>
      </c>
      <c r="CS11" s="202">
        <f t="shared" si="43"/>
        <v>0</v>
      </c>
      <c r="CT11" s="202">
        <f t="shared" si="44"/>
        <v>0</v>
      </c>
      <c r="CU11" s="202">
        <f t="shared" si="45"/>
        <v>0</v>
      </c>
      <c r="CV11" s="202">
        <f t="shared" si="46"/>
        <v>0</v>
      </c>
      <c r="CW11" s="202">
        <f t="shared" si="47"/>
        <v>0</v>
      </c>
      <c r="CX11" s="202">
        <f t="shared" si="48"/>
        <v>0</v>
      </c>
      <c r="CY11" s="202">
        <f t="shared" si="49"/>
        <v>0</v>
      </c>
      <c r="CZ11" s="202">
        <f t="shared" si="50"/>
        <v>0</v>
      </c>
      <c r="DA11" s="202">
        <f t="shared" si="51"/>
        <v>0</v>
      </c>
      <c r="DB11" s="202">
        <f t="shared" si="52"/>
        <v>0</v>
      </c>
      <c r="DC11" s="202">
        <f t="shared" si="53"/>
        <v>0</v>
      </c>
      <c r="DD11" s="202">
        <f t="shared" si="54"/>
        <v>0</v>
      </c>
      <c r="DE11" s="202">
        <f t="shared" si="55"/>
        <v>0</v>
      </c>
      <c r="DF11" s="202">
        <f t="shared" si="56"/>
        <v>0</v>
      </c>
      <c r="DG11" s="202">
        <f t="shared" si="57"/>
        <v>0</v>
      </c>
      <c r="DH11" s="202">
        <f t="shared" si="58"/>
        <v>0</v>
      </c>
      <c r="DI11" s="202">
        <f t="shared" si="59"/>
        <v>0</v>
      </c>
      <c r="DJ11" s="202">
        <f t="shared" si="60"/>
        <v>0</v>
      </c>
      <c r="DK11" s="71"/>
      <c r="DL11" s="71"/>
      <c r="DM11" s="71"/>
      <c r="DN11" s="71"/>
      <c r="DO11" s="71"/>
      <c r="DP11" s="71"/>
    </row>
    <row r="12" spans="1:120" ht="18" customHeight="1" thickTop="1" thickBot="1" x14ac:dyDescent="0.25">
      <c r="A12" s="71"/>
      <c r="B12" s="71"/>
      <c r="C12" s="211" t="s">
        <v>34</v>
      </c>
      <c r="D12" s="212"/>
      <c r="E12" s="213" t="s">
        <v>35</v>
      </c>
      <c r="F12" s="214"/>
      <c r="G12" s="214"/>
      <c r="H12" s="71"/>
      <c r="I12" s="71"/>
      <c r="J12" s="71"/>
      <c r="K12" s="71"/>
      <c r="L12" s="71"/>
      <c r="M12" s="71"/>
      <c r="N12" s="71"/>
      <c r="O12" s="71"/>
      <c r="P12" s="71"/>
      <c r="Q12" s="71"/>
      <c r="R12" s="71"/>
      <c r="S12" s="71"/>
      <c r="T12" s="71"/>
      <c r="U12" s="71"/>
      <c r="V12" s="175" t="s">
        <v>38</v>
      </c>
      <c r="W12" s="215">
        <f>SUM(E10:X10)</f>
        <v>0</v>
      </c>
      <c r="X12" s="71"/>
      <c r="Y12" s="71"/>
      <c r="Z12" s="692" t="s">
        <v>40</v>
      </c>
      <c r="AA12" s="692"/>
      <c r="AB12" s="692"/>
      <c r="AC12" s="71"/>
      <c r="AD12" s="210" t="s">
        <v>49</v>
      </c>
      <c r="AE12" s="194">
        <f>SUMPRODUCT($E$11:$G$11,E16:G16)</f>
        <v>0</v>
      </c>
      <c r="AF12" s="206">
        <f>IF($AF$7=0,0,AE12/$AF$7)</f>
        <v>0</v>
      </c>
      <c r="AG12" s="417">
        <f>IF(MAX(AG$7:AG11)&lt;$W$12,AG11+1,0)</f>
        <v>0</v>
      </c>
      <c r="AH12" s="200"/>
      <c r="AI12" s="418" t="str">
        <f>IF(E$10=0,"",IF(COUNTIF($BE$7:$BE11,AI$6)&gt;=HLOOKUP(AI$6,$E$8:$X$10,ROW($E$10)-ROW($E$8)+1,FALSE),"",SQRT(($AG12*$AB$14-($BM11+E$14))^2+($AG12*$AB$15-($BN11+E$15))^2+($AG12*$AB$16-($BO11+E$16))^2+($AG12*$AB$17-($BP11+E$17))^2+($AG12*$AB$18-($BQ11+E$18))^2+($AG12*$AB$19-($BR11+E$19))^2+($AG12*$AB$20-($BS11+E$20))^2+($AG12*$AB$21-($BT11+E$21))^2+($AG12*$AB$22-($BU11+E$22))^2+($AG12*$AB$23-($BV11+E$23))^2+($AG12*$AB$24-($BW11+E$24))^2+($AG12*$AB$25-($BX11+E$25))^2+($AG12*$AB$26-($BY11+E$26))^2+($AG12*$AB$27-($BZ11+E$27))^2+($AG12*$AB$28-($CA11+E$28))^2+($AG12*$AB$29-($CB11+E$29))^2+($AG12*$AB$30-($CC11+E$30))^2+($AG12*$AB$31-($CD11+E$31))^2+($AG12*$AB$32-($CE11+E$32))^2+($AG12*$AB$33-($CF11+E$33))^2+($AG12*$AB$34-($CG11+E$34))^2+($AG12*$AB$35-($CH11+E$35))^2+($AG12*$AB$36-($CI11+E$36))^2+($AG12*$AB$37-($CJ11+E$37))^2+($AG12*$AB$38-($CK11+E$38))^2+($AG12*$AB$39-($CL11+E$39))^2+($AG12*$AB$40-($CM11+E$40))^2+($AG12*$AB$41-($CN11+E$41))^2+($AG12*$AB$42-($CO11+E$42))^2+($AG12*$AB$43-($CP11+E$43))^2+($AG12*$AB$44-($CQ11+E$44))^2+($AG12*$AB$45-($CR11+E$45))^2+($AG12*$AB$46-($CS11+E$46))^2+($AG12*$AB$47-($CT11+E$47))^2+($AG12*$AB$48-($CU11+E$48))^2+($AG12*$AB$49-($CV11+E$49))^2+($AG12*$AB$50-($CW11+E$50))^2+($AG12*$AB$51-($CX11+E$51))^2+($AG12*$AB$52-($CY11+E$52))^2+($AG12*$AB$53-($CZ11+E$53))^2+($AG12*$AB$54-($DA11+E$54))^2+($AG12*$AB$55-($DB11+E$55))^2+($AG12*$AB$56-($DC11+E$56))^2+($AG12*$AB$57-($DD11+E$57))^2+($AG12*$AB$58-($DE11+E$58))^2+($AG12*$AB$59-($DF11+E$59))^2+($AG12*$AB$60-($DG11+E$60))^2+($AG12*$AB$61-($DH11+E$61))^2+($AG12*$AB$62-($DI11+E$62))^2+($AG12*$AB$63-($DJ11+E$63))^2)))</f>
        <v/>
      </c>
      <c r="AJ12" s="418" t="str">
        <f>IF(F$10=0,"",IF(COUNTIF($BE$7:$BE11,AJ$6)&gt;=HLOOKUP(AJ$6,$E$8:$X$10,ROW($E$10)-ROW($E$8)+1,FALSE),"",SQRT(($AG12*$AB$14-($BM11+F$14))^2+($AG12*$AB$15-($BN11+F$15))^2+($AG12*$AB$16-($BO11+F$16))^2+($AG12*$AB$17-($BP11+F$17))^2+($AG12*$AB$18-($BQ11+F$18))^2+($AG12*$AB$19-($BR11+F$19))^2+($AG12*$AB$20-($BS11+F$20))^2+($AG12*$AB$21-($BT11+F$21))^2+($AG12*$AB$22-($BU11+F$22))^2+($AG12*$AB$23-($BV11+F$23))^2+($AG12*$AB$24-($BW11+F$24))^2+($AG12*$AB$25-($BX11+F$25))^2+($AG12*$AB$26-($BY11+F$26))^2+($AG12*$AB$27-($BZ11+F$27))^2+($AG12*$AB$28-($CA11+F$28))^2+($AG12*$AB$29-($CB11+F$29))^2+($AG12*$AB$30-($CC11+F$30))^2+($AG12*$AB$31-($CD11+F$31))^2+($AG12*$AB$32-($CE11+F$32))^2+($AG12*$AB$33-($CF11+F$33))^2+($AG12*$AB$34-($CG11+F$34))^2+($AG12*$AB$35-($CH11+F$35))^2+($AG12*$AB$36-($CI11+F$36))^2+($AG12*$AB$37-($CJ11+F$37))^2+($AG12*$AB$38-($CK11+F$38))^2+($AG12*$AB$39-($CL11+F$39))^2+($AG12*$AB$40-($CM11+F$40))^2+($AG12*$AB$41-($CN11+F$41))^2+($AG12*$AB$42-($CO11+F$42))^2+($AG12*$AB$43-($CP11+F$43))^2+($AG12*$AB$44-($CQ11+F$44))^2+($AG12*$AB$45-($CR11+F$45))^2+($AG12*$AB$46-($CS11+F$46))^2+($AG12*$AB$47-($CT11+F$47))^2+($AG12*$AB$48-($CU11+F$48))^2+($AG12*$AB$49-($CV11+F$49))^2+($AG12*$AB$50-($CW11+F$50))^2+($AG12*$AB$51-($CX11+F$51))^2+($AG12*$AB$52-($CY11+F$52))^2+($AG12*$AB$53-($CZ11+F$53))^2+($AG12*$AB$54-($DA11+F$54))^2+($AG12*$AB$55-($DB11+F$55))^2+($AG12*$AB$56-($DC11+F$56))^2+($AG12*$AB$57-($DD11+F$57))^2+($AG12*$AB$58-($DE11+F$58))^2+($AG12*$AB$59-($DF11+F$59))^2+($AG12*$AB$60-($DG11+F$60))^2+($AG12*$AB$61-($DH11+F$61))^2+($AG12*$AB$62-($DI11+F$62))^2+($AG12*$AB$63-($DJ11+F$63))^2)))</f>
        <v/>
      </c>
      <c r="AK12" s="418" t="str">
        <f>IF(G$10=0,"",IF(COUNTIF($BE$7:$BE11,AK$6)&gt;=HLOOKUP(AK$6,$E$8:$X$10,ROW($E$10)-ROW($E$8)+1,FALSE),"",SQRT(($AG12*$AB$14-($BM11+G$14))^2+($AG12*$AB$15-($BN11+G$15))^2+($AG12*$AB$16-($BO11+G$16))^2+($AG12*$AB$17-($BP11+G$17))^2+($AG12*$AB$18-($BQ11+G$18))^2+($AG12*$AB$19-($BR11+G$19))^2+($AG12*$AB$20-($BS11+G$20))^2+($AG12*$AB$21-($BT11+G$21))^2+($AG12*$AB$22-($BU11+G$22))^2+($AG12*$AB$23-($BV11+G$23))^2+($AG12*$AB$24-($BW11+G$24))^2+($AG12*$AB$25-($BX11+G$25))^2+($AG12*$AB$26-($BY11+G$26))^2+($AG12*$AB$27-($BZ11+G$27))^2+($AG12*$AB$28-($CA11+G$28))^2+($AG12*$AB$29-($CB11+G$29))^2+($AG12*$AB$30-($CC11+G$30))^2+($AG12*$AB$31-($CD11+G$31))^2+($AG12*$AB$32-($CE11+G$32))^2+($AG12*$AB$33-($CF11+G$33))^2+($AG12*$AB$34-($CG11+G$34))^2+($AG12*$AB$35-($CH11+G$35))^2+($AG12*$AB$36-($CI11+G$36))^2+($AG12*$AB$37-($CJ11+G$37))^2+($AG12*$AB$38-($CK11+G$38))^2+($AG12*$AB$39-($CL11+G$39))^2+($AG12*$AB$40-($CM11+G$40))^2+($AG12*$AB$41-($CN11+G$41))^2+($AG12*$AB$42-($CO11+G$42))^2+($AG12*$AB$43-($CP11+G$43))^2+($AG12*$AB$44-($CQ11+G$44))^2+($AG12*$AB$45-($CR11+G$45))^2+($AG12*$AB$46-($CS11+G$46))^2+($AG12*$AB$47-($CT11+G$47))^2+($AG12*$AB$48-($CU11+G$48))^2+($AG12*$AB$49-($CV11+G$49))^2+($AG12*$AB$50-($CW11+G$50))^2+($AG12*$AB$51-($CX11+G$51))^2+($AG12*$AB$52-($CY11+G$52))^2+($AG12*$AB$53-($CZ11+G$53))^2+($AG12*$AB$54-($DA11+G$54))^2+($AG12*$AB$55-($DB11+G$55))^2+($AG12*$AB$56-($DC11+G$56))^2+($AG12*$AB$57-($DD11+G$57))^2+($AG12*$AB$58-($DE11+G$58))^2+($AG12*$AB$59-($DF11+G$59))^2+($AG12*$AB$60-($DG11+G$60))^2+($AG12*$AB$61-($DH11+G$61))^2+($AG12*$AB$62-($DI11+G$62))^2+($AG12*$AB$63-($DJ11+G$63))^2)))</f>
        <v/>
      </c>
      <c r="AL12" s="418" t="str">
        <f>IF(H$10=0,"",IF(COUNTIF($BE$7:$BE11,AL$6)&gt;=HLOOKUP(AL$6,$E$8:$X$10,ROW($E$10)-ROW($E$8)+1,FALSE),"",SQRT(($AG12*$AB$14-($BM11+H$14))^2+($AG12*$AB$15-($BN11+H$15))^2+($AG12*$AB$16-($BO11+H$16))^2+($AG12*$AB$17-($BP11+H$17))^2+($AG12*$AB$18-($BQ11+H$18))^2+($AG12*$AB$19-($BR11+H$19))^2+($AG12*$AB$20-($BS11+H$20))^2+($AG12*$AB$21-($BT11+H$21))^2+($AG12*$AB$22-($BU11+H$22))^2+($AG12*$AB$23-($BV11+H$23))^2+($AG12*$AB$24-($BW11+H$24))^2+($AG12*$AB$25-($BX11+H$25))^2+($AG12*$AB$26-($BY11+H$26))^2+($AG12*$AB$27-($BZ11+H$27))^2+($AG12*$AB$28-($CA11+H$28))^2+($AG12*$AB$29-($CB11+H$29))^2+($AG12*$AB$30-($CC11+H$30))^2+($AG12*$AB$31-($CD11+H$31))^2+($AG12*$AB$32-($CE11+H$32))^2+($AG12*$AB$33-($CF11+H$33))^2+($AG12*$AB$34-($CG11+H$34))^2+($AG12*$AB$35-($CH11+H$35))^2+($AG12*$AB$36-($CI11+H$36))^2+($AG12*$AB$37-($CJ11+H$37))^2+($AG12*$AB$38-($CK11+H$38))^2+($AG12*$AB$39-($CL11+H$39))^2+($AG12*$AB$40-($CM11+H$40))^2+($AG12*$AB$41-($CN11+H$41))^2+($AG12*$AB$42-($CO11+H$42))^2+($AG12*$AB$43-($CP11+H$43))^2+($AG12*$AB$44-($CQ11+H$44))^2+($AG12*$AB$45-($CR11+H$45))^2+($AG12*$AB$46-($CS11+H$46))^2+($AG12*$AB$47-($CT11+H$47))^2+($AG12*$AB$48-($CU11+H$48))^2+($AG12*$AB$49-($CV11+H$49))^2+($AG12*$AB$50-($CW11+H$50))^2+($AG12*$AB$51-($CX11+H$51))^2+($AG12*$AB$52-($CY11+H$52))^2+($AG12*$AB$53-($CZ11+H$53))^2+($AG12*$AB$54-($DA11+H$54))^2+($AG12*$AB$55-($DB11+H$55))^2+($AG12*$AB$56-($DC11+H$56))^2+($AG12*$AB$57-($DD11+H$57))^2+($AG12*$AB$58-($DE11+H$58))^2+($AG12*$AB$59-($DF11+H$59))^2+($AG12*$AB$60-($DG11+H$60))^2+($AG12*$AB$61-($DH11+H$61))^2+($AG12*$AB$62-($DI11+H$62))^2+($AG12*$AB$63-($DJ11+H$63))^2)))</f>
        <v/>
      </c>
      <c r="AM12" s="418" t="str">
        <f>IF(I$10=0,"",IF(COUNTIF($BE$7:$BE11,AM$6)&gt;=HLOOKUP(AM$6,$E$8:$X$10,ROW($E$10)-ROW($E$8)+1,FALSE),"",SQRT(($AG12*$AB$14-($BM11+I$14))^2+($AG12*$AB$15-($BN11+I$15))^2+($AG12*$AB$16-($BO11+I$16))^2+($AG12*$AB$17-($BP11+I$17))^2+($AG12*$AB$18-($BQ11+I$18))^2+($AG12*$AB$19-($BR11+I$19))^2+($AG12*$AB$20-($BS11+I$20))^2+($AG12*$AB$21-($BT11+I$21))^2+($AG12*$AB$22-($BU11+I$22))^2+($AG12*$AB$23-($BV11+I$23))^2+($AG12*$AB$24-($BW11+I$24))^2+($AG12*$AB$25-($BX11+I$25))^2+($AG12*$AB$26-($BY11+I$26))^2+($AG12*$AB$27-($BZ11+I$27))^2+($AG12*$AB$28-($CA11+I$28))^2+($AG12*$AB$29-($CB11+I$29))^2+($AG12*$AB$30-($CC11+I$30))^2+($AG12*$AB$31-($CD11+I$31))^2+($AG12*$AB$32-($CE11+I$32))^2+($AG12*$AB$33-($CF11+I$33))^2+($AG12*$AB$34-($CG11+I$34))^2+($AG12*$AB$35-($CH11+I$35))^2+($AG12*$AB$36-($CI11+I$36))^2+($AG12*$AB$37-($CJ11+I$37))^2+($AG12*$AB$38-($CK11+I$38))^2+($AG12*$AB$39-($CL11+I$39))^2+($AG12*$AB$40-($CM11+I$40))^2+($AG12*$AB$41-($CN11+I$41))^2+($AG12*$AB$42-($CO11+I$42))^2+($AG12*$AB$43-($CP11+I$43))^2+($AG12*$AB$44-($CQ11+I$44))^2+($AG12*$AB$45-($CR11+I$45))^2+($AG12*$AB$46-($CS11+I$46))^2+($AG12*$AB$47-($CT11+I$47))^2+($AG12*$AB$48-($CU11+I$48))^2+($AG12*$AB$49-($CV11+I$49))^2+($AG12*$AB$50-($CW11+I$50))^2+($AG12*$AB$51-($CX11+I$51))^2+($AG12*$AB$52-($CY11+I$52))^2+($AG12*$AB$53-($CZ11+I$53))^2+($AG12*$AB$54-($DA11+I$54))^2+($AG12*$AB$55-($DB11+I$55))^2+($AG12*$AB$56-($DC11+I$56))^2+($AG12*$AB$57-($DD11+I$57))^2+($AG12*$AB$58-($DE11+I$58))^2+($AG12*$AB$59-($DF11+I$59))^2+($AG12*$AB$60-($DG11+I$60))^2+($AG12*$AB$61-($DH11+I$61))^2+($AG12*$AB$62-($DI11+I$62))^2+($AG12*$AB$63-($DJ11+I$63))^2)))</f>
        <v/>
      </c>
      <c r="AN12" s="418" t="str">
        <f>IF(J$10=0,"",IF(COUNTIF($BE$7:$BE11,AN$6)&gt;=HLOOKUP(AN$6,$E$8:$X$10,ROW($E$10)-ROW($E$8)+1,FALSE),"",SQRT(($AG12*$AB$14-($BM11+J$14))^2+($AG12*$AB$15-($BN11+J$15))^2+($AG12*$AB$16-($BO11+J$16))^2+($AG12*$AB$17-($BP11+J$17))^2+($AG12*$AB$18-($BQ11+J$18))^2+($AG12*$AB$19-($BR11+J$19))^2+($AG12*$AB$20-($BS11+J$20))^2+($AG12*$AB$21-($BT11+J$21))^2+($AG12*$AB$22-($BU11+J$22))^2+($AG12*$AB$23-($BV11+J$23))^2+($AG12*$AB$24-($BW11+J$24))^2+($AG12*$AB$25-($BX11+J$25))^2+($AG12*$AB$26-($BY11+J$26))^2+($AG12*$AB$27-($BZ11+J$27))^2+($AG12*$AB$28-($CA11+J$28))^2+($AG12*$AB$29-($CB11+J$29))^2+($AG12*$AB$30-($CC11+J$30))^2+($AG12*$AB$31-($CD11+J$31))^2+($AG12*$AB$32-($CE11+J$32))^2+($AG12*$AB$33-($CF11+J$33))^2+($AG12*$AB$34-($CG11+J$34))^2+($AG12*$AB$35-($CH11+J$35))^2+($AG12*$AB$36-($CI11+J$36))^2+($AG12*$AB$37-($CJ11+J$37))^2+($AG12*$AB$38-($CK11+J$38))^2+($AG12*$AB$39-($CL11+J$39))^2+($AG12*$AB$40-($CM11+J$40))^2+($AG12*$AB$41-($CN11+J$41))^2+($AG12*$AB$42-($CO11+J$42))^2+($AG12*$AB$43-($CP11+J$43))^2+($AG12*$AB$44-($CQ11+J$44))^2+($AG12*$AB$45-($CR11+J$45))^2+($AG12*$AB$46-($CS11+J$46))^2+($AG12*$AB$47-($CT11+J$47))^2+($AG12*$AB$48-($CU11+J$48))^2+($AG12*$AB$49-($CV11+J$49))^2+($AG12*$AB$50-($CW11+J$50))^2+($AG12*$AB$51-($CX11+J$51))^2+($AG12*$AB$52-($CY11+J$52))^2+($AG12*$AB$53-($CZ11+J$53))^2+($AG12*$AB$54-($DA11+J$54))^2+($AG12*$AB$55-($DB11+J$55))^2+($AG12*$AB$56-($DC11+J$56))^2+($AG12*$AB$57-($DD11+J$57))^2+($AG12*$AB$58-($DE11+J$58))^2+($AG12*$AB$59-($DF11+J$59))^2+($AG12*$AB$60-($DG11+J$60))^2+($AG12*$AB$61-($DH11+J$61))^2+($AG12*$AB$62-($DI11+J$62))^2+($AG12*$AB$63-($DJ11+J$63))^2)))</f>
        <v/>
      </c>
      <c r="AO12" s="418" t="str">
        <f>IF(K$10=0,"",IF(COUNTIF($BE$7:$BE11,AO$6)&gt;=HLOOKUP(AO$6,$E$8:$X$10,ROW($E$10)-ROW($E$8)+1,FALSE),"",SQRT(($AG12*$AB$14-($BM11+K$14))^2+($AG12*$AB$15-($BN11+K$15))^2+($AG12*$AB$16-($BO11+K$16))^2+($AG12*$AB$17-($BP11+K$17))^2+($AG12*$AB$18-($BQ11+K$18))^2+($AG12*$AB$19-($BR11+K$19))^2+($AG12*$AB$20-($BS11+K$20))^2+($AG12*$AB$21-($BT11+K$21))^2+($AG12*$AB$22-($BU11+K$22))^2+($AG12*$AB$23-($BV11+K$23))^2+($AG12*$AB$24-($BW11+K$24))^2+($AG12*$AB$25-($BX11+K$25))^2+($AG12*$AB$26-($BY11+K$26))^2+($AG12*$AB$27-($BZ11+K$27))^2+($AG12*$AB$28-($CA11+K$28))^2+($AG12*$AB$29-($CB11+K$29))^2+($AG12*$AB$30-($CC11+K$30))^2+($AG12*$AB$31-($CD11+K$31))^2+($AG12*$AB$32-($CE11+K$32))^2+($AG12*$AB$33-($CF11+K$33))^2+($AG12*$AB$34-($CG11+K$34))^2+($AG12*$AB$35-($CH11+K$35))^2+($AG12*$AB$36-($CI11+K$36))^2+($AG12*$AB$37-($CJ11+K$37))^2+($AG12*$AB$38-($CK11+K$38))^2+($AG12*$AB$39-($CL11+K$39))^2+($AG12*$AB$40-($CM11+K$40))^2+($AG12*$AB$41-($CN11+K$41))^2+($AG12*$AB$42-($CO11+K$42))^2+($AG12*$AB$43-($CP11+K$43))^2+($AG12*$AB$44-($CQ11+K$44))^2+($AG12*$AB$45-($CR11+K$45))^2+($AG12*$AB$46-($CS11+K$46))^2+($AG12*$AB$47-($CT11+K$47))^2+($AG12*$AB$48-($CU11+K$48))^2+($AG12*$AB$49-($CV11+K$49))^2+($AG12*$AB$50-($CW11+K$50))^2+($AG12*$AB$51-($CX11+K$51))^2+($AG12*$AB$52-($CY11+K$52))^2+($AG12*$AB$53-($CZ11+K$53))^2+($AG12*$AB$54-($DA11+K$54))^2+($AG12*$AB$55-($DB11+K$55))^2+($AG12*$AB$56-($DC11+K$56))^2+($AG12*$AB$57-($DD11+K$57))^2+($AG12*$AB$58-($DE11+K$58))^2+($AG12*$AB$59-($DF11+K$59))^2+($AG12*$AB$60-($DG11+K$60))^2+($AG12*$AB$61-($DH11+K$61))^2+($AG12*$AB$62-($DI11+K$62))^2+($AG12*$AB$63-($DJ11+K$63))^2)))</f>
        <v/>
      </c>
      <c r="AP12" s="418" t="str">
        <f>IF(L$10=0,"",IF(COUNTIF($BE$7:$BE11,AP$6)&gt;=HLOOKUP(AP$6,$E$8:$X$10,ROW($E$10)-ROW($E$8)+1,FALSE),"",SQRT(($AG12*$AB$14-($BM11+L$14))^2+($AG12*$AB$15-($BN11+L$15))^2+($AG12*$AB$16-($BO11+L$16))^2+($AG12*$AB$17-($BP11+L$17))^2+($AG12*$AB$18-($BQ11+L$18))^2+($AG12*$AB$19-($BR11+L$19))^2+($AG12*$AB$20-($BS11+L$20))^2+($AG12*$AB$21-($BT11+L$21))^2+($AG12*$AB$22-($BU11+L$22))^2+($AG12*$AB$23-($BV11+L$23))^2+($AG12*$AB$24-($BW11+L$24))^2+($AG12*$AB$25-($BX11+L$25))^2+($AG12*$AB$26-($BY11+L$26))^2+($AG12*$AB$27-($BZ11+L$27))^2+($AG12*$AB$28-($CA11+L$28))^2+($AG12*$AB$29-($CB11+L$29))^2+($AG12*$AB$30-($CC11+L$30))^2+($AG12*$AB$31-($CD11+L$31))^2+($AG12*$AB$32-($CE11+L$32))^2+($AG12*$AB$33-($CF11+L$33))^2+($AG12*$AB$34-($CG11+L$34))^2+($AG12*$AB$35-($CH11+L$35))^2+($AG12*$AB$36-($CI11+L$36))^2+($AG12*$AB$37-($CJ11+L$37))^2+($AG12*$AB$38-($CK11+L$38))^2+($AG12*$AB$39-($CL11+L$39))^2+($AG12*$AB$40-($CM11+L$40))^2+($AG12*$AB$41-($CN11+L$41))^2+($AG12*$AB$42-($CO11+L$42))^2+($AG12*$AB$43-($CP11+L$43))^2+($AG12*$AB$44-($CQ11+L$44))^2+($AG12*$AB$45-($CR11+L$45))^2+($AG12*$AB$46-($CS11+L$46))^2+($AG12*$AB$47-($CT11+L$47))^2+($AG12*$AB$48-($CU11+L$48))^2+($AG12*$AB$49-($CV11+L$49))^2+($AG12*$AB$50-($CW11+L$50))^2+($AG12*$AB$51-($CX11+L$51))^2+($AG12*$AB$52-($CY11+L$52))^2+($AG12*$AB$53-($CZ11+L$53))^2+($AG12*$AB$54-($DA11+L$54))^2+($AG12*$AB$55-($DB11+L$55))^2+($AG12*$AB$56-($DC11+L$56))^2+($AG12*$AB$57-($DD11+L$57))^2+($AG12*$AB$58-($DE11+L$58))^2+($AG12*$AB$59-($DF11+L$59))^2+($AG12*$AB$60-($DG11+L$60))^2+($AG12*$AB$61-($DH11+L$61))^2+($AG12*$AB$62-($DI11+L$62))^2+($AG12*$AB$63-($DJ11+L$63))^2)))</f>
        <v/>
      </c>
      <c r="AQ12" s="418" t="str">
        <f>IF(M$10=0,"",IF(COUNTIF($BE$7:$BE11,AQ$6)&gt;=HLOOKUP(AQ$6,$E$8:$X$10,ROW($E$10)-ROW($E$8)+1,FALSE),"",SQRT(($AG12*$AB$14-($BM11+M$14))^2+($AG12*$AB$15-($BN11+M$15))^2+($AG12*$AB$16-($BO11+M$16))^2+($AG12*$AB$17-($BP11+M$17))^2+($AG12*$AB$18-($BQ11+M$18))^2+($AG12*$AB$19-($BR11+M$19))^2+($AG12*$AB$20-($BS11+M$20))^2+($AG12*$AB$21-($BT11+M$21))^2+($AG12*$AB$22-($BU11+M$22))^2+($AG12*$AB$23-($BV11+M$23))^2+($AG12*$AB$24-($BW11+M$24))^2+($AG12*$AB$25-($BX11+M$25))^2+($AG12*$AB$26-($BY11+M$26))^2+($AG12*$AB$27-($BZ11+M$27))^2+($AG12*$AB$28-($CA11+M$28))^2+($AG12*$AB$29-($CB11+M$29))^2+($AG12*$AB$30-($CC11+M$30))^2+($AG12*$AB$31-($CD11+M$31))^2+($AG12*$AB$32-($CE11+M$32))^2+($AG12*$AB$33-($CF11+M$33))^2+($AG12*$AB$34-($CG11+M$34))^2+($AG12*$AB$35-($CH11+M$35))^2+($AG12*$AB$36-($CI11+M$36))^2+($AG12*$AB$37-($CJ11+M$37))^2+($AG12*$AB$38-($CK11+M$38))^2+($AG12*$AB$39-($CL11+M$39))^2+($AG12*$AB$40-($CM11+M$40))^2+($AG12*$AB$41-($CN11+M$41))^2+($AG12*$AB$42-($CO11+M$42))^2+($AG12*$AB$43-($CP11+M$43))^2+($AG12*$AB$44-($CQ11+M$44))^2+($AG12*$AB$45-($CR11+M$45))^2+($AG12*$AB$46-($CS11+M$46))^2+($AG12*$AB$47-($CT11+M$47))^2+($AG12*$AB$48-($CU11+M$48))^2+($AG12*$AB$49-($CV11+M$49))^2+($AG12*$AB$50-($CW11+M$50))^2+($AG12*$AB$51-($CX11+M$51))^2+($AG12*$AB$52-($CY11+M$52))^2+($AG12*$AB$53-($CZ11+M$53))^2+($AG12*$AB$54-($DA11+M$54))^2+($AG12*$AB$55-($DB11+M$55))^2+($AG12*$AB$56-($DC11+M$56))^2+($AG12*$AB$57-($DD11+M$57))^2+($AG12*$AB$58-($DE11+M$58))^2+($AG12*$AB$59-($DF11+M$59))^2+($AG12*$AB$60-($DG11+M$60))^2+($AG12*$AB$61-($DH11+M$61))^2+($AG12*$AB$62-($DI11+M$62))^2+($AG12*$AB$63-($DJ11+M$63))^2)))</f>
        <v/>
      </c>
      <c r="AR12" s="418" t="str">
        <f>IF(N$10=0,"",IF(COUNTIF($BE$7:$BE11,AR$6)&gt;=HLOOKUP(AR$6,$E$8:$X$10,ROW($E$10)-ROW($E$8)+1,FALSE),"",SQRT(($AG12*$AB$14-($BM11+N$14))^2+($AG12*$AB$15-($BN11+N$15))^2+($AG12*$AB$16-($BO11+N$16))^2+($AG12*$AB$17-($BP11+N$17))^2+($AG12*$AB$18-($BQ11+N$18))^2+($AG12*$AB$19-($BR11+N$19))^2+($AG12*$AB$20-($BS11+N$20))^2+($AG12*$AB$21-($BT11+N$21))^2+($AG12*$AB$22-($BU11+N$22))^2+($AG12*$AB$23-($BV11+N$23))^2+($AG12*$AB$24-($BW11+N$24))^2+($AG12*$AB$25-($BX11+N$25))^2+($AG12*$AB$26-($BY11+N$26))^2+($AG12*$AB$27-($BZ11+N$27))^2+($AG12*$AB$28-($CA11+N$28))^2+($AG12*$AB$29-($CB11+N$29))^2+($AG12*$AB$30-($CC11+N$30))^2+($AG12*$AB$31-($CD11+N$31))^2+($AG12*$AB$32-($CE11+N$32))^2+($AG12*$AB$33-($CF11+N$33))^2+($AG12*$AB$34-($CG11+N$34))^2+($AG12*$AB$35-($CH11+N$35))^2+($AG12*$AB$36-($CI11+N$36))^2+($AG12*$AB$37-($CJ11+N$37))^2+($AG12*$AB$38-($CK11+N$38))^2+($AG12*$AB$39-($CL11+N$39))^2+($AG12*$AB$40-($CM11+N$40))^2+($AG12*$AB$41-($CN11+N$41))^2+($AG12*$AB$42-($CO11+N$42))^2+($AG12*$AB$43-($CP11+N$43))^2+($AG12*$AB$44-($CQ11+N$44))^2+($AG12*$AB$45-($CR11+N$45))^2+($AG12*$AB$46-($CS11+N$46))^2+($AG12*$AB$47-($CT11+N$47))^2+($AG12*$AB$48-($CU11+N$48))^2+($AG12*$AB$49-($CV11+N$49))^2+($AG12*$AB$50-($CW11+N$50))^2+($AG12*$AB$51-($CX11+N$51))^2+($AG12*$AB$52-($CY11+N$52))^2+($AG12*$AB$53-($CZ11+N$53))^2+($AG12*$AB$54-($DA11+N$54))^2+($AG12*$AB$55-($DB11+N$55))^2+($AG12*$AB$56-($DC11+N$56))^2+($AG12*$AB$57-($DD11+N$57))^2+($AG12*$AB$58-($DE11+N$58))^2+($AG12*$AB$59-($DF11+N$59))^2+($AG12*$AB$60-($DG11+N$60))^2+($AG12*$AB$61-($DH11+N$61))^2+($AG12*$AB$62-($DI11+N$62))^2+($AG12*$AB$63-($DJ11+N$63))^2)))</f>
        <v/>
      </c>
      <c r="AS12" s="418" t="str">
        <f>IF(O$10=0,"",IF(COUNTIF($BE$7:$BE11,AS$6)&gt;=HLOOKUP(AS$6,$E$8:$X$10,ROW($E$10)-ROW($E$8)+1,FALSE),"",SQRT(($AG12*$AB$14-($BM11+O$14))^2+($AG12*$AB$15-($BN11+O$15))^2+($AG12*$AB$16-($BO11+O$16))^2+($AG12*$AB$17-($BP11+O$17))^2+($AG12*$AB$18-($BQ11+O$18))^2+($AG12*$AB$19-($BR11+O$19))^2+($AG12*$AB$20-($BS11+O$20))^2+($AG12*$AB$21-($BT11+O$21))^2+($AG12*$AB$22-($BU11+O$22))^2+($AG12*$AB$23-($BV11+O$23))^2+($AG12*$AB$24-($BW11+O$24))^2+($AG12*$AB$25-($BX11+O$25))^2+($AG12*$AB$26-($BY11+O$26))^2+($AG12*$AB$27-($BZ11+O$27))^2+($AG12*$AB$28-($CA11+O$28))^2+($AG12*$AB$29-($CB11+O$29))^2+($AG12*$AB$30-($CC11+O$30))^2+($AG12*$AB$31-($CD11+O$31))^2+($AG12*$AB$32-($CE11+O$32))^2+($AG12*$AB$33-($CF11+O$33))^2+($AG12*$AB$34-($CG11+O$34))^2+($AG12*$AB$35-($CH11+O$35))^2+($AG12*$AB$36-($CI11+O$36))^2+($AG12*$AB$37-($CJ11+O$37))^2+($AG12*$AB$38-($CK11+O$38))^2+($AG12*$AB$39-($CL11+O$39))^2+($AG12*$AB$40-($CM11+O$40))^2+($AG12*$AB$41-($CN11+O$41))^2+($AG12*$AB$42-($CO11+O$42))^2+($AG12*$AB$43-($CP11+O$43))^2+($AG12*$AB$44-($CQ11+O$44))^2+($AG12*$AB$45-($CR11+O$45))^2+($AG12*$AB$46-($CS11+O$46))^2+($AG12*$AB$47-($CT11+O$47))^2+($AG12*$AB$48-($CU11+O$48))^2+($AG12*$AB$49-($CV11+O$49))^2+($AG12*$AB$50-($CW11+O$50))^2+($AG12*$AB$51-($CX11+O$51))^2+($AG12*$AB$52-($CY11+O$52))^2+($AG12*$AB$53-($CZ11+O$53))^2+($AG12*$AB$54-($DA11+O$54))^2+($AG12*$AB$55-($DB11+O$55))^2+($AG12*$AB$56-($DC11+O$56))^2+($AG12*$AB$57-($DD11+O$57))^2+($AG12*$AB$58-($DE11+O$58))^2+($AG12*$AB$59-($DF11+O$59))^2+($AG12*$AB$60-($DG11+O$60))^2+($AG12*$AB$61-($DH11+O$61))^2+($AG12*$AB$62-($DI11+O$62))^2+($AG12*$AB$63-($DJ11+O$63))^2)))</f>
        <v/>
      </c>
      <c r="AT12" s="418" t="str">
        <f>IF(P$10=0,"",IF(COUNTIF($BE$7:$BE11,AT$6)&gt;=HLOOKUP(AT$6,$E$8:$X$10,ROW($E$10)-ROW($E$8)+1,FALSE),"",SQRT(($AG12*$AB$14-($BM11+P$14))^2+($AG12*$AB$15-($BN11+P$15))^2+($AG12*$AB$16-($BO11+P$16))^2+($AG12*$AB$17-($BP11+P$17))^2+($AG12*$AB$18-($BQ11+P$18))^2+($AG12*$AB$19-($BR11+P$19))^2+($AG12*$AB$20-($BS11+P$20))^2+($AG12*$AB$21-($BT11+P$21))^2+($AG12*$AB$22-($BU11+P$22))^2+($AG12*$AB$23-($BV11+P$23))^2+($AG12*$AB$24-($BW11+P$24))^2+($AG12*$AB$25-($BX11+P$25))^2+($AG12*$AB$26-($BY11+P$26))^2+($AG12*$AB$27-($BZ11+P$27))^2+($AG12*$AB$28-($CA11+P$28))^2+($AG12*$AB$29-($CB11+P$29))^2+($AG12*$AB$30-($CC11+P$30))^2+($AG12*$AB$31-($CD11+P$31))^2+($AG12*$AB$32-($CE11+P$32))^2+($AG12*$AB$33-($CF11+P$33))^2+($AG12*$AB$34-($CG11+P$34))^2+($AG12*$AB$35-($CH11+P$35))^2+($AG12*$AB$36-($CI11+P$36))^2+($AG12*$AB$37-($CJ11+P$37))^2+($AG12*$AB$38-($CK11+P$38))^2+($AG12*$AB$39-($CL11+P$39))^2+($AG12*$AB$40-($CM11+P$40))^2+($AG12*$AB$41-($CN11+P$41))^2+($AG12*$AB$42-($CO11+P$42))^2+($AG12*$AB$43-($CP11+P$43))^2+($AG12*$AB$44-($CQ11+P$44))^2+($AG12*$AB$45-($CR11+P$45))^2+($AG12*$AB$46-($CS11+P$46))^2+($AG12*$AB$47-($CT11+P$47))^2+($AG12*$AB$48-($CU11+P$48))^2+($AG12*$AB$49-($CV11+P$49))^2+($AG12*$AB$50-($CW11+P$50))^2+($AG12*$AB$51-($CX11+P$51))^2+($AG12*$AB$52-($CY11+P$52))^2+($AG12*$AB$53-($CZ11+P$53))^2+($AG12*$AB$54-($DA11+P$54))^2+($AG12*$AB$55-($DB11+P$55))^2+($AG12*$AB$56-($DC11+P$56))^2+($AG12*$AB$57-($DD11+P$57))^2+($AG12*$AB$58-($DE11+P$58))^2+($AG12*$AB$59-($DF11+P$59))^2+($AG12*$AB$60-($DG11+P$60))^2+($AG12*$AB$61-($DH11+P$61))^2+($AG12*$AB$62-($DI11+P$62))^2+($AG12*$AB$63-($DJ11+P$63))^2)))</f>
        <v/>
      </c>
      <c r="AU12" s="418" t="str">
        <f>IF(Q$10=0,"",IF(COUNTIF($BE$7:$BE11,AU$6)&gt;=HLOOKUP(AU$6,$E$8:$X$10,ROW($E$10)-ROW($E$8)+1,FALSE),"",SQRT(($AG12*$AB$14-($BM11+Q$14))^2+($AG12*$AB$15-($BN11+Q$15))^2+($AG12*$AB$16-($BO11+Q$16))^2+($AG12*$AB$17-($BP11+Q$17))^2+($AG12*$AB$18-($BQ11+Q$18))^2+($AG12*$AB$19-($BR11+Q$19))^2+($AG12*$AB$20-($BS11+Q$20))^2+($AG12*$AB$21-($BT11+Q$21))^2+($AG12*$AB$22-($BU11+Q$22))^2+($AG12*$AB$23-($BV11+Q$23))^2+($AG12*$AB$24-($BW11+Q$24))^2+($AG12*$AB$25-($BX11+Q$25))^2+($AG12*$AB$26-($BY11+Q$26))^2+($AG12*$AB$27-($BZ11+Q$27))^2+($AG12*$AB$28-($CA11+Q$28))^2+($AG12*$AB$29-($CB11+Q$29))^2+($AG12*$AB$30-($CC11+Q$30))^2+($AG12*$AB$31-($CD11+Q$31))^2+($AG12*$AB$32-($CE11+Q$32))^2+($AG12*$AB$33-($CF11+Q$33))^2+($AG12*$AB$34-($CG11+Q$34))^2+($AG12*$AB$35-($CH11+Q$35))^2+($AG12*$AB$36-($CI11+Q$36))^2+($AG12*$AB$37-($CJ11+Q$37))^2+($AG12*$AB$38-($CK11+Q$38))^2+($AG12*$AB$39-($CL11+Q$39))^2+($AG12*$AB$40-($CM11+Q$40))^2+($AG12*$AB$41-($CN11+Q$41))^2+($AG12*$AB$42-($CO11+Q$42))^2+($AG12*$AB$43-($CP11+Q$43))^2+($AG12*$AB$44-($CQ11+Q$44))^2+($AG12*$AB$45-($CR11+Q$45))^2+($AG12*$AB$46-($CS11+Q$46))^2+($AG12*$AB$47-($CT11+Q$47))^2+($AG12*$AB$48-($CU11+Q$48))^2+($AG12*$AB$49-($CV11+Q$49))^2+($AG12*$AB$50-($CW11+Q$50))^2+($AG12*$AB$51-($CX11+Q$51))^2+($AG12*$AB$52-($CY11+Q$52))^2+($AG12*$AB$53-($CZ11+Q$53))^2+($AG12*$AB$54-($DA11+Q$54))^2+($AG12*$AB$55-($DB11+Q$55))^2+($AG12*$AB$56-($DC11+Q$56))^2+($AG12*$AB$57-($DD11+Q$57))^2+($AG12*$AB$58-($DE11+Q$58))^2+($AG12*$AB$59-($DF11+Q$59))^2+($AG12*$AB$60-($DG11+Q$60))^2+($AG12*$AB$61-($DH11+Q$61))^2+($AG12*$AB$62-($DI11+Q$62))^2+($AG12*$AB$63-($DJ11+Q$63))^2)))</f>
        <v/>
      </c>
      <c r="AV12" s="418" t="str">
        <f>IF(R$10=0,"",IF(COUNTIF($BE$7:$BE11,AV$6)&gt;=HLOOKUP(AV$6,$E$8:$X$10,ROW($E$10)-ROW($E$8)+1,FALSE),"",SQRT(($AG12*$AB$14-($BM11+R$14))^2+($AG12*$AB$15-($BN11+R$15))^2+($AG12*$AB$16-($BO11+R$16))^2+($AG12*$AB$17-($BP11+R$17))^2+($AG12*$AB$18-($BQ11+R$18))^2+($AG12*$AB$19-($BR11+R$19))^2+($AG12*$AB$20-($BS11+R$20))^2+($AG12*$AB$21-($BT11+R$21))^2+($AG12*$AB$22-($BU11+R$22))^2+($AG12*$AB$23-($BV11+R$23))^2+($AG12*$AB$24-($BW11+R$24))^2+($AG12*$AB$25-($BX11+R$25))^2+($AG12*$AB$26-($BY11+R$26))^2+($AG12*$AB$27-($BZ11+R$27))^2+($AG12*$AB$28-($CA11+R$28))^2+($AG12*$AB$29-($CB11+R$29))^2+($AG12*$AB$30-($CC11+R$30))^2+($AG12*$AB$31-($CD11+R$31))^2+($AG12*$AB$32-($CE11+R$32))^2+($AG12*$AB$33-($CF11+R$33))^2+($AG12*$AB$34-($CG11+R$34))^2+($AG12*$AB$35-($CH11+R$35))^2+($AG12*$AB$36-($CI11+R$36))^2+($AG12*$AB$37-($CJ11+R$37))^2+($AG12*$AB$38-($CK11+R$38))^2+($AG12*$AB$39-($CL11+R$39))^2+($AG12*$AB$40-($CM11+R$40))^2+($AG12*$AB$41-($CN11+R$41))^2+($AG12*$AB$42-($CO11+R$42))^2+($AG12*$AB$43-($CP11+R$43))^2+($AG12*$AB$44-($CQ11+R$44))^2+($AG12*$AB$45-($CR11+R$45))^2+($AG12*$AB$46-($CS11+R$46))^2+($AG12*$AB$47-($CT11+R$47))^2+($AG12*$AB$48-($CU11+R$48))^2+($AG12*$AB$49-($CV11+R$49))^2+($AG12*$AB$50-($CW11+R$50))^2+($AG12*$AB$51-($CX11+R$51))^2+($AG12*$AB$52-($CY11+R$52))^2+($AG12*$AB$53-($CZ11+R$53))^2+($AG12*$AB$54-($DA11+R$54))^2+($AG12*$AB$55-($DB11+R$55))^2+($AG12*$AB$56-($DC11+R$56))^2+($AG12*$AB$57-($DD11+R$57))^2+($AG12*$AB$58-($DE11+R$58))^2+($AG12*$AB$59-($DF11+R$59))^2+($AG12*$AB$60-($DG11+R$60))^2+($AG12*$AB$61-($DH11+R$61))^2+($AG12*$AB$62-($DI11+R$62))^2+($AG12*$AB$63-($DJ11+R$63))^2)))</f>
        <v/>
      </c>
      <c r="AW12" s="418" t="str">
        <f>IF(S$10=0,"",IF(COUNTIF($BE$7:$BE11,AW$6)&gt;=HLOOKUP(AW$6,$E$8:$X$10,ROW($E$10)-ROW($E$8)+1,FALSE),"",SQRT(($AG12*$AB$14-($BM11+S$14))^2+($AG12*$AB$15-($BN11+S$15))^2+($AG12*$AB$16-($BO11+S$16))^2+($AG12*$AB$17-($BP11+S$17))^2+($AG12*$AB$18-($BQ11+S$18))^2+($AG12*$AB$19-($BR11+S$19))^2+($AG12*$AB$20-($BS11+S$20))^2+($AG12*$AB$21-($BT11+S$21))^2+($AG12*$AB$22-($BU11+S$22))^2+($AG12*$AB$23-($BV11+S$23))^2+($AG12*$AB$24-($BW11+S$24))^2+($AG12*$AB$25-($BX11+S$25))^2+($AG12*$AB$26-($BY11+S$26))^2+($AG12*$AB$27-($BZ11+S$27))^2+($AG12*$AB$28-($CA11+S$28))^2+($AG12*$AB$29-($CB11+S$29))^2+($AG12*$AB$30-($CC11+S$30))^2+($AG12*$AB$31-($CD11+S$31))^2+($AG12*$AB$32-($CE11+S$32))^2+($AG12*$AB$33-($CF11+S$33))^2+($AG12*$AB$34-($CG11+S$34))^2+($AG12*$AB$35-($CH11+S$35))^2+($AG12*$AB$36-($CI11+S$36))^2+($AG12*$AB$37-($CJ11+S$37))^2+($AG12*$AB$38-($CK11+S$38))^2+($AG12*$AB$39-($CL11+S$39))^2+($AG12*$AB$40-($CM11+S$40))^2+($AG12*$AB$41-($CN11+S$41))^2+($AG12*$AB$42-($CO11+S$42))^2+($AG12*$AB$43-($CP11+S$43))^2+($AG12*$AB$44-($CQ11+S$44))^2+($AG12*$AB$45-($CR11+S$45))^2+($AG12*$AB$46-($CS11+S$46))^2+($AG12*$AB$47-($CT11+S$47))^2+($AG12*$AB$48-($CU11+S$48))^2+($AG12*$AB$49-($CV11+S$49))^2+($AG12*$AB$50-($CW11+S$50))^2+($AG12*$AB$51-($CX11+S$51))^2+($AG12*$AB$52-($CY11+S$52))^2+($AG12*$AB$53-($CZ11+S$53))^2+($AG12*$AB$54-($DA11+S$54))^2+($AG12*$AB$55-($DB11+S$55))^2+($AG12*$AB$56-($DC11+S$56))^2+($AG12*$AB$57-($DD11+S$57))^2+($AG12*$AB$58-($DE11+S$58))^2+($AG12*$AB$59-($DF11+S$59))^2+($AG12*$AB$60-($DG11+S$60))^2+($AG12*$AB$61-($DH11+S$61))^2+($AG12*$AB$62-($DI11+S$62))^2+($AG12*$AB$63-($DJ11+S$63))^2)))</f>
        <v/>
      </c>
      <c r="AX12" s="418" t="str">
        <f>IF(T$10=0,"",IF(COUNTIF($BE$7:$BE11,AX$6)&gt;=HLOOKUP(AX$6,$E$8:$X$10,ROW($E$10)-ROW($E$8)+1,FALSE),"",SQRT(($AG12*$AB$14-($BM11+T$14))^2+($AG12*$AB$15-($BN11+T$15))^2+($AG12*$AB$16-($BO11+T$16))^2+($AG12*$AB$17-($BP11+T$17))^2+($AG12*$AB$18-($BQ11+T$18))^2+($AG12*$AB$19-($BR11+T$19))^2+($AG12*$AB$20-($BS11+T$20))^2+($AG12*$AB$21-($BT11+T$21))^2+($AG12*$AB$22-($BU11+T$22))^2+($AG12*$AB$23-($BV11+T$23))^2+($AG12*$AB$24-($BW11+T$24))^2+($AG12*$AB$25-($BX11+T$25))^2+($AG12*$AB$26-($BY11+T$26))^2+($AG12*$AB$27-($BZ11+T$27))^2+($AG12*$AB$28-($CA11+T$28))^2+($AG12*$AB$29-($CB11+T$29))^2+($AG12*$AB$30-($CC11+T$30))^2+($AG12*$AB$31-($CD11+T$31))^2+($AG12*$AB$32-($CE11+T$32))^2+($AG12*$AB$33-($CF11+T$33))^2+($AG12*$AB$34-($CG11+T$34))^2+($AG12*$AB$35-($CH11+T$35))^2+($AG12*$AB$36-($CI11+T$36))^2+($AG12*$AB$37-($CJ11+T$37))^2+($AG12*$AB$38-($CK11+T$38))^2+($AG12*$AB$39-($CL11+T$39))^2+($AG12*$AB$40-($CM11+T$40))^2+($AG12*$AB$41-($CN11+T$41))^2+($AG12*$AB$42-($CO11+T$42))^2+($AG12*$AB$43-($CP11+T$43))^2+($AG12*$AB$44-($CQ11+T$44))^2+($AG12*$AB$45-($CR11+T$45))^2+($AG12*$AB$46-($CS11+T$46))^2+($AG12*$AB$47-($CT11+T$47))^2+($AG12*$AB$48-($CU11+T$48))^2+($AG12*$AB$49-($CV11+T$49))^2+($AG12*$AB$50-($CW11+T$50))^2+($AG12*$AB$51-($CX11+T$51))^2+($AG12*$AB$52-($CY11+T$52))^2+($AG12*$AB$53-($CZ11+T$53))^2+($AG12*$AB$54-($DA11+T$54))^2+($AG12*$AB$55-($DB11+T$55))^2+($AG12*$AB$56-($DC11+T$56))^2+($AG12*$AB$57-($DD11+T$57))^2+($AG12*$AB$58-($DE11+T$58))^2+($AG12*$AB$59-($DF11+T$59))^2+($AG12*$AB$60-($DG11+T$60))^2+($AG12*$AB$61-($DH11+T$61))^2+($AG12*$AB$62-($DI11+T$62))^2+($AG12*$AB$63-($DJ11+T$63))^2)))</f>
        <v/>
      </c>
      <c r="AY12" s="418" t="str">
        <f>IF(U$10=0,"",IF(COUNTIF($BE$7:$BE11,AY$6)&gt;=HLOOKUP(AY$6,$E$8:$X$10,ROW($E$10)-ROW($E$8)+1,FALSE),"",SQRT(($AG12*$AB$14-($BM11+U$14))^2+($AG12*$AB$15-($BN11+U$15))^2+($AG12*$AB$16-($BO11+U$16))^2+($AG12*$AB$17-($BP11+U$17))^2+($AG12*$AB$18-($BQ11+U$18))^2+($AG12*$AB$19-($BR11+U$19))^2+($AG12*$AB$20-($BS11+U$20))^2+($AG12*$AB$21-($BT11+U$21))^2+($AG12*$AB$22-($BU11+U$22))^2+($AG12*$AB$23-($BV11+U$23))^2+($AG12*$AB$24-($BW11+U$24))^2+($AG12*$AB$25-($BX11+U$25))^2+($AG12*$AB$26-($BY11+U$26))^2+($AG12*$AB$27-($BZ11+U$27))^2+($AG12*$AB$28-($CA11+U$28))^2+($AG12*$AB$29-($CB11+U$29))^2+($AG12*$AB$30-($CC11+U$30))^2+($AG12*$AB$31-($CD11+U$31))^2+($AG12*$AB$32-($CE11+U$32))^2+($AG12*$AB$33-($CF11+U$33))^2+($AG12*$AB$34-($CG11+U$34))^2+($AG12*$AB$35-($CH11+U$35))^2+($AG12*$AB$36-($CI11+U$36))^2+($AG12*$AB$37-($CJ11+U$37))^2+($AG12*$AB$38-($CK11+U$38))^2+($AG12*$AB$39-($CL11+U$39))^2+($AG12*$AB$40-($CM11+U$40))^2+($AG12*$AB$41-($CN11+U$41))^2+($AG12*$AB$42-($CO11+U$42))^2+($AG12*$AB$43-($CP11+U$43))^2+($AG12*$AB$44-($CQ11+U$44))^2+($AG12*$AB$45-($CR11+U$45))^2+($AG12*$AB$46-($CS11+U$46))^2+($AG12*$AB$47-($CT11+U$47))^2+($AG12*$AB$48-($CU11+U$48))^2+($AG12*$AB$49-($CV11+U$49))^2+($AG12*$AB$50-($CW11+U$50))^2+($AG12*$AB$51-($CX11+U$51))^2+($AG12*$AB$52-($CY11+U$52))^2+($AG12*$AB$53-($CZ11+U$53))^2+($AG12*$AB$54-($DA11+U$54))^2+($AG12*$AB$55-($DB11+U$55))^2+($AG12*$AB$56-($DC11+U$56))^2+($AG12*$AB$57-($DD11+U$57))^2+($AG12*$AB$58-($DE11+U$58))^2+($AG12*$AB$59-($DF11+U$59))^2+($AG12*$AB$60-($DG11+U$60))^2+($AG12*$AB$61-($DH11+U$61))^2+($AG12*$AB$62-($DI11+U$62))^2+($AG12*$AB$63-($DJ11+U$63))^2)))</f>
        <v/>
      </c>
      <c r="AZ12" s="418" t="str">
        <f>IF(V$10=0,"",IF(COUNTIF($BE$7:$BE11,AZ$6)&gt;=HLOOKUP(AZ$6,$E$8:$X$10,ROW($E$10)-ROW($E$8)+1,FALSE),"",SQRT(($AG12*$AB$14-($BM11+V$14))^2+($AG12*$AB$15-($BN11+V$15))^2+($AG12*$AB$16-($BO11+V$16))^2+($AG12*$AB$17-($BP11+V$17))^2+($AG12*$AB$18-($BQ11+V$18))^2+($AG12*$AB$19-($BR11+V$19))^2+($AG12*$AB$20-($BS11+V$20))^2+($AG12*$AB$21-($BT11+V$21))^2+($AG12*$AB$22-($BU11+V$22))^2+($AG12*$AB$23-($BV11+V$23))^2+($AG12*$AB$24-($BW11+V$24))^2+($AG12*$AB$25-($BX11+V$25))^2+($AG12*$AB$26-($BY11+V$26))^2+($AG12*$AB$27-($BZ11+V$27))^2+($AG12*$AB$28-($CA11+V$28))^2+($AG12*$AB$29-($CB11+V$29))^2+($AG12*$AB$30-($CC11+V$30))^2+($AG12*$AB$31-($CD11+V$31))^2+($AG12*$AB$32-($CE11+V$32))^2+($AG12*$AB$33-($CF11+V$33))^2+($AG12*$AB$34-($CG11+V$34))^2+($AG12*$AB$35-($CH11+V$35))^2+($AG12*$AB$36-($CI11+V$36))^2+($AG12*$AB$37-($CJ11+V$37))^2+($AG12*$AB$38-($CK11+V$38))^2+($AG12*$AB$39-($CL11+V$39))^2+($AG12*$AB$40-($CM11+V$40))^2+($AG12*$AB$41-($CN11+V$41))^2+($AG12*$AB$42-($CO11+V$42))^2+($AG12*$AB$43-($CP11+V$43))^2+($AG12*$AB$44-($CQ11+V$44))^2+($AG12*$AB$45-($CR11+V$45))^2+($AG12*$AB$46-($CS11+V$46))^2+($AG12*$AB$47-($CT11+V$47))^2+($AG12*$AB$48-($CU11+V$48))^2+($AG12*$AB$49-($CV11+V$49))^2+($AG12*$AB$50-($CW11+V$50))^2+($AG12*$AB$51-($CX11+V$51))^2+($AG12*$AB$52-($CY11+V$52))^2+($AG12*$AB$53-($CZ11+V$53))^2+($AG12*$AB$54-($DA11+V$54))^2+($AG12*$AB$55-($DB11+V$55))^2+($AG12*$AB$56-($DC11+V$56))^2+($AG12*$AB$57-($DD11+V$57))^2+($AG12*$AB$58-($DE11+V$58))^2+($AG12*$AB$59-($DF11+V$59))^2+($AG12*$AB$60-($DG11+V$60))^2+($AG12*$AB$61-($DH11+V$61))^2+($AG12*$AB$62-($DI11+V$62))^2+($AG12*$AB$63-($DJ11+V$63))^2)))</f>
        <v/>
      </c>
      <c r="BA12" s="418" t="str">
        <f>IF(W$10=0,"",IF(COUNTIF($BE$7:$BE11,BA$6)&gt;=HLOOKUP(BA$6,$E$8:$X$10,ROW($E$10)-ROW($E$8)+1,FALSE),"",SQRT(($AG12*$AB$14-($BM11+W$14))^2+($AG12*$AB$15-($BN11+W$15))^2+($AG12*$AB$16-($BO11+W$16))^2+($AG12*$AB$17-($BP11+W$17))^2+($AG12*$AB$18-($BQ11+W$18))^2+($AG12*$AB$19-($BR11+W$19))^2+($AG12*$AB$20-($BS11+W$20))^2+($AG12*$AB$21-($BT11+W$21))^2+($AG12*$AB$22-($BU11+W$22))^2+($AG12*$AB$23-($BV11+W$23))^2+($AG12*$AB$24-($BW11+W$24))^2+($AG12*$AB$25-($BX11+W$25))^2+($AG12*$AB$26-($BY11+W$26))^2+($AG12*$AB$27-($BZ11+W$27))^2+($AG12*$AB$28-($CA11+W$28))^2+($AG12*$AB$29-($CB11+W$29))^2+($AG12*$AB$30-($CC11+W$30))^2+($AG12*$AB$31-($CD11+W$31))^2+($AG12*$AB$32-($CE11+W$32))^2+($AG12*$AB$33-($CF11+W$33))^2+($AG12*$AB$34-($CG11+W$34))^2+($AG12*$AB$35-($CH11+W$35))^2+($AG12*$AB$36-($CI11+W$36))^2+($AG12*$AB$37-($CJ11+W$37))^2+($AG12*$AB$38-($CK11+W$38))^2+($AG12*$AB$39-($CL11+W$39))^2+($AG12*$AB$40-($CM11+W$40))^2+($AG12*$AB$41-($CN11+W$41))^2+($AG12*$AB$42-($CO11+W$42))^2+($AG12*$AB$43-($CP11+W$43))^2+($AG12*$AB$44-($CQ11+W$44))^2+($AG12*$AB$45-($CR11+W$45))^2+($AG12*$AB$46-($CS11+W$46))^2+($AG12*$AB$47-($CT11+W$47))^2+($AG12*$AB$48-($CU11+W$48))^2+($AG12*$AB$49-($CV11+W$49))^2+($AG12*$AB$50-($CW11+W$50))^2+($AG12*$AB$51-($CX11+W$51))^2+($AG12*$AB$52-($CY11+W$52))^2+($AG12*$AB$53-($CZ11+W$53))^2+($AG12*$AB$54-($DA11+W$54))^2+($AG12*$AB$55-($DB11+W$55))^2+($AG12*$AB$56-($DC11+W$56))^2+($AG12*$AB$57-($DD11+W$57))^2+($AG12*$AB$58-($DE11+W$58))^2+($AG12*$AB$59-($DF11+W$59))^2+($AG12*$AB$60-($DG11+W$60))^2+($AG12*$AB$61-($DH11+W$61))^2+($AG12*$AB$62-($DI11+W$62))^2+($AG12*$AB$63-($DJ11+W$63))^2)))</f>
        <v/>
      </c>
      <c r="BB12" s="418" t="str">
        <f>IF(X$10=0,"",IF(COUNTIF($BE$7:$BE11,BB$6)&gt;=HLOOKUP(BB$6,$E$8:$X$10,ROW($E$10)-ROW($E$8)+1,FALSE),"",SQRT(($AG12*$AB$14-($BM11+X$14))^2+($AG12*$AB$15-($BN11+X$15))^2+($AG12*$AB$16-($BO11+X$16))^2+($AG12*$AB$17-($BP11+X$17))^2+($AG12*$AB$18-($BQ11+X$18))^2+($AG12*$AB$19-($BR11+X$19))^2+($AG12*$AB$20-($BS11+X$20))^2+($AG12*$AB$21-($BT11+X$21))^2+($AG12*$AB$22-($BU11+X$22))^2+($AG12*$AB$23-($BV11+X$23))^2+($AG12*$AB$24-($BW11+X$24))^2+($AG12*$AB$25-($BX11+X$25))^2+($AG12*$AB$26-($BY11+X$26))^2+($AG12*$AB$27-($BZ11+X$27))^2+($AG12*$AB$28-($CA11+X$28))^2+($AG12*$AB$29-($CB11+X$29))^2+($AG12*$AB$30-($CC11+X$30))^2+($AG12*$AB$31-($CD11+X$31))^2+($AG12*$AB$32-($CE11+X$32))^2+($AG12*$AB$33-($CF11+X$33))^2+($AG12*$AB$34-($CG11+X$34))^2+($AG12*$AB$35-($CH11+X$35))^2+($AG12*$AB$36-($CI11+X$36))^2+($AG12*$AB$37-($CJ11+X$37))^2+($AG12*$AB$38-($CK11+X$38))^2+($AG12*$AB$39-($CL11+X$39))^2+($AG12*$AB$40-($CM11+X$40))^2+($AG12*$AB$41-($CN11+X$41))^2+($AG12*$AB$42-($CO11+X$42))^2+($AG12*$AB$43-($CP11+X$43))^2+($AG12*$AB$44-($CQ11+X$44))^2+($AG12*$AB$45-($CR11+X$45))^2+($AG12*$AB$46-($CS11+X$46))^2+($AG12*$AB$47-($CT11+X$47))^2+($AG12*$AB$48-($CU11+X$48))^2+($AG12*$AB$49-($CV11+X$49))^2+($AG12*$AB$50-($CW11+X$50))^2+($AG12*$AB$51-($CX11+X$51))^2+($AG12*$AB$52-($CY11+X$52))^2+($AG12*$AB$53-($CZ11+X$53))^2+($AG12*$AB$54-($DA11+X$54))^2+($AG12*$AB$55-($DB11+X$55))^2+($AG12*$AB$56-($DC11+X$56))^2+($AG12*$AB$57-($DD11+X$57))^2+($AG12*$AB$58-($DE11+X$58))^2+($AG12*$AB$59-($DF11+X$59))^2+($AG12*$AB$60-($DG11+X$60))^2+($AG12*$AB$61-($DH11+X$61))^2+($AG12*$AB$62-($DI11+X$62))^2+($AG12*$AB$63-($DJ11+X$63))^2)))</f>
        <v/>
      </c>
      <c r="BC12" s="200"/>
      <c r="BD12" s="419">
        <f t="shared" si="6"/>
        <v>0</v>
      </c>
      <c r="BE12" s="420">
        <f t="shared" si="7"/>
        <v>0</v>
      </c>
      <c r="BF12" s="421">
        <f t="shared" si="8"/>
        <v>0</v>
      </c>
      <c r="BG12" s="71"/>
      <c r="BH12" s="71"/>
      <c r="BI12" s="71"/>
      <c r="BJ12" s="71"/>
      <c r="BK12" s="693"/>
      <c r="BL12" s="197">
        <f t="shared" si="12"/>
        <v>6</v>
      </c>
      <c r="BM12" s="202">
        <f t="shared" si="9"/>
        <v>0</v>
      </c>
      <c r="BN12" s="202">
        <f t="shared" si="10"/>
        <v>0</v>
      </c>
      <c r="BO12" s="202">
        <f t="shared" si="13"/>
        <v>0</v>
      </c>
      <c r="BP12" s="202">
        <f t="shared" si="14"/>
        <v>0</v>
      </c>
      <c r="BQ12" s="202">
        <f t="shared" si="15"/>
        <v>0</v>
      </c>
      <c r="BR12" s="202">
        <f t="shared" si="16"/>
        <v>0</v>
      </c>
      <c r="BS12" s="202">
        <f t="shared" si="17"/>
        <v>0</v>
      </c>
      <c r="BT12" s="202">
        <f t="shared" si="18"/>
        <v>0</v>
      </c>
      <c r="BU12" s="202">
        <f t="shared" si="19"/>
        <v>0</v>
      </c>
      <c r="BV12" s="202">
        <f t="shared" si="20"/>
        <v>0</v>
      </c>
      <c r="BW12" s="202">
        <f t="shared" si="21"/>
        <v>0</v>
      </c>
      <c r="BX12" s="202">
        <f t="shared" si="22"/>
        <v>0</v>
      </c>
      <c r="BY12" s="202">
        <f t="shared" si="23"/>
        <v>0</v>
      </c>
      <c r="BZ12" s="202">
        <f t="shared" si="24"/>
        <v>0</v>
      </c>
      <c r="CA12" s="202">
        <f t="shared" si="25"/>
        <v>0</v>
      </c>
      <c r="CB12" s="202">
        <f t="shared" si="26"/>
        <v>0</v>
      </c>
      <c r="CC12" s="202">
        <f t="shared" si="27"/>
        <v>0</v>
      </c>
      <c r="CD12" s="202">
        <f t="shared" si="28"/>
        <v>0</v>
      </c>
      <c r="CE12" s="202">
        <f t="shared" si="29"/>
        <v>0</v>
      </c>
      <c r="CF12" s="202">
        <f t="shared" si="30"/>
        <v>0</v>
      </c>
      <c r="CG12" s="202">
        <f t="shared" si="31"/>
        <v>0</v>
      </c>
      <c r="CH12" s="202">
        <f t="shared" si="32"/>
        <v>0</v>
      </c>
      <c r="CI12" s="202">
        <f t="shared" si="33"/>
        <v>0</v>
      </c>
      <c r="CJ12" s="202">
        <f t="shared" si="34"/>
        <v>0</v>
      </c>
      <c r="CK12" s="202">
        <f t="shared" si="35"/>
        <v>0</v>
      </c>
      <c r="CL12" s="202">
        <f t="shared" si="36"/>
        <v>0</v>
      </c>
      <c r="CM12" s="202">
        <f t="shared" si="37"/>
        <v>0</v>
      </c>
      <c r="CN12" s="202">
        <f t="shared" si="38"/>
        <v>0</v>
      </c>
      <c r="CO12" s="202">
        <f t="shared" si="39"/>
        <v>0</v>
      </c>
      <c r="CP12" s="202">
        <f t="shared" si="40"/>
        <v>0</v>
      </c>
      <c r="CQ12" s="202">
        <f t="shared" si="41"/>
        <v>0</v>
      </c>
      <c r="CR12" s="202">
        <f t="shared" si="42"/>
        <v>0</v>
      </c>
      <c r="CS12" s="202">
        <f t="shared" si="43"/>
        <v>0</v>
      </c>
      <c r="CT12" s="202">
        <f t="shared" si="44"/>
        <v>0</v>
      </c>
      <c r="CU12" s="202">
        <f t="shared" si="45"/>
        <v>0</v>
      </c>
      <c r="CV12" s="202">
        <f t="shared" si="46"/>
        <v>0</v>
      </c>
      <c r="CW12" s="202">
        <f t="shared" si="47"/>
        <v>0</v>
      </c>
      <c r="CX12" s="202">
        <f t="shared" si="48"/>
        <v>0</v>
      </c>
      <c r="CY12" s="202">
        <f t="shared" si="49"/>
        <v>0</v>
      </c>
      <c r="CZ12" s="202">
        <f t="shared" si="50"/>
        <v>0</v>
      </c>
      <c r="DA12" s="202">
        <f t="shared" si="51"/>
        <v>0</v>
      </c>
      <c r="DB12" s="202">
        <f t="shared" si="52"/>
        <v>0</v>
      </c>
      <c r="DC12" s="202">
        <f t="shared" si="53"/>
        <v>0</v>
      </c>
      <c r="DD12" s="202">
        <f t="shared" si="54"/>
        <v>0</v>
      </c>
      <c r="DE12" s="202">
        <f t="shared" si="55"/>
        <v>0</v>
      </c>
      <c r="DF12" s="202">
        <f t="shared" si="56"/>
        <v>0</v>
      </c>
      <c r="DG12" s="202">
        <f t="shared" si="57"/>
        <v>0</v>
      </c>
      <c r="DH12" s="202">
        <f t="shared" si="58"/>
        <v>0</v>
      </c>
      <c r="DI12" s="202">
        <f t="shared" si="59"/>
        <v>0</v>
      </c>
      <c r="DJ12" s="202">
        <f t="shared" si="60"/>
        <v>0</v>
      </c>
      <c r="DK12" s="71"/>
      <c r="DL12" s="71"/>
      <c r="DM12" s="71"/>
      <c r="DN12" s="71"/>
      <c r="DO12" s="71"/>
      <c r="DP12" s="71"/>
    </row>
    <row r="13" spans="1:120" ht="18" customHeight="1" thickTop="1" thickBot="1" x14ac:dyDescent="0.2">
      <c r="A13" s="71"/>
      <c r="B13" s="71"/>
      <c r="C13" s="216" t="s">
        <v>87</v>
      </c>
      <c r="D13" s="212"/>
      <c r="E13" s="213"/>
      <c r="F13" s="214"/>
      <c r="G13" s="214"/>
      <c r="H13" s="71"/>
      <c r="I13" s="71"/>
      <c r="J13" s="71"/>
      <c r="K13" s="71"/>
      <c r="L13" s="71"/>
      <c r="M13" s="71"/>
      <c r="N13" s="71"/>
      <c r="O13" s="71"/>
      <c r="P13" s="71"/>
      <c r="Q13" s="71"/>
      <c r="R13" s="71"/>
      <c r="S13" s="71"/>
      <c r="T13" s="71"/>
      <c r="U13" s="71"/>
      <c r="V13" s="71"/>
      <c r="W13" s="71"/>
      <c r="X13" s="71"/>
      <c r="Y13" s="71"/>
      <c r="Z13" s="217" t="s">
        <v>51</v>
      </c>
      <c r="AA13" s="218"/>
      <c r="AB13" s="217" t="s">
        <v>52</v>
      </c>
      <c r="AC13" s="71"/>
      <c r="AD13" s="219" t="s">
        <v>50</v>
      </c>
      <c r="AE13" s="194"/>
      <c r="AF13" s="206"/>
      <c r="AG13" s="417">
        <f>IF(MAX(AG$7:AG12)&lt;$W$12,AG12+1,0)</f>
        <v>0</v>
      </c>
      <c r="AH13" s="200"/>
      <c r="AI13" s="418" t="str">
        <f>IF(E$10=0,"",IF(COUNTIF($BE$7:$BE12,AI$6)&gt;=HLOOKUP(AI$6,$E$8:$X$10,ROW($E$10)-ROW($E$8)+1,FALSE),"",SQRT(($AG13*$AB$14-($BM12+E$14))^2+($AG13*$AB$15-($BN12+E$15))^2+($AG13*$AB$16-($BO12+E$16))^2+($AG13*$AB$17-($BP12+E$17))^2+($AG13*$AB$18-($BQ12+E$18))^2+($AG13*$AB$19-($BR12+E$19))^2+($AG13*$AB$20-($BS12+E$20))^2+($AG13*$AB$21-($BT12+E$21))^2+($AG13*$AB$22-($BU12+E$22))^2+($AG13*$AB$23-($BV12+E$23))^2+($AG13*$AB$24-($BW12+E$24))^2+($AG13*$AB$25-($BX12+E$25))^2+($AG13*$AB$26-($BY12+E$26))^2+($AG13*$AB$27-($BZ12+E$27))^2+($AG13*$AB$28-($CA12+E$28))^2+($AG13*$AB$29-($CB12+E$29))^2+($AG13*$AB$30-($CC12+E$30))^2+($AG13*$AB$31-($CD12+E$31))^2+($AG13*$AB$32-($CE12+E$32))^2+($AG13*$AB$33-($CF12+E$33))^2+($AG13*$AB$34-($CG12+E$34))^2+($AG13*$AB$35-($CH12+E$35))^2+($AG13*$AB$36-($CI12+E$36))^2+($AG13*$AB$37-($CJ12+E$37))^2+($AG13*$AB$38-($CK12+E$38))^2+($AG13*$AB$39-($CL12+E$39))^2+($AG13*$AB$40-($CM12+E$40))^2+($AG13*$AB$41-($CN12+E$41))^2+($AG13*$AB$42-($CO12+E$42))^2+($AG13*$AB$43-($CP12+E$43))^2+($AG13*$AB$44-($CQ12+E$44))^2+($AG13*$AB$45-($CR12+E$45))^2+($AG13*$AB$46-($CS12+E$46))^2+($AG13*$AB$47-($CT12+E$47))^2+($AG13*$AB$48-($CU12+E$48))^2+($AG13*$AB$49-($CV12+E$49))^2+($AG13*$AB$50-($CW12+E$50))^2+($AG13*$AB$51-($CX12+E$51))^2+($AG13*$AB$52-($CY12+E$52))^2+($AG13*$AB$53-($CZ12+E$53))^2+($AG13*$AB$54-($DA12+E$54))^2+($AG13*$AB$55-($DB12+E$55))^2+($AG13*$AB$56-($DC12+E$56))^2+($AG13*$AB$57-($DD12+E$57))^2+($AG13*$AB$58-($DE12+E$58))^2+($AG13*$AB$59-($DF12+E$59))^2+($AG13*$AB$60-($DG12+E$60))^2+($AG13*$AB$61-($DH12+E$61))^2+($AG13*$AB$62-($DI12+E$62))^2+($AG13*$AB$63-($DJ12+E$63))^2)))</f>
        <v/>
      </c>
      <c r="AJ13" s="418" t="str">
        <f>IF(F$10=0,"",IF(COUNTIF($BE$7:$BE12,AJ$6)&gt;=HLOOKUP(AJ$6,$E$8:$X$10,ROW($E$10)-ROW($E$8)+1,FALSE),"",SQRT(($AG13*$AB$14-($BM12+F$14))^2+($AG13*$AB$15-($BN12+F$15))^2+($AG13*$AB$16-($BO12+F$16))^2+($AG13*$AB$17-($BP12+F$17))^2+($AG13*$AB$18-($BQ12+F$18))^2+($AG13*$AB$19-($BR12+F$19))^2+($AG13*$AB$20-($BS12+F$20))^2+($AG13*$AB$21-($BT12+F$21))^2+($AG13*$AB$22-($BU12+F$22))^2+($AG13*$AB$23-($BV12+F$23))^2+($AG13*$AB$24-($BW12+F$24))^2+($AG13*$AB$25-($BX12+F$25))^2+($AG13*$AB$26-($BY12+F$26))^2+($AG13*$AB$27-($BZ12+F$27))^2+($AG13*$AB$28-($CA12+F$28))^2+($AG13*$AB$29-($CB12+F$29))^2+($AG13*$AB$30-($CC12+F$30))^2+($AG13*$AB$31-($CD12+F$31))^2+($AG13*$AB$32-($CE12+F$32))^2+($AG13*$AB$33-($CF12+F$33))^2+($AG13*$AB$34-($CG12+F$34))^2+($AG13*$AB$35-($CH12+F$35))^2+($AG13*$AB$36-($CI12+F$36))^2+($AG13*$AB$37-($CJ12+F$37))^2+($AG13*$AB$38-($CK12+F$38))^2+($AG13*$AB$39-($CL12+F$39))^2+($AG13*$AB$40-($CM12+F$40))^2+($AG13*$AB$41-($CN12+F$41))^2+($AG13*$AB$42-($CO12+F$42))^2+($AG13*$AB$43-($CP12+F$43))^2+($AG13*$AB$44-($CQ12+F$44))^2+($AG13*$AB$45-($CR12+F$45))^2+($AG13*$AB$46-($CS12+F$46))^2+($AG13*$AB$47-($CT12+F$47))^2+($AG13*$AB$48-($CU12+F$48))^2+($AG13*$AB$49-($CV12+F$49))^2+($AG13*$AB$50-($CW12+F$50))^2+($AG13*$AB$51-($CX12+F$51))^2+($AG13*$AB$52-($CY12+F$52))^2+($AG13*$AB$53-($CZ12+F$53))^2+($AG13*$AB$54-($DA12+F$54))^2+($AG13*$AB$55-($DB12+F$55))^2+($AG13*$AB$56-($DC12+F$56))^2+($AG13*$AB$57-($DD12+F$57))^2+($AG13*$AB$58-($DE12+F$58))^2+($AG13*$AB$59-($DF12+F$59))^2+($AG13*$AB$60-($DG12+F$60))^2+($AG13*$AB$61-($DH12+F$61))^2+($AG13*$AB$62-($DI12+F$62))^2+($AG13*$AB$63-($DJ12+F$63))^2)))</f>
        <v/>
      </c>
      <c r="AK13" s="418" t="str">
        <f>IF(G$10=0,"",IF(COUNTIF($BE$7:$BE12,AK$6)&gt;=HLOOKUP(AK$6,$E$8:$X$10,ROW($E$10)-ROW($E$8)+1,FALSE),"",SQRT(($AG13*$AB$14-($BM12+G$14))^2+($AG13*$AB$15-($BN12+G$15))^2+($AG13*$AB$16-($BO12+G$16))^2+($AG13*$AB$17-($BP12+G$17))^2+($AG13*$AB$18-($BQ12+G$18))^2+($AG13*$AB$19-($BR12+G$19))^2+($AG13*$AB$20-($BS12+G$20))^2+($AG13*$AB$21-($BT12+G$21))^2+($AG13*$AB$22-($BU12+G$22))^2+($AG13*$AB$23-($BV12+G$23))^2+($AG13*$AB$24-($BW12+G$24))^2+($AG13*$AB$25-($BX12+G$25))^2+($AG13*$AB$26-($BY12+G$26))^2+($AG13*$AB$27-($BZ12+G$27))^2+($AG13*$AB$28-($CA12+G$28))^2+($AG13*$AB$29-($CB12+G$29))^2+($AG13*$AB$30-($CC12+G$30))^2+($AG13*$AB$31-($CD12+G$31))^2+($AG13*$AB$32-($CE12+G$32))^2+($AG13*$AB$33-($CF12+G$33))^2+($AG13*$AB$34-($CG12+G$34))^2+($AG13*$AB$35-($CH12+G$35))^2+($AG13*$AB$36-($CI12+G$36))^2+($AG13*$AB$37-($CJ12+G$37))^2+($AG13*$AB$38-($CK12+G$38))^2+($AG13*$AB$39-($CL12+G$39))^2+($AG13*$AB$40-($CM12+G$40))^2+($AG13*$AB$41-($CN12+G$41))^2+($AG13*$AB$42-($CO12+G$42))^2+($AG13*$AB$43-($CP12+G$43))^2+($AG13*$AB$44-($CQ12+G$44))^2+($AG13*$AB$45-($CR12+G$45))^2+($AG13*$AB$46-($CS12+G$46))^2+($AG13*$AB$47-($CT12+G$47))^2+($AG13*$AB$48-($CU12+G$48))^2+($AG13*$AB$49-($CV12+G$49))^2+($AG13*$AB$50-($CW12+G$50))^2+($AG13*$AB$51-($CX12+G$51))^2+($AG13*$AB$52-($CY12+G$52))^2+($AG13*$AB$53-($CZ12+G$53))^2+($AG13*$AB$54-($DA12+G$54))^2+($AG13*$AB$55-($DB12+G$55))^2+($AG13*$AB$56-($DC12+G$56))^2+($AG13*$AB$57-($DD12+G$57))^2+($AG13*$AB$58-($DE12+G$58))^2+($AG13*$AB$59-($DF12+G$59))^2+($AG13*$AB$60-($DG12+G$60))^2+($AG13*$AB$61-($DH12+G$61))^2+($AG13*$AB$62-($DI12+G$62))^2+($AG13*$AB$63-($DJ12+G$63))^2)))</f>
        <v/>
      </c>
      <c r="AL13" s="418" t="str">
        <f>IF(H$10=0,"",IF(COUNTIF($BE$7:$BE12,AL$6)&gt;=HLOOKUP(AL$6,$E$8:$X$10,ROW($E$10)-ROW($E$8)+1,FALSE),"",SQRT(($AG13*$AB$14-($BM12+H$14))^2+($AG13*$AB$15-($BN12+H$15))^2+($AG13*$AB$16-($BO12+H$16))^2+($AG13*$AB$17-($BP12+H$17))^2+($AG13*$AB$18-($BQ12+H$18))^2+($AG13*$AB$19-($BR12+H$19))^2+($AG13*$AB$20-($BS12+H$20))^2+($AG13*$AB$21-($BT12+H$21))^2+($AG13*$AB$22-($BU12+H$22))^2+($AG13*$AB$23-($BV12+H$23))^2+($AG13*$AB$24-($BW12+H$24))^2+($AG13*$AB$25-($BX12+H$25))^2+($AG13*$AB$26-($BY12+H$26))^2+($AG13*$AB$27-($BZ12+H$27))^2+($AG13*$AB$28-($CA12+H$28))^2+($AG13*$AB$29-($CB12+H$29))^2+($AG13*$AB$30-($CC12+H$30))^2+($AG13*$AB$31-($CD12+H$31))^2+($AG13*$AB$32-($CE12+H$32))^2+($AG13*$AB$33-($CF12+H$33))^2+($AG13*$AB$34-($CG12+H$34))^2+($AG13*$AB$35-($CH12+H$35))^2+($AG13*$AB$36-($CI12+H$36))^2+($AG13*$AB$37-($CJ12+H$37))^2+($AG13*$AB$38-($CK12+H$38))^2+($AG13*$AB$39-($CL12+H$39))^2+($AG13*$AB$40-($CM12+H$40))^2+($AG13*$AB$41-($CN12+H$41))^2+($AG13*$AB$42-($CO12+H$42))^2+($AG13*$AB$43-($CP12+H$43))^2+($AG13*$AB$44-($CQ12+H$44))^2+($AG13*$AB$45-($CR12+H$45))^2+($AG13*$AB$46-($CS12+H$46))^2+($AG13*$AB$47-($CT12+H$47))^2+($AG13*$AB$48-($CU12+H$48))^2+($AG13*$AB$49-($CV12+H$49))^2+($AG13*$AB$50-($CW12+H$50))^2+($AG13*$AB$51-($CX12+H$51))^2+($AG13*$AB$52-($CY12+H$52))^2+($AG13*$AB$53-($CZ12+H$53))^2+($AG13*$AB$54-($DA12+H$54))^2+($AG13*$AB$55-($DB12+H$55))^2+($AG13*$AB$56-($DC12+H$56))^2+($AG13*$AB$57-($DD12+H$57))^2+($AG13*$AB$58-($DE12+H$58))^2+($AG13*$AB$59-($DF12+H$59))^2+($AG13*$AB$60-($DG12+H$60))^2+($AG13*$AB$61-($DH12+H$61))^2+($AG13*$AB$62-($DI12+H$62))^2+($AG13*$AB$63-($DJ12+H$63))^2)))</f>
        <v/>
      </c>
      <c r="AM13" s="418" t="str">
        <f>IF(I$10=0,"",IF(COUNTIF($BE$7:$BE12,AM$6)&gt;=HLOOKUP(AM$6,$E$8:$X$10,ROW($E$10)-ROW($E$8)+1,FALSE),"",SQRT(($AG13*$AB$14-($BM12+I$14))^2+($AG13*$AB$15-($BN12+I$15))^2+($AG13*$AB$16-($BO12+I$16))^2+($AG13*$AB$17-($BP12+I$17))^2+($AG13*$AB$18-($BQ12+I$18))^2+($AG13*$AB$19-($BR12+I$19))^2+($AG13*$AB$20-($BS12+I$20))^2+($AG13*$AB$21-($BT12+I$21))^2+($AG13*$AB$22-($BU12+I$22))^2+($AG13*$AB$23-($BV12+I$23))^2+($AG13*$AB$24-($BW12+I$24))^2+($AG13*$AB$25-($BX12+I$25))^2+($AG13*$AB$26-($BY12+I$26))^2+($AG13*$AB$27-($BZ12+I$27))^2+($AG13*$AB$28-($CA12+I$28))^2+($AG13*$AB$29-($CB12+I$29))^2+($AG13*$AB$30-($CC12+I$30))^2+($AG13*$AB$31-($CD12+I$31))^2+($AG13*$AB$32-($CE12+I$32))^2+($AG13*$AB$33-($CF12+I$33))^2+($AG13*$AB$34-($CG12+I$34))^2+($AG13*$AB$35-($CH12+I$35))^2+($AG13*$AB$36-($CI12+I$36))^2+($AG13*$AB$37-($CJ12+I$37))^2+($AG13*$AB$38-($CK12+I$38))^2+($AG13*$AB$39-($CL12+I$39))^2+($AG13*$AB$40-($CM12+I$40))^2+($AG13*$AB$41-($CN12+I$41))^2+($AG13*$AB$42-($CO12+I$42))^2+($AG13*$AB$43-($CP12+I$43))^2+($AG13*$AB$44-($CQ12+I$44))^2+($AG13*$AB$45-($CR12+I$45))^2+($AG13*$AB$46-($CS12+I$46))^2+($AG13*$AB$47-($CT12+I$47))^2+($AG13*$AB$48-($CU12+I$48))^2+($AG13*$AB$49-($CV12+I$49))^2+($AG13*$AB$50-($CW12+I$50))^2+($AG13*$AB$51-($CX12+I$51))^2+($AG13*$AB$52-($CY12+I$52))^2+($AG13*$AB$53-($CZ12+I$53))^2+($AG13*$AB$54-($DA12+I$54))^2+($AG13*$AB$55-($DB12+I$55))^2+($AG13*$AB$56-($DC12+I$56))^2+($AG13*$AB$57-($DD12+I$57))^2+($AG13*$AB$58-($DE12+I$58))^2+($AG13*$AB$59-($DF12+I$59))^2+($AG13*$AB$60-($DG12+I$60))^2+($AG13*$AB$61-($DH12+I$61))^2+($AG13*$AB$62-($DI12+I$62))^2+($AG13*$AB$63-($DJ12+I$63))^2)))</f>
        <v/>
      </c>
      <c r="AN13" s="418" t="str">
        <f>IF(J$10=0,"",IF(COUNTIF($BE$7:$BE12,AN$6)&gt;=HLOOKUP(AN$6,$E$8:$X$10,ROW($E$10)-ROW($E$8)+1,FALSE),"",SQRT(($AG13*$AB$14-($BM12+J$14))^2+($AG13*$AB$15-($BN12+J$15))^2+($AG13*$AB$16-($BO12+J$16))^2+($AG13*$AB$17-($BP12+J$17))^2+($AG13*$AB$18-($BQ12+J$18))^2+($AG13*$AB$19-($BR12+J$19))^2+($AG13*$AB$20-($BS12+J$20))^2+($AG13*$AB$21-($BT12+J$21))^2+($AG13*$AB$22-($BU12+J$22))^2+($AG13*$AB$23-($BV12+J$23))^2+($AG13*$AB$24-($BW12+J$24))^2+($AG13*$AB$25-($BX12+J$25))^2+($AG13*$AB$26-($BY12+J$26))^2+($AG13*$AB$27-($BZ12+J$27))^2+($AG13*$AB$28-($CA12+J$28))^2+($AG13*$AB$29-($CB12+J$29))^2+($AG13*$AB$30-($CC12+J$30))^2+($AG13*$AB$31-($CD12+J$31))^2+($AG13*$AB$32-($CE12+J$32))^2+($AG13*$AB$33-($CF12+J$33))^2+($AG13*$AB$34-($CG12+J$34))^2+($AG13*$AB$35-($CH12+J$35))^2+($AG13*$AB$36-($CI12+J$36))^2+($AG13*$AB$37-($CJ12+J$37))^2+($AG13*$AB$38-($CK12+J$38))^2+($AG13*$AB$39-($CL12+J$39))^2+($AG13*$AB$40-($CM12+J$40))^2+($AG13*$AB$41-($CN12+J$41))^2+($AG13*$AB$42-($CO12+J$42))^2+($AG13*$AB$43-($CP12+J$43))^2+($AG13*$AB$44-($CQ12+J$44))^2+($AG13*$AB$45-($CR12+J$45))^2+($AG13*$AB$46-($CS12+J$46))^2+($AG13*$AB$47-($CT12+J$47))^2+($AG13*$AB$48-($CU12+J$48))^2+($AG13*$AB$49-($CV12+J$49))^2+($AG13*$AB$50-($CW12+J$50))^2+($AG13*$AB$51-($CX12+J$51))^2+($AG13*$AB$52-($CY12+J$52))^2+($AG13*$AB$53-($CZ12+J$53))^2+($AG13*$AB$54-($DA12+J$54))^2+($AG13*$AB$55-($DB12+J$55))^2+($AG13*$AB$56-($DC12+J$56))^2+($AG13*$AB$57-($DD12+J$57))^2+($AG13*$AB$58-($DE12+J$58))^2+($AG13*$AB$59-($DF12+J$59))^2+($AG13*$AB$60-($DG12+J$60))^2+($AG13*$AB$61-($DH12+J$61))^2+($AG13*$AB$62-($DI12+J$62))^2+($AG13*$AB$63-($DJ12+J$63))^2)))</f>
        <v/>
      </c>
      <c r="AO13" s="418" t="str">
        <f>IF(K$10=0,"",IF(COUNTIF($BE$7:$BE12,AO$6)&gt;=HLOOKUP(AO$6,$E$8:$X$10,ROW($E$10)-ROW($E$8)+1,FALSE),"",SQRT(($AG13*$AB$14-($BM12+K$14))^2+($AG13*$AB$15-($BN12+K$15))^2+($AG13*$AB$16-($BO12+K$16))^2+($AG13*$AB$17-($BP12+K$17))^2+($AG13*$AB$18-($BQ12+K$18))^2+($AG13*$AB$19-($BR12+K$19))^2+($AG13*$AB$20-($BS12+K$20))^2+($AG13*$AB$21-($BT12+K$21))^2+($AG13*$AB$22-($BU12+K$22))^2+($AG13*$AB$23-($BV12+K$23))^2+($AG13*$AB$24-($BW12+K$24))^2+($AG13*$AB$25-($BX12+K$25))^2+($AG13*$AB$26-($BY12+K$26))^2+($AG13*$AB$27-($BZ12+K$27))^2+($AG13*$AB$28-($CA12+K$28))^2+($AG13*$AB$29-($CB12+K$29))^2+($AG13*$AB$30-($CC12+K$30))^2+($AG13*$AB$31-($CD12+K$31))^2+($AG13*$AB$32-($CE12+K$32))^2+($AG13*$AB$33-($CF12+K$33))^2+($AG13*$AB$34-($CG12+K$34))^2+($AG13*$AB$35-($CH12+K$35))^2+($AG13*$AB$36-($CI12+K$36))^2+($AG13*$AB$37-($CJ12+K$37))^2+($AG13*$AB$38-($CK12+K$38))^2+($AG13*$AB$39-($CL12+K$39))^2+($AG13*$AB$40-($CM12+K$40))^2+($AG13*$AB$41-($CN12+K$41))^2+($AG13*$AB$42-($CO12+K$42))^2+($AG13*$AB$43-($CP12+K$43))^2+($AG13*$AB$44-($CQ12+K$44))^2+($AG13*$AB$45-($CR12+K$45))^2+($AG13*$AB$46-($CS12+K$46))^2+($AG13*$AB$47-($CT12+K$47))^2+($AG13*$AB$48-($CU12+K$48))^2+($AG13*$AB$49-($CV12+K$49))^2+($AG13*$AB$50-($CW12+K$50))^2+($AG13*$AB$51-($CX12+K$51))^2+($AG13*$AB$52-($CY12+K$52))^2+($AG13*$AB$53-($CZ12+K$53))^2+($AG13*$AB$54-($DA12+K$54))^2+($AG13*$AB$55-($DB12+K$55))^2+($AG13*$AB$56-($DC12+K$56))^2+($AG13*$AB$57-($DD12+K$57))^2+($AG13*$AB$58-($DE12+K$58))^2+($AG13*$AB$59-($DF12+K$59))^2+($AG13*$AB$60-($DG12+K$60))^2+($AG13*$AB$61-($DH12+K$61))^2+($AG13*$AB$62-($DI12+K$62))^2+($AG13*$AB$63-($DJ12+K$63))^2)))</f>
        <v/>
      </c>
      <c r="AP13" s="418" t="str">
        <f>IF(L$10=0,"",IF(COUNTIF($BE$7:$BE12,AP$6)&gt;=HLOOKUP(AP$6,$E$8:$X$10,ROW($E$10)-ROW($E$8)+1,FALSE),"",SQRT(($AG13*$AB$14-($BM12+L$14))^2+($AG13*$AB$15-($BN12+L$15))^2+($AG13*$AB$16-($BO12+L$16))^2+($AG13*$AB$17-($BP12+L$17))^2+($AG13*$AB$18-($BQ12+L$18))^2+($AG13*$AB$19-($BR12+L$19))^2+($AG13*$AB$20-($BS12+L$20))^2+($AG13*$AB$21-($BT12+L$21))^2+($AG13*$AB$22-($BU12+L$22))^2+($AG13*$AB$23-($BV12+L$23))^2+($AG13*$AB$24-($BW12+L$24))^2+($AG13*$AB$25-($BX12+L$25))^2+($AG13*$AB$26-($BY12+L$26))^2+($AG13*$AB$27-($BZ12+L$27))^2+($AG13*$AB$28-($CA12+L$28))^2+($AG13*$AB$29-($CB12+L$29))^2+($AG13*$AB$30-($CC12+L$30))^2+($AG13*$AB$31-($CD12+L$31))^2+($AG13*$AB$32-($CE12+L$32))^2+($AG13*$AB$33-($CF12+L$33))^2+($AG13*$AB$34-($CG12+L$34))^2+($AG13*$AB$35-($CH12+L$35))^2+($AG13*$AB$36-($CI12+L$36))^2+($AG13*$AB$37-($CJ12+L$37))^2+($AG13*$AB$38-($CK12+L$38))^2+($AG13*$AB$39-($CL12+L$39))^2+($AG13*$AB$40-($CM12+L$40))^2+($AG13*$AB$41-($CN12+L$41))^2+($AG13*$AB$42-($CO12+L$42))^2+($AG13*$AB$43-($CP12+L$43))^2+($AG13*$AB$44-($CQ12+L$44))^2+($AG13*$AB$45-($CR12+L$45))^2+($AG13*$AB$46-($CS12+L$46))^2+($AG13*$AB$47-($CT12+L$47))^2+($AG13*$AB$48-($CU12+L$48))^2+($AG13*$AB$49-($CV12+L$49))^2+($AG13*$AB$50-($CW12+L$50))^2+($AG13*$AB$51-($CX12+L$51))^2+($AG13*$AB$52-($CY12+L$52))^2+($AG13*$AB$53-($CZ12+L$53))^2+($AG13*$AB$54-($DA12+L$54))^2+($AG13*$AB$55-($DB12+L$55))^2+($AG13*$AB$56-($DC12+L$56))^2+($AG13*$AB$57-($DD12+L$57))^2+($AG13*$AB$58-($DE12+L$58))^2+($AG13*$AB$59-($DF12+L$59))^2+($AG13*$AB$60-($DG12+L$60))^2+($AG13*$AB$61-($DH12+L$61))^2+($AG13*$AB$62-($DI12+L$62))^2+($AG13*$AB$63-($DJ12+L$63))^2)))</f>
        <v/>
      </c>
      <c r="AQ13" s="418" t="str">
        <f>IF(M$10=0,"",IF(COUNTIF($BE$7:$BE12,AQ$6)&gt;=HLOOKUP(AQ$6,$E$8:$X$10,ROW($E$10)-ROW($E$8)+1,FALSE),"",SQRT(($AG13*$AB$14-($BM12+M$14))^2+($AG13*$AB$15-($BN12+M$15))^2+($AG13*$AB$16-($BO12+M$16))^2+($AG13*$AB$17-($BP12+M$17))^2+($AG13*$AB$18-($BQ12+M$18))^2+($AG13*$AB$19-($BR12+M$19))^2+($AG13*$AB$20-($BS12+M$20))^2+($AG13*$AB$21-($BT12+M$21))^2+($AG13*$AB$22-($BU12+M$22))^2+($AG13*$AB$23-($BV12+M$23))^2+($AG13*$AB$24-($BW12+M$24))^2+($AG13*$AB$25-($BX12+M$25))^2+($AG13*$AB$26-($BY12+M$26))^2+($AG13*$AB$27-($BZ12+M$27))^2+($AG13*$AB$28-($CA12+M$28))^2+($AG13*$AB$29-($CB12+M$29))^2+($AG13*$AB$30-($CC12+M$30))^2+($AG13*$AB$31-($CD12+M$31))^2+($AG13*$AB$32-($CE12+M$32))^2+($AG13*$AB$33-($CF12+M$33))^2+($AG13*$AB$34-($CG12+M$34))^2+($AG13*$AB$35-($CH12+M$35))^2+($AG13*$AB$36-($CI12+M$36))^2+($AG13*$AB$37-($CJ12+M$37))^2+($AG13*$AB$38-($CK12+M$38))^2+($AG13*$AB$39-($CL12+M$39))^2+($AG13*$AB$40-($CM12+M$40))^2+($AG13*$AB$41-($CN12+M$41))^2+($AG13*$AB$42-($CO12+M$42))^2+($AG13*$AB$43-($CP12+M$43))^2+($AG13*$AB$44-($CQ12+M$44))^2+($AG13*$AB$45-($CR12+M$45))^2+($AG13*$AB$46-($CS12+M$46))^2+($AG13*$AB$47-($CT12+M$47))^2+($AG13*$AB$48-($CU12+M$48))^2+($AG13*$AB$49-($CV12+M$49))^2+($AG13*$AB$50-($CW12+M$50))^2+($AG13*$AB$51-($CX12+M$51))^2+($AG13*$AB$52-($CY12+M$52))^2+($AG13*$AB$53-($CZ12+M$53))^2+($AG13*$AB$54-($DA12+M$54))^2+($AG13*$AB$55-($DB12+M$55))^2+($AG13*$AB$56-($DC12+M$56))^2+($AG13*$AB$57-($DD12+M$57))^2+($AG13*$AB$58-($DE12+M$58))^2+($AG13*$AB$59-($DF12+M$59))^2+($AG13*$AB$60-($DG12+M$60))^2+($AG13*$AB$61-($DH12+M$61))^2+($AG13*$AB$62-($DI12+M$62))^2+($AG13*$AB$63-($DJ12+M$63))^2)))</f>
        <v/>
      </c>
      <c r="AR13" s="418" t="str">
        <f>IF(N$10=0,"",IF(COUNTIF($BE$7:$BE12,AR$6)&gt;=HLOOKUP(AR$6,$E$8:$X$10,ROW($E$10)-ROW($E$8)+1,FALSE),"",SQRT(($AG13*$AB$14-($BM12+N$14))^2+($AG13*$AB$15-($BN12+N$15))^2+($AG13*$AB$16-($BO12+N$16))^2+($AG13*$AB$17-($BP12+N$17))^2+($AG13*$AB$18-($BQ12+N$18))^2+($AG13*$AB$19-($BR12+N$19))^2+($AG13*$AB$20-($BS12+N$20))^2+($AG13*$AB$21-($BT12+N$21))^2+($AG13*$AB$22-($BU12+N$22))^2+($AG13*$AB$23-($BV12+N$23))^2+($AG13*$AB$24-($BW12+N$24))^2+($AG13*$AB$25-($BX12+N$25))^2+($AG13*$AB$26-($BY12+N$26))^2+($AG13*$AB$27-($BZ12+N$27))^2+($AG13*$AB$28-($CA12+N$28))^2+($AG13*$AB$29-($CB12+N$29))^2+($AG13*$AB$30-($CC12+N$30))^2+($AG13*$AB$31-($CD12+N$31))^2+($AG13*$AB$32-($CE12+N$32))^2+($AG13*$AB$33-($CF12+N$33))^2+($AG13*$AB$34-($CG12+N$34))^2+($AG13*$AB$35-($CH12+N$35))^2+($AG13*$AB$36-($CI12+N$36))^2+($AG13*$AB$37-($CJ12+N$37))^2+($AG13*$AB$38-($CK12+N$38))^2+($AG13*$AB$39-($CL12+N$39))^2+($AG13*$AB$40-($CM12+N$40))^2+($AG13*$AB$41-($CN12+N$41))^2+($AG13*$AB$42-($CO12+N$42))^2+($AG13*$AB$43-($CP12+N$43))^2+($AG13*$AB$44-($CQ12+N$44))^2+($AG13*$AB$45-($CR12+N$45))^2+($AG13*$AB$46-($CS12+N$46))^2+($AG13*$AB$47-($CT12+N$47))^2+($AG13*$AB$48-($CU12+N$48))^2+($AG13*$AB$49-($CV12+N$49))^2+($AG13*$AB$50-($CW12+N$50))^2+($AG13*$AB$51-($CX12+N$51))^2+($AG13*$AB$52-($CY12+N$52))^2+($AG13*$AB$53-($CZ12+N$53))^2+($AG13*$AB$54-($DA12+N$54))^2+($AG13*$AB$55-($DB12+N$55))^2+($AG13*$AB$56-($DC12+N$56))^2+($AG13*$AB$57-($DD12+N$57))^2+($AG13*$AB$58-($DE12+N$58))^2+($AG13*$AB$59-($DF12+N$59))^2+($AG13*$AB$60-($DG12+N$60))^2+($AG13*$AB$61-($DH12+N$61))^2+($AG13*$AB$62-($DI12+N$62))^2+($AG13*$AB$63-($DJ12+N$63))^2)))</f>
        <v/>
      </c>
      <c r="AS13" s="418" t="str">
        <f>IF(O$10=0,"",IF(COUNTIF($BE$7:$BE12,AS$6)&gt;=HLOOKUP(AS$6,$E$8:$X$10,ROW($E$10)-ROW($E$8)+1,FALSE),"",SQRT(($AG13*$AB$14-($BM12+O$14))^2+($AG13*$AB$15-($BN12+O$15))^2+($AG13*$AB$16-($BO12+O$16))^2+($AG13*$AB$17-($BP12+O$17))^2+($AG13*$AB$18-($BQ12+O$18))^2+($AG13*$AB$19-($BR12+O$19))^2+($AG13*$AB$20-($BS12+O$20))^2+($AG13*$AB$21-($BT12+O$21))^2+($AG13*$AB$22-($BU12+O$22))^2+($AG13*$AB$23-($BV12+O$23))^2+($AG13*$AB$24-($BW12+O$24))^2+($AG13*$AB$25-($BX12+O$25))^2+($AG13*$AB$26-($BY12+O$26))^2+($AG13*$AB$27-($BZ12+O$27))^2+($AG13*$AB$28-($CA12+O$28))^2+($AG13*$AB$29-($CB12+O$29))^2+($AG13*$AB$30-($CC12+O$30))^2+($AG13*$AB$31-($CD12+O$31))^2+($AG13*$AB$32-($CE12+O$32))^2+($AG13*$AB$33-($CF12+O$33))^2+($AG13*$AB$34-($CG12+O$34))^2+($AG13*$AB$35-($CH12+O$35))^2+($AG13*$AB$36-($CI12+O$36))^2+($AG13*$AB$37-($CJ12+O$37))^2+($AG13*$AB$38-($CK12+O$38))^2+($AG13*$AB$39-($CL12+O$39))^2+($AG13*$AB$40-($CM12+O$40))^2+($AG13*$AB$41-($CN12+O$41))^2+($AG13*$AB$42-($CO12+O$42))^2+($AG13*$AB$43-($CP12+O$43))^2+($AG13*$AB$44-($CQ12+O$44))^2+($AG13*$AB$45-($CR12+O$45))^2+($AG13*$AB$46-($CS12+O$46))^2+($AG13*$AB$47-($CT12+O$47))^2+($AG13*$AB$48-($CU12+O$48))^2+($AG13*$AB$49-($CV12+O$49))^2+($AG13*$AB$50-($CW12+O$50))^2+($AG13*$AB$51-($CX12+O$51))^2+($AG13*$AB$52-($CY12+O$52))^2+($AG13*$AB$53-($CZ12+O$53))^2+($AG13*$AB$54-($DA12+O$54))^2+($AG13*$AB$55-($DB12+O$55))^2+($AG13*$AB$56-($DC12+O$56))^2+($AG13*$AB$57-($DD12+O$57))^2+($AG13*$AB$58-($DE12+O$58))^2+($AG13*$AB$59-($DF12+O$59))^2+($AG13*$AB$60-($DG12+O$60))^2+($AG13*$AB$61-($DH12+O$61))^2+($AG13*$AB$62-($DI12+O$62))^2+($AG13*$AB$63-($DJ12+O$63))^2)))</f>
        <v/>
      </c>
      <c r="AT13" s="418" t="str">
        <f>IF(P$10=0,"",IF(COUNTIF($BE$7:$BE12,AT$6)&gt;=HLOOKUP(AT$6,$E$8:$X$10,ROW($E$10)-ROW($E$8)+1,FALSE),"",SQRT(($AG13*$AB$14-($BM12+P$14))^2+($AG13*$AB$15-($BN12+P$15))^2+($AG13*$AB$16-($BO12+P$16))^2+($AG13*$AB$17-($BP12+P$17))^2+($AG13*$AB$18-($BQ12+P$18))^2+($AG13*$AB$19-($BR12+P$19))^2+($AG13*$AB$20-($BS12+P$20))^2+($AG13*$AB$21-($BT12+P$21))^2+($AG13*$AB$22-($BU12+P$22))^2+($AG13*$AB$23-($BV12+P$23))^2+($AG13*$AB$24-($BW12+P$24))^2+($AG13*$AB$25-($BX12+P$25))^2+($AG13*$AB$26-($BY12+P$26))^2+($AG13*$AB$27-($BZ12+P$27))^2+($AG13*$AB$28-($CA12+P$28))^2+($AG13*$AB$29-($CB12+P$29))^2+($AG13*$AB$30-($CC12+P$30))^2+($AG13*$AB$31-($CD12+P$31))^2+($AG13*$AB$32-($CE12+P$32))^2+($AG13*$AB$33-($CF12+P$33))^2+($AG13*$AB$34-($CG12+P$34))^2+($AG13*$AB$35-($CH12+P$35))^2+($AG13*$AB$36-($CI12+P$36))^2+($AG13*$AB$37-($CJ12+P$37))^2+($AG13*$AB$38-($CK12+P$38))^2+($AG13*$AB$39-($CL12+P$39))^2+($AG13*$AB$40-($CM12+P$40))^2+($AG13*$AB$41-($CN12+P$41))^2+($AG13*$AB$42-($CO12+P$42))^2+($AG13*$AB$43-($CP12+P$43))^2+($AG13*$AB$44-($CQ12+P$44))^2+($AG13*$AB$45-($CR12+P$45))^2+($AG13*$AB$46-($CS12+P$46))^2+($AG13*$AB$47-($CT12+P$47))^2+($AG13*$AB$48-($CU12+P$48))^2+($AG13*$AB$49-($CV12+P$49))^2+($AG13*$AB$50-($CW12+P$50))^2+($AG13*$AB$51-($CX12+P$51))^2+($AG13*$AB$52-($CY12+P$52))^2+($AG13*$AB$53-($CZ12+P$53))^2+($AG13*$AB$54-($DA12+P$54))^2+($AG13*$AB$55-($DB12+P$55))^2+($AG13*$AB$56-($DC12+P$56))^2+($AG13*$AB$57-($DD12+P$57))^2+($AG13*$AB$58-($DE12+P$58))^2+($AG13*$AB$59-($DF12+P$59))^2+($AG13*$AB$60-($DG12+P$60))^2+($AG13*$AB$61-($DH12+P$61))^2+($AG13*$AB$62-($DI12+P$62))^2+($AG13*$AB$63-($DJ12+P$63))^2)))</f>
        <v/>
      </c>
      <c r="AU13" s="418" t="str">
        <f>IF(Q$10=0,"",IF(COUNTIF($BE$7:$BE12,AU$6)&gt;=HLOOKUP(AU$6,$E$8:$X$10,ROW($E$10)-ROW($E$8)+1,FALSE),"",SQRT(($AG13*$AB$14-($BM12+Q$14))^2+($AG13*$AB$15-($BN12+Q$15))^2+($AG13*$AB$16-($BO12+Q$16))^2+($AG13*$AB$17-($BP12+Q$17))^2+($AG13*$AB$18-($BQ12+Q$18))^2+($AG13*$AB$19-($BR12+Q$19))^2+($AG13*$AB$20-($BS12+Q$20))^2+($AG13*$AB$21-($BT12+Q$21))^2+($AG13*$AB$22-($BU12+Q$22))^2+($AG13*$AB$23-($BV12+Q$23))^2+($AG13*$AB$24-($BW12+Q$24))^2+($AG13*$AB$25-($BX12+Q$25))^2+($AG13*$AB$26-($BY12+Q$26))^2+($AG13*$AB$27-($BZ12+Q$27))^2+($AG13*$AB$28-($CA12+Q$28))^2+($AG13*$AB$29-($CB12+Q$29))^2+($AG13*$AB$30-($CC12+Q$30))^2+($AG13*$AB$31-($CD12+Q$31))^2+($AG13*$AB$32-($CE12+Q$32))^2+($AG13*$AB$33-($CF12+Q$33))^2+($AG13*$AB$34-($CG12+Q$34))^2+($AG13*$AB$35-($CH12+Q$35))^2+($AG13*$AB$36-($CI12+Q$36))^2+($AG13*$AB$37-($CJ12+Q$37))^2+($AG13*$AB$38-($CK12+Q$38))^2+($AG13*$AB$39-($CL12+Q$39))^2+($AG13*$AB$40-($CM12+Q$40))^2+($AG13*$AB$41-($CN12+Q$41))^2+($AG13*$AB$42-($CO12+Q$42))^2+($AG13*$AB$43-($CP12+Q$43))^2+($AG13*$AB$44-($CQ12+Q$44))^2+($AG13*$AB$45-($CR12+Q$45))^2+($AG13*$AB$46-($CS12+Q$46))^2+($AG13*$AB$47-($CT12+Q$47))^2+($AG13*$AB$48-($CU12+Q$48))^2+($AG13*$AB$49-($CV12+Q$49))^2+($AG13*$AB$50-($CW12+Q$50))^2+($AG13*$AB$51-($CX12+Q$51))^2+($AG13*$AB$52-($CY12+Q$52))^2+($AG13*$AB$53-($CZ12+Q$53))^2+($AG13*$AB$54-($DA12+Q$54))^2+($AG13*$AB$55-($DB12+Q$55))^2+($AG13*$AB$56-($DC12+Q$56))^2+($AG13*$AB$57-($DD12+Q$57))^2+($AG13*$AB$58-($DE12+Q$58))^2+($AG13*$AB$59-($DF12+Q$59))^2+($AG13*$AB$60-($DG12+Q$60))^2+($AG13*$AB$61-($DH12+Q$61))^2+($AG13*$AB$62-($DI12+Q$62))^2+($AG13*$AB$63-($DJ12+Q$63))^2)))</f>
        <v/>
      </c>
      <c r="AV13" s="418" t="str">
        <f>IF(R$10=0,"",IF(COUNTIF($BE$7:$BE12,AV$6)&gt;=HLOOKUP(AV$6,$E$8:$X$10,ROW($E$10)-ROW($E$8)+1,FALSE),"",SQRT(($AG13*$AB$14-($BM12+R$14))^2+($AG13*$AB$15-($BN12+R$15))^2+($AG13*$AB$16-($BO12+R$16))^2+($AG13*$AB$17-($BP12+R$17))^2+($AG13*$AB$18-($BQ12+R$18))^2+($AG13*$AB$19-($BR12+R$19))^2+($AG13*$AB$20-($BS12+R$20))^2+($AG13*$AB$21-($BT12+R$21))^2+($AG13*$AB$22-($BU12+R$22))^2+($AG13*$AB$23-($BV12+R$23))^2+($AG13*$AB$24-($BW12+R$24))^2+($AG13*$AB$25-($BX12+R$25))^2+($AG13*$AB$26-($BY12+R$26))^2+($AG13*$AB$27-($BZ12+R$27))^2+($AG13*$AB$28-($CA12+R$28))^2+($AG13*$AB$29-($CB12+R$29))^2+($AG13*$AB$30-($CC12+R$30))^2+($AG13*$AB$31-($CD12+R$31))^2+($AG13*$AB$32-($CE12+R$32))^2+($AG13*$AB$33-($CF12+R$33))^2+($AG13*$AB$34-($CG12+R$34))^2+($AG13*$AB$35-($CH12+R$35))^2+($AG13*$AB$36-($CI12+R$36))^2+($AG13*$AB$37-($CJ12+R$37))^2+($AG13*$AB$38-($CK12+R$38))^2+($AG13*$AB$39-($CL12+R$39))^2+($AG13*$AB$40-($CM12+R$40))^2+($AG13*$AB$41-($CN12+R$41))^2+($AG13*$AB$42-($CO12+R$42))^2+($AG13*$AB$43-($CP12+R$43))^2+($AG13*$AB$44-($CQ12+R$44))^2+($AG13*$AB$45-($CR12+R$45))^2+($AG13*$AB$46-($CS12+R$46))^2+($AG13*$AB$47-($CT12+R$47))^2+($AG13*$AB$48-($CU12+R$48))^2+($AG13*$AB$49-($CV12+R$49))^2+($AG13*$AB$50-($CW12+R$50))^2+($AG13*$AB$51-($CX12+R$51))^2+($AG13*$AB$52-($CY12+R$52))^2+($AG13*$AB$53-($CZ12+R$53))^2+($AG13*$AB$54-($DA12+R$54))^2+($AG13*$AB$55-($DB12+R$55))^2+($AG13*$AB$56-($DC12+R$56))^2+($AG13*$AB$57-($DD12+R$57))^2+($AG13*$AB$58-($DE12+R$58))^2+($AG13*$AB$59-($DF12+R$59))^2+($AG13*$AB$60-($DG12+R$60))^2+($AG13*$AB$61-($DH12+R$61))^2+($AG13*$AB$62-($DI12+R$62))^2+($AG13*$AB$63-($DJ12+R$63))^2)))</f>
        <v/>
      </c>
      <c r="AW13" s="418" t="str">
        <f>IF(S$10=0,"",IF(COUNTIF($BE$7:$BE12,AW$6)&gt;=HLOOKUP(AW$6,$E$8:$X$10,ROW($E$10)-ROW($E$8)+1,FALSE),"",SQRT(($AG13*$AB$14-($BM12+S$14))^2+($AG13*$AB$15-($BN12+S$15))^2+($AG13*$AB$16-($BO12+S$16))^2+($AG13*$AB$17-($BP12+S$17))^2+($AG13*$AB$18-($BQ12+S$18))^2+($AG13*$AB$19-($BR12+S$19))^2+($AG13*$AB$20-($BS12+S$20))^2+($AG13*$AB$21-($BT12+S$21))^2+($AG13*$AB$22-($BU12+S$22))^2+($AG13*$AB$23-($BV12+S$23))^2+($AG13*$AB$24-($BW12+S$24))^2+($AG13*$AB$25-($BX12+S$25))^2+($AG13*$AB$26-($BY12+S$26))^2+($AG13*$AB$27-($BZ12+S$27))^2+($AG13*$AB$28-($CA12+S$28))^2+($AG13*$AB$29-($CB12+S$29))^2+($AG13*$AB$30-($CC12+S$30))^2+($AG13*$AB$31-($CD12+S$31))^2+($AG13*$AB$32-($CE12+S$32))^2+($AG13*$AB$33-($CF12+S$33))^2+($AG13*$AB$34-($CG12+S$34))^2+($AG13*$AB$35-($CH12+S$35))^2+($AG13*$AB$36-($CI12+S$36))^2+($AG13*$AB$37-($CJ12+S$37))^2+($AG13*$AB$38-($CK12+S$38))^2+($AG13*$AB$39-($CL12+S$39))^2+($AG13*$AB$40-($CM12+S$40))^2+($AG13*$AB$41-($CN12+S$41))^2+($AG13*$AB$42-($CO12+S$42))^2+($AG13*$AB$43-($CP12+S$43))^2+($AG13*$AB$44-($CQ12+S$44))^2+($AG13*$AB$45-($CR12+S$45))^2+($AG13*$AB$46-($CS12+S$46))^2+($AG13*$AB$47-($CT12+S$47))^2+($AG13*$AB$48-($CU12+S$48))^2+($AG13*$AB$49-($CV12+S$49))^2+($AG13*$AB$50-($CW12+S$50))^2+($AG13*$AB$51-($CX12+S$51))^2+($AG13*$AB$52-($CY12+S$52))^2+($AG13*$AB$53-($CZ12+S$53))^2+($AG13*$AB$54-($DA12+S$54))^2+($AG13*$AB$55-($DB12+S$55))^2+($AG13*$AB$56-($DC12+S$56))^2+($AG13*$AB$57-($DD12+S$57))^2+($AG13*$AB$58-($DE12+S$58))^2+($AG13*$AB$59-($DF12+S$59))^2+($AG13*$AB$60-($DG12+S$60))^2+($AG13*$AB$61-($DH12+S$61))^2+($AG13*$AB$62-($DI12+S$62))^2+($AG13*$AB$63-($DJ12+S$63))^2)))</f>
        <v/>
      </c>
      <c r="AX13" s="418" t="str">
        <f>IF(T$10=0,"",IF(COUNTIF($BE$7:$BE12,AX$6)&gt;=HLOOKUP(AX$6,$E$8:$X$10,ROW($E$10)-ROW($E$8)+1,FALSE),"",SQRT(($AG13*$AB$14-($BM12+T$14))^2+($AG13*$AB$15-($BN12+T$15))^2+($AG13*$AB$16-($BO12+T$16))^2+($AG13*$AB$17-($BP12+T$17))^2+($AG13*$AB$18-($BQ12+T$18))^2+($AG13*$AB$19-($BR12+T$19))^2+($AG13*$AB$20-($BS12+T$20))^2+($AG13*$AB$21-($BT12+T$21))^2+($AG13*$AB$22-($BU12+T$22))^2+($AG13*$AB$23-($BV12+T$23))^2+($AG13*$AB$24-($BW12+T$24))^2+($AG13*$AB$25-($BX12+T$25))^2+($AG13*$AB$26-($BY12+T$26))^2+($AG13*$AB$27-($BZ12+T$27))^2+($AG13*$AB$28-($CA12+T$28))^2+($AG13*$AB$29-($CB12+T$29))^2+($AG13*$AB$30-($CC12+T$30))^2+($AG13*$AB$31-($CD12+T$31))^2+($AG13*$AB$32-($CE12+T$32))^2+($AG13*$AB$33-($CF12+T$33))^2+($AG13*$AB$34-($CG12+T$34))^2+($AG13*$AB$35-($CH12+T$35))^2+($AG13*$AB$36-($CI12+T$36))^2+($AG13*$AB$37-($CJ12+T$37))^2+($AG13*$AB$38-($CK12+T$38))^2+($AG13*$AB$39-($CL12+T$39))^2+($AG13*$AB$40-($CM12+T$40))^2+($AG13*$AB$41-($CN12+T$41))^2+($AG13*$AB$42-($CO12+T$42))^2+($AG13*$AB$43-($CP12+T$43))^2+($AG13*$AB$44-($CQ12+T$44))^2+($AG13*$AB$45-($CR12+T$45))^2+($AG13*$AB$46-($CS12+T$46))^2+($AG13*$AB$47-($CT12+T$47))^2+($AG13*$AB$48-($CU12+T$48))^2+($AG13*$AB$49-($CV12+T$49))^2+($AG13*$AB$50-($CW12+T$50))^2+($AG13*$AB$51-($CX12+T$51))^2+($AG13*$AB$52-($CY12+T$52))^2+($AG13*$AB$53-($CZ12+T$53))^2+($AG13*$AB$54-($DA12+T$54))^2+($AG13*$AB$55-($DB12+T$55))^2+($AG13*$AB$56-($DC12+T$56))^2+($AG13*$AB$57-($DD12+T$57))^2+($AG13*$AB$58-($DE12+T$58))^2+($AG13*$AB$59-($DF12+T$59))^2+($AG13*$AB$60-($DG12+T$60))^2+($AG13*$AB$61-($DH12+T$61))^2+($AG13*$AB$62-($DI12+T$62))^2+($AG13*$AB$63-($DJ12+T$63))^2)))</f>
        <v/>
      </c>
      <c r="AY13" s="418" t="str">
        <f>IF(U$10=0,"",IF(COUNTIF($BE$7:$BE12,AY$6)&gt;=HLOOKUP(AY$6,$E$8:$X$10,ROW($E$10)-ROW($E$8)+1,FALSE),"",SQRT(($AG13*$AB$14-($BM12+U$14))^2+($AG13*$AB$15-($BN12+U$15))^2+($AG13*$AB$16-($BO12+U$16))^2+($AG13*$AB$17-($BP12+U$17))^2+($AG13*$AB$18-($BQ12+U$18))^2+($AG13*$AB$19-($BR12+U$19))^2+($AG13*$AB$20-($BS12+U$20))^2+($AG13*$AB$21-($BT12+U$21))^2+($AG13*$AB$22-($BU12+U$22))^2+($AG13*$AB$23-($BV12+U$23))^2+($AG13*$AB$24-($BW12+U$24))^2+($AG13*$AB$25-($BX12+U$25))^2+($AG13*$AB$26-($BY12+U$26))^2+($AG13*$AB$27-($BZ12+U$27))^2+($AG13*$AB$28-($CA12+U$28))^2+($AG13*$AB$29-($CB12+U$29))^2+($AG13*$AB$30-($CC12+U$30))^2+($AG13*$AB$31-($CD12+U$31))^2+($AG13*$AB$32-($CE12+U$32))^2+($AG13*$AB$33-($CF12+U$33))^2+($AG13*$AB$34-($CG12+U$34))^2+($AG13*$AB$35-($CH12+U$35))^2+($AG13*$AB$36-($CI12+U$36))^2+($AG13*$AB$37-($CJ12+U$37))^2+($AG13*$AB$38-($CK12+U$38))^2+($AG13*$AB$39-($CL12+U$39))^2+($AG13*$AB$40-($CM12+U$40))^2+($AG13*$AB$41-($CN12+U$41))^2+($AG13*$AB$42-($CO12+U$42))^2+($AG13*$AB$43-($CP12+U$43))^2+($AG13*$AB$44-($CQ12+U$44))^2+($AG13*$AB$45-($CR12+U$45))^2+($AG13*$AB$46-($CS12+U$46))^2+($AG13*$AB$47-($CT12+U$47))^2+($AG13*$AB$48-($CU12+U$48))^2+($AG13*$AB$49-($CV12+U$49))^2+($AG13*$AB$50-($CW12+U$50))^2+($AG13*$AB$51-($CX12+U$51))^2+($AG13*$AB$52-($CY12+U$52))^2+($AG13*$AB$53-($CZ12+U$53))^2+($AG13*$AB$54-($DA12+U$54))^2+($AG13*$AB$55-($DB12+U$55))^2+($AG13*$AB$56-($DC12+U$56))^2+($AG13*$AB$57-($DD12+U$57))^2+($AG13*$AB$58-($DE12+U$58))^2+($AG13*$AB$59-($DF12+U$59))^2+($AG13*$AB$60-($DG12+U$60))^2+($AG13*$AB$61-($DH12+U$61))^2+($AG13*$AB$62-($DI12+U$62))^2+($AG13*$AB$63-($DJ12+U$63))^2)))</f>
        <v/>
      </c>
      <c r="AZ13" s="418" t="str">
        <f>IF(V$10=0,"",IF(COUNTIF($BE$7:$BE12,AZ$6)&gt;=HLOOKUP(AZ$6,$E$8:$X$10,ROW($E$10)-ROW($E$8)+1,FALSE),"",SQRT(($AG13*$AB$14-($BM12+V$14))^2+($AG13*$AB$15-($BN12+V$15))^2+($AG13*$AB$16-($BO12+V$16))^2+($AG13*$AB$17-($BP12+V$17))^2+($AG13*$AB$18-($BQ12+V$18))^2+($AG13*$AB$19-($BR12+V$19))^2+($AG13*$AB$20-($BS12+V$20))^2+($AG13*$AB$21-($BT12+V$21))^2+($AG13*$AB$22-($BU12+V$22))^2+($AG13*$AB$23-($BV12+V$23))^2+($AG13*$AB$24-($BW12+V$24))^2+($AG13*$AB$25-($BX12+V$25))^2+($AG13*$AB$26-($BY12+V$26))^2+($AG13*$AB$27-($BZ12+V$27))^2+($AG13*$AB$28-($CA12+V$28))^2+($AG13*$AB$29-($CB12+V$29))^2+($AG13*$AB$30-($CC12+V$30))^2+($AG13*$AB$31-($CD12+V$31))^2+($AG13*$AB$32-($CE12+V$32))^2+($AG13*$AB$33-($CF12+V$33))^2+($AG13*$AB$34-($CG12+V$34))^2+($AG13*$AB$35-($CH12+V$35))^2+($AG13*$AB$36-($CI12+V$36))^2+($AG13*$AB$37-($CJ12+V$37))^2+($AG13*$AB$38-($CK12+V$38))^2+($AG13*$AB$39-($CL12+V$39))^2+($AG13*$AB$40-($CM12+V$40))^2+($AG13*$AB$41-($CN12+V$41))^2+($AG13*$AB$42-($CO12+V$42))^2+($AG13*$AB$43-($CP12+V$43))^2+($AG13*$AB$44-($CQ12+V$44))^2+($AG13*$AB$45-($CR12+V$45))^2+($AG13*$AB$46-($CS12+V$46))^2+($AG13*$AB$47-($CT12+V$47))^2+($AG13*$AB$48-($CU12+V$48))^2+($AG13*$AB$49-($CV12+V$49))^2+($AG13*$AB$50-($CW12+V$50))^2+($AG13*$AB$51-($CX12+V$51))^2+($AG13*$AB$52-($CY12+V$52))^2+($AG13*$AB$53-($CZ12+V$53))^2+($AG13*$AB$54-($DA12+V$54))^2+($AG13*$AB$55-($DB12+V$55))^2+($AG13*$AB$56-($DC12+V$56))^2+($AG13*$AB$57-($DD12+V$57))^2+($AG13*$AB$58-($DE12+V$58))^2+($AG13*$AB$59-($DF12+V$59))^2+($AG13*$AB$60-($DG12+V$60))^2+($AG13*$AB$61-($DH12+V$61))^2+($AG13*$AB$62-($DI12+V$62))^2+($AG13*$AB$63-($DJ12+V$63))^2)))</f>
        <v/>
      </c>
      <c r="BA13" s="418" t="str">
        <f>IF(W$10=0,"",IF(COUNTIF($BE$7:$BE12,BA$6)&gt;=HLOOKUP(BA$6,$E$8:$X$10,ROW($E$10)-ROW($E$8)+1,FALSE),"",SQRT(($AG13*$AB$14-($BM12+W$14))^2+($AG13*$AB$15-($BN12+W$15))^2+($AG13*$AB$16-($BO12+W$16))^2+($AG13*$AB$17-($BP12+W$17))^2+($AG13*$AB$18-($BQ12+W$18))^2+($AG13*$AB$19-($BR12+W$19))^2+($AG13*$AB$20-($BS12+W$20))^2+($AG13*$AB$21-($BT12+W$21))^2+($AG13*$AB$22-($BU12+W$22))^2+($AG13*$AB$23-($BV12+W$23))^2+($AG13*$AB$24-($BW12+W$24))^2+($AG13*$AB$25-($BX12+W$25))^2+($AG13*$AB$26-($BY12+W$26))^2+($AG13*$AB$27-($BZ12+W$27))^2+($AG13*$AB$28-($CA12+W$28))^2+($AG13*$AB$29-($CB12+W$29))^2+($AG13*$AB$30-($CC12+W$30))^2+($AG13*$AB$31-($CD12+W$31))^2+($AG13*$AB$32-($CE12+W$32))^2+($AG13*$AB$33-($CF12+W$33))^2+($AG13*$AB$34-($CG12+W$34))^2+($AG13*$AB$35-($CH12+W$35))^2+($AG13*$AB$36-($CI12+W$36))^2+($AG13*$AB$37-($CJ12+W$37))^2+($AG13*$AB$38-($CK12+W$38))^2+($AG13*$AB$39-($CL12+W$39))^2+($AG13*$AB$40-($CM12+W$40))^2+($AG13*$AB$41-($CN12+W$41))^2+($AG13*$AB$42-($CO12+W$42))^2+($AG13*$AB$43-($CP12+W$43))^2+($AG13*$AB$44-($CQ12+W$44))^2+($AG13*$AB$45-($CR12+W$45))^2+($AG13*$AB$46-($CS12+W$46))^2+($AG13*$AB$47-($CT12+W$47))^2+($AG13*$AB$48-($CU12+W$48))^2+($AG13*$AB$49-($CV12+W$49))^2+($AG13*$AB$50-($CW12+W$50))^2+($AG13*$AB$51-($CX12+W$51))^2+($AG13*$AB$52-($CY12+W$52))^2+($AG13*$AB$53-($CZ12+W$53))^2+($AG13*$AB$54-($DA12+W$54))^2+($AG13*$AB$55-($DB12+W$55))^2+($AG13*$AB$56-($DC12+W$56))^2+($AG13*$AB$57-($DD12+W$57))^2+($AG13*$AB$58-($DE12+W$58))^2+($AG13*$AB$59-($DF12+W$59))^2+($AG13*$AB$60-($DG12+W$60))^2+($AG13*$AB$61-($DH12+W$61))^2+($AG13*$AB$62-($DI12+W$62))^2+($AG13*$AB$63-($DJ12+W$63))^2)))</f>
        <v/>
      </c>
      <c r="BB13" s="418" t="str">
        <f>IF(X$10=0,"",IF(COUNTIF($BE$7:$BE12,BB$6)&gt;=HLOOKUP(BB$6,$E$8:$X$10,ROW($E$10)-ROW($E$8)+1,FALSE),"",SQRT(($AG13*$AB$14-($BM12+X$14))^2+($AG13*$AB$15-($BN12+X$15))^2+($AG13*$AB$16-($BO12+X$16))^2+($AG13*$AB$17-($BP12+X$17))^2+($AG13*$AB$18-($BQ12+X$18))^2+($AG13*$AB$19-($BR12+X$19))^2+($AG13*$AB$20-($BS12+X$20))^2+($AG13*$AB$21-($BT12+X$21))^2+($AG13*$AB$22-($BU12+X$22))^2+($AG13*$AB$23-($BV12+X$23))^2+($AG13*$AB$24-($BW12+X$24))^2+($AG13*$AB$25-($BX12+X$25))^2+($AG13*$AB$26-($BY12+X$26))^2+($AG13*$AB$27-($BZ12+X$27))^2+($AG13*$AB$28-($CA12+X$28))^2+($AG13*$AB$29-($CB12+X$29))^2+($AG13*$AB$30-($CC12+X$30))^2+($AG13*$AB$31-($CD12+X$31))^2+($AG13*$AB$32-($CE12+X$32))^2+($AG13*$AB$33-($CF12+X$33))^2+($AG13*$AB$34-($CG12+X$34))^2+($AG13*$AB$35-($CH12+X$35))^2+($AG13*$AB$36-($CI12+X$36))^2+($AG13*$AB$37-($CJ12+X$37))^2+($AG13*$AB$38-($CK12+X$38))^2+($AG13*$AB$39-($CL12+X$39))^2+($AG13*$AB$40-($CM12+X$40))^2+($AG13*$AB$41-($CN12+X$41))^2+($AG13*$AB$42-($CO12+X$42))^2+($AG13*$AB$43-($CP12+X$43))^2+($AG13*$AB$44-($CQ12+X$44))^2+($AG13*$AB$45-($CR12+X$45))^2+($AG13*$AB$46-($CS12+X$46))^2+($AG13*$AB$47-($CT12+X$47))^2+($AG13*$AB$48-($CU12+X$48))^2+($AG13*$AB$49-($CV12+X$49))^2+($AG13*$AB$50-($CW12+X$50))^2+($AG13*$AB$51-($CX12+X$51))^2+($AG13*$AB$52-($CY12+X$52))^2+($AG13*$AB$53-($CZ12+X$53))^2+($AG13*$AB$54-($DA12+X$54))^2+($AG13*$AB$55-($DB12+X$55))^2+($AG13*$AB$56-($DC12+X$56))^2+($AG13*$AB$57-($DD12+X$57))^2+($AG13*$AB$58-($DE12+X$58))^2+($AG13*$AB$59-($DF12+X$59))^2+($AG13*$AB$60-($DG12+X$60))^2+($AG13*$AB$61-($DH12+X$61))^2+($AG13*$AB$62-($DI12+X$62))^2+($AG13*$AB$63-($DJ12+X$63))^2)))</f>
        <v/>
      </c>
      <c r="BC13" s="200"/>
      <c r="BD13" s="419">
        <f t="shared" si="6"/>
        <v>0</v>
      </c>
      <c r="BE13" s="420">
        <f t="shared" si="7"/>
        <v>0</v>
      </c>
      <c r="BF13" s="421">
        <f t="shared" si="8"/>
        <v>0</v>
      </c>
      <c r="BG13" s="71"/>
      <c r="BH13" s="71"/>
      <c r="BI13" s="71"/>
      <c r="BJ13" s="71"/>
      <c r="BK13" s="693"/>
      <c r="BL13" s="197">
        <f t="shared" si="12"/>
        <v>7</v>
      </c>
      <c r="BM13" s="202">
        <f t="shared" si="9"/>
        <v>0</v>
      </c>
      <c r="BN13" s="202">
        <f t="shared" si="10"/>
        <v>0</v>
      </c>
      <c r="BO13" s="202">
        <f t="shared" si="13"/>
        <v>0</v>
      </c>
      <c r="BP13" s="202">
        <f t="shared" si="14"/>
        <v>0</v>
      </c>
      <c r="BQ13" s="202">
        <f t="shared" si="15"/>
        <v>0</v>
      </c>
      <c r="BR13" s="202">
        <f t="shared" si="16"/>
        <v>0</v>
      </c>
      <c r="BS13" s="202">
        <f t="shared" si="17"/>
        <v>0</v>
      </c>
      <c r="BT13" s="202">
        <f t="shared" si="18"/>
        <v>0</v>
      </c>
      <c r="BU13" s="202">
        <f t="shared" si="19"/>
        <v>0</v>
      </c>
      <c r="BV13" s="202">
        <f t="shared" si="20"/>
        <v>0</v>
      </c>
      <c r="BW13" s="202">
        <f t="shared" si="21"/>
        <v>0</v>
      </c>
      <c r="BX13" s="202">
        <f t="shared" si="22"/>
        <v>0</v>
      </c>
      <c r="BY13" s="202">
        <f t="shared" si="23"/>
        <v>0</v>
      </c>
      <c r="BZ13" s="202">
        <f t="shared" si="24"/>
        <v>0</v>
      </c>
      <c r="CA13" s="202">
        <f t="shared" si="25"/>
        <v>0</v>
      </c>
      <c r="CB13" s="202">
        <f t="shared" si="26"/>
        <v>0</v>
      </c>
      <c r="CC13" s="202">
        <f t="shared" si="27"/>
        <v>0</v>
      </c>
      <c r="CD13" s="202">
        <f t="shared" si="28"/>
        <v>0</v>
      </c>
      <c r="CE13" s="202">
        <f t="shared" si="29"/>
        <v>0</v>
      </c>
      <c r="CF13" s="202">
        <f t="shared" si="30"/>
        <v>0</v>
      </c>
      <c r="CG13" s="202">
        <f t="shared" si="31"/>
        <v>0</v>
      </c>
      <c r="CH13" s="202">
        <f t="shared" si="32"/>
        <v>0</v>
      </c>
      <c r="CI13" s="202">
        <f t="shared" si="33"/>
        <v>0</v>
      </c>
      <c r="CJ13" s="202">
        <f t="shared" si="34"/>
        <v>0</v>
      </c>
      <c r="CK13" s="202">
        <f t="shared" si="35"/>
        <v>0</v>
      </c>
      <c r="CL13" s="202">
        <f t="shared" si="36"/>
        <v>0</v>
      </c>
      <c r="CM13" s="202">
        <f t="shared" si="37"/>
        <v>0</v>
      </c>
      <c r="CN13" s="202">
        <f t="shared" si="38"/>
        <v>0</v>
      </c>
      <c r="CO13" s="202">
        <f t="shared" si="39"/>
        <v>0</v>
      </c>
      <c r="CP13" s="202">
        <f t="shared" si="40"/>
        <v>0</v>
      </c>
      <c r="CQ13" s="202">
        <f t="shared" si="41"/>
        <v>0</v>
      </c>
      <c r="CR13" s="202">
        <f t="shared" si="42"/>
        <v>0</v>
      </c>
      <c r="CS13" s="202">
        <f t="shared" si="43"/>
        <v>0</v>
      </c>
      <c r="CT13" s="202">
        <f t="shared" si="44"/>
        <v>0</v>
      </c>
      <c r="CU13" s="202">
        <f t="shared" si="45"/>
        <v>0</v>
      </c>
      <c r="CV13" s="202">
        <f t="shared" si="46"/>
        <v>0</v>
      </c>
      <c r="CW13" s="202">
        <f t="shared" si="47"/>
        <v>0</v>
      </c>
      <c r="CX13" s="202">
        <f t="shared" si="48"/>
        <v>0</v>
      </c>
      <c r="CY13" s="202">
        <f t="shared" si="49"/>
        <v>0</v>
      </c>
      <c r="CZ13" s="202">
        <f t="shared" si="50"/>
        <v>0</v>
      </c>
      <c r="DA13" s="202">
        <f t="shared" si="51"/>
        <v>0</v>
      </c>
      <c r="DB13" s="202">
        <f t="shared" si="52"/>
        <v>0</v>
      </c>
      <c r="DC13" s="202">
        <f t="shared" si="53"/>
        <v>0</v>
      </c>
      <c r="DD13" s="202">
        <f t="shared" si="54"/>
        <v>0</v>
      </c>
      <c r="DE13" s="202">
        <f t="shared" si="55"/>
        <v>0</v>
      </c>
      <c r="DF13" s="202">
        <f t="shared" si="56"/>
        <v>0</v>
      </c>
      <c r="DG13" s="202">
        <f t="shared" si="57"/>
        <v>0</v>
      </c>
      <c r="DH13" s="202">
        <f t="shared" si="58"/>
        <v>0</v>
      </c>
      <c r="DI13" s="202">
        <f t="shared" si="59"/>
        <v>0</v>
      </c>
      <c r="DJ13" s="202">
        <f t="shared" si="60"/>
        <v>0</v>
      </c>
      <c r="DK13" s="71"/>
      <c r="DL13" s="71"/>
      <c r="DM13" s="71"/>
      <c r="DN13" s="71"/>
      <c r="DO13" s="71"/>
      <c r="DP13" s="71"/>
    </row>
    <row r="14" spans="1:120" ht="18" customHeight="1" thickTop="1" thickBot="1" x14ac:dyDescent="0.25">
      <c r="A14" s="71"/>
      <c r="B14" s="691" t="s">
        <v>43</v>
      </c>
      <c r="C14" s="220"/>
      <c r="D14" s="236"/>
      <c r="E14" s="237"/>
      <c r="F14" s="237"/>
      <c r="G14" s="237"/>
      <c r="H14" s="237"/>
      <c r="I14" s="237"/>
      <c r="J14" s="237"/>
      <c r="K14" s="237"/>
      <c r="L14" s="237"/>
      <c r="M14" s="237"/>
      <c r="N14" s="237"/>
      <c r="O14" s="237"/>
      <c r="P14" s="237"/>
      <c r="Q14" s="237"/>
      <c r="R14" s="237"/>
      <c r="S14" s="237"/>
      <c r="T14" s="237"/>
      <c r="U14" s="237"/>
      <c r="V14" s="237"/>
      <c r="W14" s="415"/>
      <c r="X14" s="414"/>
      <c r="Y14" s="133"/>
      <c r="Z14" s="222">
        <f>SUMPRODUCT(E$10:X$10,E14:X14)</f>
        <v>0</v>
      </c>
      <c r="AA14" s="223"/>
      <c r="AB14" s="224">
        <f>IF($W$12=0,0,Z14/$W$12)</f>
        <v>0</v>
      </c>
      <c r="AC14" s="71"/>
      <c r="AD14" s="440">
        <f>BF7</f>
        <v>0</v>
      </c>
      <c r="AE14" s="194">
        <f t="shared" ref="AE14:AE25" si="61">SUMPRODUCT($E$11:$G$11,E17:G17)</f>
        <v>0</v>
      </c>
      <c r="AF14" s="206">
        <f t="shared" ref="AF14:AF25" si="62">IF($AF$7=0,0,AE14/$AF$7)</f>
        <v>0</v>
      </c>
      <c r="AG14" s="417">
        <f>IF(MAX(AG$7:AG13)&lt;$W$12,AG13+1,0)</f>
        <v>0</v>
      </c>
      <c r="AH14" s="200"/>
      <c r="AI14" s="418" t="str">
        <f>IF(E$10=0,"",IF(COUNTIF($BE$7:$BE13,AI$6)&gt;=HLOOKUP(AI$6,$E$8:$X$10,ROW($E$10)-ROW($E$8)+1,FALSE),"",SQRT(($AG14*$AB$14-($BM13+E$14))^2+($AG14*$AB$15-($BN13+E$15))^2+($AG14*$AB$16-($BO13+E$16))^2+($AG14*$AB$17-($BP13+E$17))^2+($AG14*$AB$18-($BQ13+E$18))^2+($AG14*$AB$19-($BR13+E$19))^2+($AG14*$AB$20-($BS13+E$20))^2+($AG14*$AB$21-($BT13+E$21))^2+($AG14*$AB$22-($BU13+E$22))^2+($AG14*$AB$23-($BV13+E$23))^2+($AG14*$AB$24-($BW13+E$24))^2+($AG14*$AB$25-($BX13+E$25))^2+($AG14*$AB$26-($BY13+E$26))^2+($AG14*$AB$27-($BZ13+E$27))^2+($AG14*$AB$28-($CA13+E$28))^2+($AG14*$AB$29-($CB13+E$29))^2+($AG14*$AB$30-($CC13+E$30))^2+($AG14*$AB$31-($CD13+E$31))^2+($AG14*$AB$32-($CE13+E$32))^2+($AG14*$AB$33-($CF13+E$33))^2+($AG14*$AB$34-($CG13+E$34))^2+($AG14*$AB$35-($CH13+E$35))^2+($AG14*$AB$36-($CI13+E$36))^2+($AG14*$AB$37-($CJ13+E$37))^2+($AG14*$AB$38-($CK13+E$38))^2+($AG14*$AB$39-($CL13+E$39))^2+($AG14*$AB$40-($CM13+E$40))^2+($AG14*$AB$41-($CN13+E$41))^2+($AG14*$AB$42-($CO13+E$42))^2+($AG14*$AB$43-($CP13+E$43))^2+($AG14*$AB$44-($CQ13+E$44))^2+($AG14*$AB$45-($CR13+E$45))^2+($AG14*$AB$46-($CS13+E$46))^2+($AG14*$AB$47-($CT13+E$47))^2+($AG14*$AB$48-($CU13+E$48))^2+($AG14*$AB$49-($CV13+E$49))^2+($AG14*$AB$50-($CW13+E$50))^2+($AG14*$AB$51-($CX13+E$51))^2+($AG14*$AB$52-($CY13+E$52))^2+($AG14*$AB$53-($CZ13+E$53))^2+($AG14*$AB$54-($DA13+E$54))^2+($AG14*$AB$55-($DB13+E$55))^2+($AG14*$AB$56-($DC13+E$56))^2+($AG14*$AB$57-($DD13+E$57))^2+($AG14*$AB$58-($DE13+E$58))^2+($AG14*$AB$59-($DF13+E$59))^2+($AG14*$AB$60-($DG13+E$60))^2+($AG14*$AB$61-($DH13+E$61))^2+($AG14*$AB$62-($DI13+E$62))^2+($AG14*$AB$63-($DJ13+E$63))^2)))</f>
        <v/>
      </c>
      <c r="AJ14" s="418" t="str">
        <f>IF(F$10=0,"",IF(COUNTIF($BE$7:$BE13,AJ$6)&gt;=HLOOKUP(AJ$6,$E$8:$X$10,ROW($E$10)-ROW($E$8)+1,FALSE),"",SQRT(($AG14*$AB$14-($BM13+F$14))^2+($AG14*$AB$15-($BN13+F$15))^2+($AG14*$AB$16-($BO13+F$16))^2+($AG14*$AB$17-($BP13+F$17))^2+($AG14*$AB$18-($BQ13+F$18))^2+($AG14*$AB$19-($BR13+F$19))^2+($AG14*$AB$20-($BS13+F$20))^2+($AG14*$AB$21-($BT13+F$21))^2+($AG14*$AB$22-($BU13+F$22))^2+($AG14*$AB$23-($BV13+F$23))^2+($AG14*$AB$24-($BW13+F$24))^2+($AG14*$AB$25-($BX13+F$25))^2+($AG14*$AB$26-($BY13+F$26))^2+($AG14*$AB$27-($BZ13+F$27))^2+($AG14*$AB$28-($CA13+F$28))^2+($AG14*$AB$29-($CB13+F$29))^2+($AG14*$AB$30-($CC13+F$30))^2+($AG14*$AB$31-($CD13+F$31))^2+($AG14*$AB$32-($CE13+F$32))^2+($AG14*$AB$33-($CF13+F$33))^2+($AG14*$AB$34-($CG13+F$34))^2+($AG14*$AB$35-($CH13+F$35))^2+($AG14*$AB$36-($CI13+F$36))^2+($AG14*$AB$37-($CJ13+F$37))^2+($AG14*$AB$38-($CK13+F$38))^2+($AG14*$AB$39-($CL13+F$39))^2+($AG14*$AB$40-($CM13+F$40))^2+($AG14*$AB$41-($CN13+F$41))^2+($AG14*$AB$42-($CO13+F$42))^2+($AG14*$AB$43-($CP13+F$43))^2+($AG14*$AB$44-($CQ13+F$44))^2+($AG14*$AB$45-($CR13+F$45))^2+($AG14*$AB$46-($CS13+F$46))^2+($AG14*$AB$47-($CT13+F$47))^2+($AG14*$AB$48-($CU13+F$48))^2+($AG14*$AB$49-($CV13+F$49))^2+($AG14*$AB$50-($CW13+F$50))^2+($AG14*$AB$51-($CX13+F$51))^2+($AG14*$AB$52-($CY13+F$52))^2+($AG14*$AB$53-($CZ13+F$53))^2+($AG14*$AB$54-($DA13+F$54))^2+($AG14*$AB$55-($DB13+F$55))^2+($AG14*$AB$56-($DC13+F$56))^2+($AG14*$AB$57-($DD13+F$57))^2+($AG14*$AB$58-($DE13+F$58))^2+($AG14*$AB$59-($DF13+F$59))^2+($AG14*$AB$60-($DG13+F$60))^2+($AG14*$AB$61-($DH13+F$61))^2+($AG14*$AB$62-($DI13+F$62))^2+($AG14*$AB$63-($DJ13+F$63))^2)))</f>
        <v/>
      </c>
      <c r="AK14" s="418" t="str">
        <f>IF(G$10=0,"",IF(COUNTIF($BE$7:$BE13,AK$6)&gt;=HLOOKUP(AK$6,$E$8:$X$10,ROW($E$10)-ROW($E$8)+1,FALSE),"",SQRT(($AG14*$AB$14-($BM13+G$14))^2+($AG14*$AB$15-($BN13+G$15))^2+($AG14*$AB$16-($BO13+G$16))^2+($AG14*$AB$17-($BP13+G$17))^2+($AG14*$AB$18-($BQ13+G$18))^2+($AG14*$AB$19-($BR13+G$19))^2+($AG14*$AB$20-($BS13+G$20))^2+($AG14*$AB$21-($BT13+G$21))^2+($AG14*$AB$22-($BU13+G$22))^2+($AG14*$AB$23-($BV13+G$23))^2+($AG14*$AB$24-($BW13+G$24))^2+($AG14*$AB$25-($BX13+G$25))^2+($AG14*$AB$26-($BY13+G$26))^2+($AG14*$AB$27-($BZ13+G$27))^2+($AG14*$AB$28-($CA13+G$28))^2+($AG14*$AB$29-($CB13+G$29))^2+($AG14*$AB$30-($CC13+G$30))^2+($AG14*$AB$31-($CD13+G$31))^2+($AG14*$AB$32-($CE13+G$32))^2+($AG14*$AB$33-($CF13+G$33))^2+($AG14*$AB$34-($CG13+G$34))^2+($AG14*$AB$35-($CH13+G$35))^2+($AG14*$AB$36-($CI13+G$36))^2+($AG14*$AB$37-($CJ13+G$37))^2+($AG14*$AB$38-($CK13+G$38))^2+($AG14*$AB$39-($CL13+G$39))^2+($AG14*$AB$40-($CM13+G$40))^2+($AG14*$AB$41-($CN13+G$41))^2+($AG14*$AB$42-($CO13+G$42))^2+($AG14*$AB$43-($CP13+G$43))^2+($AG14*$AB$44-($CQ13+G$44))^2+($AG14*$AB$45-($CR13+G$45))^2+($AG14*$AB$46-($CS13+G$46))^2+($AG14*$AB$47-($CT13+G$47))^2+($AG14*$AB$48-($CU13+G$48))^2+($AG14*$AB$49-($CV13+G$49))^2+($AG14*$AB$50-($CW13+G$50))^2+($AG14*$AB$51-($CX13+G$51))^2+($AG14*$AB$52-($CY13+G$52))^2+($AG14*$AB$53-($CZ13+G$53))^2+($AG14*$AB$54-($DA13+G$54))^2+($AG14*$AB$55-($DB13+G$55))^2+($AG14*$AB$56-($DC13+G$56))^2+($AG14*$AB$57-($DD13+G$57))^2+($AG14*$AB$58-($DE13+G$58))^2+($AG14*$AB$59-($DF13+G$59))^2+($AG14*$AB$60-($DG13+G$60))^2+($AG14*$AB$61-($DH13+G$61))^2+($AG14*$AB$62-($DI13+G$62))^2+($AG14*$AB$63-($DJ13+G$63))^2)))</f>
        <v/>
      </c>
      <c r="AL14" s="418" t="str">
        <f>IF(H$10=0,"",IF(COUNTIF($BE$7:$BE13,AL$6)&gt;=HLOOKUP(AL$6,$E$8:$X$10,ROW($E$10)-ROW($E$8)+1,FALSE),"",SQRT(($AG14*$AB$14-($BM13+H$14))^2+($AG14*$AB$15-($BN13+H$15))^2+($AG14*$AB$16-($BO13+H$16))^2+($AG14*$AB$17-($BP13+H$17))^2+($AG14*$AB$18-($BQ13+H$18))^2+($AG14*$AB$19-($BR13+H$19))^2+($AG14*$AB$20-($BS13+H$20))^2+($AG14*$AB$21-($BT13+H$21))^2+($AG14*$AB$22-($BU13+H$22))^2+($AG14*$AB$23-($BV13+H$23))^2+($AG14*$AB$24-($BW13+H$24))^2+($AG14*$AB$25-($BX13+H$25))^2+($AG14*$AB$26-($BY13+H$26))^2+($AG14*$AB$27-($BZ13+H$27))^2+($AG14*$AB$28-($CA13+H$28))^2+($AG14*$AB$29-($CB13+H$29))^2+($AG14*$AB$30-($CC13+H$30))^2+($AG14*$AB$31-($CD13+H$31))^2+($AG14*$AB$32-($CE13+H$32))^2+($AG14*$AB$33-($CF13+H$33))^2+($AG14*$AB$34-($CG13+H$34))^2+($AG14*$AB$35-($CH13+H$35))^2+($AG14*$AB$36-($CI13+H$36))^2+($AG14*$AB$37-($CJ13+H$37))^2+($AG14*$AB$38-($CK13+H$38))^2+($AG14*$AB$39-($CL13+H$39))^2+($AG14*$AB$40-($CM13+H$40))^2+($AG14*$AB$41-($CN13+H$41))^2+($AG14*$AB$42-($CO13+H$42))^2+($AG14*$AB$43-($CP13+H$43))^2+($AG14*$AB$44-($CQ13+H$44))^2+($AG14*$AB$45-($CR13+H$45))^2+($AG14*$AB$46-($CS13+H$46))^2+($AG14*$AB$47-($CT13+H$47))^2+($AG14*$AB$48-($CU13+H$48))^2+($AG14*$AB$49-($CV13+H$49))^2+($AG14*$AB$50-($CW13+H$50))^2+($AG14*$AB$51-($CX13+H$51))^2+($AG14*$AB$52-($CY13+H$52))^2+($AG14*$AB$53-($CZ13+H$53))^2+($AG14*$AB$54-($DA13+H$54))^2+($AG14*$AB$55-($DB13+H$55))^2+($AG14*$AB$56-($DC13+H$56))^2+($AG14*$AB$57-($DD13+H$57))^2+($AG14*$AB$58-($DE13+H$58))^2+($AG14*$AB$59-($DF13+H$59))^2+($AG14*$AB$60-($DG13+H$60))^2+($AG14*$AB$61-($DH13+H$61))^2+($AG14*$AB$62-($DI13+H$62))^2+($AG14*$AB$63-($DJ13+H$63))^2)))</f>
        <v/>
      </c>
      <c r="AM14" s="418" t="str">
        <f>IF(I$10=0,"",IF(COUNTIF($BE$7:$BE13,AM$6)&gt;=HLOOKUP(AM$6,$E$8:$X$10,ROW($E$10)-ROW($E$8)+1,FALSE),"",SQRT(($AG14*$AB$14-($BM13+I$14))^2+($AG14*$AB$15-($BN13+I$15))^2+($AG14*$AB$16-($BO13+I$16))^2+($AG14*$AB$17-($BP13+I$17))^2+($AG14*$AB$18-($BQ13+I$18))^2+($AG14*$AB$19-($BR13+I$19))^2+($AG14*$AB$20-($BS13+I$20))^2+($AG14*$AB$21-($BT13+I$21))^2+($AG14*$AB$22-($BU13+I$22))^2+($AG14*$AB$23-($BV13+I$23))^2+($AG14*$AB$24-($BW13+I$24))^2+($AG14*$AB$25-($BX13+I$25))^2+($AG14*$AB$26-($BY13+I$26))^2+($AG14*$AB$27-($BZ13+I$27))^2+($AG14*$AB$28-($CA13+I$28))^2+($AG14*$AB$29-($CB13+I$29))^2+($AG14*$AB$30-($CC13+I$30))^2+($AG14*$AB$31-($CD13+I$31))^2+($AG14*$AB$32-($CE13+I$32))^2+($AG14*$AB$33-($CF13+I$33))^2+($AG14*$AB$34-($CG13+I$34))^2+($AG14*$AB$35-($CH13+I$35))^2+($AG14*$AB$36-($CI13+I$36))^2+($AG14*$AB$37-($CJ13+I$37))^2+($AG14*$AB$38-($CK13+I$38))^2+($AG14*$AB$39-($CL13+I$39))^2+($AG14*$AB$40-($CM13+I$40))^2+($AG14*$AB$41-($CN13+I$41))^2+($AG14*$AB$42-($CO13+I$42))^2+($AG14*$AB$43-($CP13+I$43))^2+($AG14*$AB$44-($CQ13+I$44))^2+($AG14*$AB$45-($CR13+I$45))^2+($AG14*$AB$46-($CS13+I$46))^2+($AG14*$AB$47-($CT13+I$47))^2+($AG14*$AB$48-($CU13+I$48))^2+($AG14*$AB$49-($CV13+I$49))^2+($AG14*$AB$50-($CW13+I$50))^2+($AG14*$AB$51-($CX13+I$51))^2+($AG14*$AB$52-($CY13+I$52))^2+($AG14*$AB$53-($CZ13+I$53))^2+($AG14*$AB$54-($DA13+I$54))^2+($AG14*$AB$55-($DB13+I$55))^2+($AG14*$AB$56-($DC13+I$56))^2+($AG14*$AB$57-($DD13+I$57))^2+($AG14*$AB$58-($DE13+I$58))^2+($AG14*$AB$59-($DF13+I$59))^2+($AG14*$AB$60-($DG13+I$60))^2+($AG14*$AB$61-($DH13+I$61))^2+($AG14*$AB$62-($DI13+I$62))^2+($AG14*$AB$63-($DJ13+I$63))^2)))</f>
        <v/>
      </c>
      <c r="AN14" s="418" t="str">
        <f>IF(J$10=0,"",IF(COUNTIF($BE$7:$BE13,AN$6)&gt;=HLOOKUP(AN$6,$E$8:$X$10,ROW($E$10)-ROW($E$8)+1,FALSE),"",SQRT(($AG14*$AB$14-($BM13+J$14))^2+($AG14*$AB$15-($BN13+J$15))^2+($AG14*$AB$16-($BO13+J$16))^2+($AG14*$AB$17-($BP13+J$17))^2+($AG14*$AB$18-($BQ13+J$18))^2+($AG14*$AB$19-($BR13+J$19))^2+($AG14*$AB$20-($BS13+J$20))^2+($AG14*$AB$21-($BT13+J$21))^2+($AG14*$AB$22-($BU13+J$22))^2+($AG14*$AB$23-($BV13+J$23))^2+($AG14*$AB$24-($BW13+J$24))^2+($AG14*$AB$25-($BX13+J$25))^2+($AG14*$AB$26-($BY13+J$26))^2+($AG14*$AB$27-($BZ13+J$27))^2+($AG14*$AB$28-($CA13+J$28))^2+($AG14*$AB$29-($CB13+J$29))^2+($AG14*$AB$30-($CC13+J$30))^2+($AG14*$AB$31-($CD13+J$31))^2+($AG14*$AB$32-($CE13+J$32))^2+($AG14*$AB$33-($CF13+J$33))^2+($AG14*$AB$34-($CG13+J$34))^2+($AG14*$AB$35-($CH13+J$35))^2+($AG14*$AB$36-($CI13+J$36))^2+($AG14*$AB$37-($CJ13+J$37))^2+($AG14*$AB$38-($CK13+J$38))^2+($AG14*$AB$39-($CL13+J$39))^2+($AG14*$AB$40-($CM13+J$40))^2+($AG14*$AB$41-($CN13+J$41))^2+($AG14*$AB$42-($CO13+J$42))^2+($AG14*$AB$43-($CP13+J$43))^2+($AG14*$AB$44-($CQ13+J$44))^2+($AG14*$AB$45-($CR13+J$45))^2+($AG14*$AB$46-($CS13+J$46))^2+($AG14*$AB$47-($CT13+J$47))^2+($AG14*$AB$48-($CU13+J$48))^2+($AG14*$AB$49-($CV13+J$49))^2+($AG14*$AB$50-($CW13+J$50))^2+($AG14*$AB$51-($CX13+J$51))^2+($AG14*$AB$52-($CY13+J$52))^2+($AG14*$AB$53-($CZ13+J$53))^2+($AG14*$AB$54-($DA13+J$54))^2+($AG14*$AB$55-($DB13+J$55))^2+($AG14*$AB$56-($DC13+J$56))^2+($AG14*$AB$57-($DD13+J$57))^2+($AG14*$AB$58-($DE13+J$58))^2+($AG14*$AB$59-($DF13+J$59))^2+($AG14*$AB$60-($DG13+J$60))^2+($AG14*$AB$61-($DH13+J$61))^2+($AG14*$AB$62-($DI13+J$62))^2+($AG14*$AB$63-($DJ13+J$63))^2)))</f>
        <v/>
      </c>
      <c r="AO14" s="418" t="str">
        <f>IF(K$10=0,"",IF(COUNTIF($BE$7:$BE13,AO$6)&gt;=HLOOKUP(AO$6,$E$8:$X$10,ROW($E$10)-ROW($E$8)+1,FALSE),"",SQRT(($AG14*$AB$14-($BM13+K$14))^2+($AG14*$AB$15-($BN13+K$15))^2+($AG14*$AB$16-($BO13+K$16))^2+($AG14*$AB$17-($BP13+K$17))^2+($AG14*$AB$18-($BQ13+K$18))^2+($AG14*$AB$19-($BR13+K$19))^2+($AG14*$AB$20-($BS13+K$20))^2+($AG14*$AB$21-($BT13+K$21))^2+($AG14*$AB$22-($BU13+K$22))^2+($AG14*$AB$23-($BV13+K$23))^2+($AG14*$AB$24-($BW13+K$24))^2+($AG14*$AB$25-($BX13+K$25))^2+($AG14*$AB$26-($BY13+K$26))^2+($AG14*$AB$27-($BZ13+K$27))^2+($AG14*$AB$28-($CA13+K$28))^2+($AG14*$AB$29-($CB13+K$29))^2+($AG14*$AB$30-($CC13+K$30))^2+($AG14*$AB$31-($CD13+K$31))^2+($AG14*$AB$32-($CE13+K$32))^2+($AG14*$AB$33-($CF13+K$33))^2+($AG14*$AB$34-($CG13+K$34))^2+($AG14*$AB$35-($CH13+K$35))^2+($AG14*$AB$36-($CI13+K$36))^2+($AG14*$AB$37-($CJ13+K$37))^2+($AG14*$AB$38-($CK13+K$38))^2+($AG14*$AB$39-($CL13+K$39))^2+($AG14*$AB$40-($CM13+K$40))^2+($AG14*$AB$41-($CN13+K$41))^2+($AG14*$AB$42-($CO13+K$42))^2+($AG14*$AB$43-($CP13+K$43))^2+($AG14*$AB$44-($CQ13+K$44))^2+($AG14*$AB$45-($CR13+K$45))^2+($AG14*$AB$46-($CS13+K$46))^2+($AG14*$AB$47-($CT13+K$47))^2+($AG14*$AB$48-($CU13+K$48))^2+($AG14*$AB$49-($CV13+K$49))^2+($AG14*$AB$50-($CW13+K$50))^2+($AG14*$AB$51-($CX13+K$51))^2+($AG14*$AB$52-($CY13+K$52))^2+($AG14*$AB$53-($CZ13+K$53))^2+($AG14*$AB$54-($DA13+K$54))^2+($AG14*$AB$55-($DB13+K$55))^2+($AG14*$AB$56-($DC13+K$56))^2+($AG14*$AB$57-($DD13+K$57))^2+($AG14*$AB$58-($DE13+K$58))^2+($AG14*$AB$59-($DF13+K$59))^2+($AG14*$AB$60-($DG13+K$60))^2+($AG14*$AB$61-($DH13+K$61))^2+($AG14*$AB$62-($DI13+K$62))^2+($AG14*$AB$63-($DJ13+K$63))^2)))</f>
        <v/>
      </c>
      <c r="AP14" s="418" t="str">
        <f>IF(L$10=0,"",IF(COUNTIF($BE$7:$BE13,AP$6)&gt;=HLOOKUP(AP$6,$E$8:$X$10,ROW($E$10)-ROW($E$8)+1,FALSE),"",SQRT(($AG14*$AB$14-($BM13+L$14))^2+($AG14*$AB$15-($BN13+L$15))^2+($AG14*$AB$16-($BO13+L$16))^2+($AG14*$AB$17-($BP13+L$17))^2+($AG14*$AB$18-($BQ13+L$18))^2+($AG14*$AB$19-($BR13+L$19))^2+($AG14*$AB$20-($BS13+L$20))^2+($AG14*$AB$21-($BT13+L$21))^2+($AG14*$AB$22-($BU13+L$22))^2+($AG14*$AB$23-($BV13+L$23))^2+($AG14*$AB$24-($BW13+L$24))^2+($AG14*$AB$25-($BX13+L$25))^2+($AG14*$AB$26-($BY13+L$26))^2+($AG14*$AB$27-($BZ13+L$27))^2+($AG14*$AB$28-($CA13+L$28))^2+($AG14*$AB$29-($CB13+L$29))^2+($AG14*$AB$30-($CC13+L$30))^2+($AG14*$AB$31-($CD13+L$31))^2+($AG14*$AB$32-($CE13+L$32))^2+($AG14*$AB$33-($CF13+L$33))^2+($AG14*$AB$34-($CG13+L$34))^2+($AG14*$AB$35-($CH13+L$35))^2+($AG14*$AB$36-($CI13+L$36))^2+($AG14*$AB$37-($CJ13+L$37))^2+($AG14*$AB$38-($CK13+L$38))^2+($AG14*$AB$39-($CL13+L$39))^2+($AG14*$AB$40-($CM13+L$40))^2+($AG14*$AB$41-($CN13+L$41))^2+($AG14*$AB$42-($CO13+L$42))^2+($AG14*$AB$43-($CP13+L$43))^2+($AG14*$AB$44-($CQ13+L$44))^2+($AG14*$AB$45-($CR13+L$45))^2+($AG14*$AB$46-($CS13+L$46))^2+($AG14*$AB$47-($CT13+L$47))^2+($AG14*$AB$48-($CU13+L$48))^2+($AG14*$AB$49-($CV13+L$49))^2+($AG14*$AB$50-($CW13+L$50))^2+($AG14*$AB$51-($CX13+L$51))^2+($AG14*$AB$52-($CY13+L$52))^2+($AG14*$AB$53-($CZ13+L$53))^2+($AG14*$AB$54-($DA13+L$54))^2+($AG14*$AB$55-($DB13+L$55))^2+($AG14*$AB$56-($DC13+L$56))^2+($AG14*$AB$57-($DD13+L$57))^2+($AG14*$AB$58-($DE13+L$58))^2+($AG14*$AB$59-($DF13+L$59))^2+($AG14*$AB$60-($DG13+L$60))^2+($AG14*$AB$61-($DH13+L$61))^2+($AG14*$AB$62-($DI13+L$62))^2+($AG14*$AB$63-($DJ13+L$63))^2)))</f>
        <v/>
      </c>
      <c r="AQ14" s="418" t="str">
        <f>IF(M$10=0,"",IF(COUNTIF($BE$7:$BE13,AQ$6)&gt;=HLOOKUP(AQ$6,$E$8:$X$10,ROW($E$10)-ROW($E$8)+1,FALSE),"",SQRT(($AG14*$AB$14-($BM13+M$14))^2+($AG14*$AB$15-($BN13+M$15))^2+($AG14*$AB$16-($BO13+M$16))^2+($AG14*$AB$17-($BP13+M$17))^2+($AG14*$AB$18-($BQ13+M$18))^2+($AG14*$AB$19-($BR13+M$19))^2+($AG14*$AB$20-($BS13+M$20))^2+($AG14*$AB$21-($BT13+M$21))^2+($AG14*$AB$22-($BU13+M$22))^2+($AG14*$AB$23-($BV13+M$23))^2+($AG14*$AB$24-($BW13+M$24))^2+($AG14*$AB$25-($BX13+M$25))^2+($AG14*$AB$26-($BY13+M$26))^2+($AG14*$AB$27-($BZ13+M$27))^2+($AG14*$AB$28-($CA13+M$28))^2+($AG14*$AB$29-($CB13+M$29))^2+($AG14*$AB$30-($CC13+M$30))^2+($AG14*$AB$31-($CD13+M$31))^2+($AG14*$AB$32-($CE13+M$32))^2+($AG14*$AB$33-($CF13+M$33))^2+($AG14*$AB$34-($CG13+M$34))^2+($AG14*$AB$35-($CH13+M$35))^2+($AG14*$AB$36-($CI13+M$36))^2+($AG14*$AB$37-($CJ13+M$37))^2+($AG14*$AB$38-($CK13+M$38))^2+($AG14*$AB$39-($CL13+M$39))^2+($AG14*$AB$40-($CM13+M$40))^2+($AG14*$AB$41-($CN13+M$41))^2+($AG14*$AB$42-($CO13+M$42))^2+($AG14*$AB$43-($CP13+M$43))^2+($AG14*$AB$44-($CQ13+M$44))^2+($AG14*$AB$45-($CR13+M$45))^2+($AG14*$AB$46-($CS13+M$46))^2+($AG14*$AB$47-($CT13+M$47))^2+($AG14*$AB$48-($CU13+M$48))^2+($AG14*$AB$49-($CV13+M$49))^2+($AG14*$AB$50-($CW13+M$50))^2+($AG14*$AB$51-($CX13+M$51))^2+($AG14*$AB$52-($CY13+M$52))^2+($AG14*$AB$53-($CZ13+M$53))^2+($AG14*$AB$54-($DA13+M$54))^2+($AG14*$AB$55-($DB13+M$55))^2+($AG14*$AB$56-($DC13+M$56))^2+($AG14*$AB$57-($DD13+M$57))^2+($AG14*$AB$58-($DE13+M$58))^2+($AG14*$AB$59-($DF13+M$59))^2+($AG14*$AB$60-($DG13+M$60))^2+($AG14*$AB$61-($DH13+M$61))^2+($AG14*$AB$62-($DI13+M$62))^2+($AG14*$AB$63-($DJ13+M$63))^2)))</f>
        <v/>
      </c>
      <c r="AR14" s="418" t="str">
        <f>IF(N$10=0,"",IF(COUNTIF($BE$7:$BE13,AR$6)&gt;=HLOOKUP(AR$6,$E$8:$X$10,ROW($E$10)-ROW($E$8)+1,FALSE),"",SQRT(($AG14*$AB$14-($BM13+N$14))^2+($AG14*$AB$15-($BN13+N$15))^2+($AG14*$AB$16-($BO13+N$16))^2+($AG14*$AB$17-($BP13+N$17))^2+($AG14*$AB$18-($BQ13+N$18))^2+($AG14*$AB$19-($BR13+N$19))^2+($AG14*$AB$20-($BS13+N$20))^2+($AG14*$AB$21-($BT13+N$21))^2+($AG14*$AB$22-($BU13+N$22))^2+($AG14*$AB$23-($BV13+N$23))^2+($AG14*$AB$24-($BW13+N$24))^2+($AG14*$AB$25-($BX13+N$25))^2+($AG14*$AB$26-($BY13+N$26))^2+($AG14*$AB$27-($BZ13+N$27))^2+($AG14*$AB$28-($CA13+N$28))^2+($AG14*$AB$29-($CB13+N$29))^2+($AG14*$AB$30-($CC13+N$30))^2+($AG14*$AB$31-($CD13+N$31))^2+($AG14*$AB$32-($CE13+N$32))^2+($AG14*$AB$33-($CF13+N$33))^2+($AG14*$AB$34-($CG13+N$34))^2+($AG14*$AB$35-($CH13+N$35))^2+($AG14*$AB$36-($CI13+N$36))^2+($AG14*$AB$37-($CJ13+N$37))^2+($AG14*$AB$38-($CK13+N$38))^2+($AG14*$AB$39-($CL13+N$39))^2+($AG14*$AB$40-($CM13+N$40))^2+($AG14*$AB$41-($CN13+N$41))^2+($AG14*$AB$42-($CO13+N$42))^2+($AG14*$AB$43-($CP13+N$43))^2+($AG14*$AB$44-($CQ13+N$44))^2+($AG14*$AB$45-($CR13+N$45))^2+($AG14*$AB$46-($CS13+N$46))^2+($AG14*$AB$47-($CT13+N$47))^2+($AG14*$AB$48-($CU13+N$48))^2+($AG14*$AB$49-($CV13+N$49))^2+($AG14*$AB$50-($CW13+N$50))^2+($AG14*$AB$51-($CX13+N$51))^2+($AG14*$AB$52-($CY13+N$52))^2+($AG14*$AB$53-($CZ13+N$53))^2+($AG14*$AB$54-($DA13+N$54))^2+($AG14*$AB$55-($DB13+N$55))^2+($AG14*$AB$56-($DC13+N$56))^2+($AG14*$AB$57-($DD13+N$57))^2+($AG14*$AB$58-($DE13+N$58))^2+($AG14*$AB$59-($DF13+N$59))^2+($AG14*$AB$60-($DG13+N$60))^2+($AG14*$AB$61-($DH13+N$61))^2+($AG14*$AB$62-($DI13+N$62))^2+($AG14*$AB$63-($DJ13+N$63))^2)))</f>
        <v/>
      </c>
      <c r="AS14" s="418" t="str">
        <f>IF(O$10=0,"",IF(COUNTIF($BE$7:$BE13,AS$6)&gt;=HLOOKUP(AS$6,$E$8:$X$10,ROW($E$10)-ROW($E$8)+1,FALSE),"",SQRT(($AG14*$AB$14-($BM13+O$14))^2+($AG14*$AB$15-($BN13+O$15))^2+($AG14*$AB$16-($BO13+O$16))^2+($AG14*$AB$17-($BP13+O$17))^2+($AG14*$AB$18-($BQ13+O$18))^2+($AG14*$AB$19-($BR13+O$19))^2+($AG14*$AB$20-($BS13+O$20))^2+($AG14*$AB$21-($BT13+O$21))^2+($AG14*$AB$22-($BU13+O$22))^2+($AG14*$AB$23-($BV13+O$23))^2+($AG14*$AB$24-($BW13+O$24))^2+($AG14*$AB$25-($BX13+O$25))^2+($AG14*$AB$26-($BY13+O$26))^2+($AG14*$AB$27-($BZ13+O$27))^2+($AG14*$AB$28-($CA13+O$28))^2+($AG14*$AB$29-($CB13+O$29))^2+($AG14*$AB$30-($CC13+O$30))^2+($AG14*$AB$31-($CD13+O$31))^2+($AG14*$AB$32-($CE13+O$32))^2+($AG14*$AB$33-($CF13+O$33))^2+($AG14*$AB$34-($CG13+O$34))^2+($AG14*$AB$35-($CH13+O$35))^2+($AG14*$AB$36-($CI13+O$36))^2+($AG14*$AB$37-($CJ13+O$37))^2+($AG14*$AB$38-($CK13+O$38))^2+($AG14*$AB$39-($CL13+O$39))^2+($AG14*$AB$40-($CM13+O$40))^2+($AG14*$AB$41-($CN13+O$41))^2+($AG14*$AB$42-($CO13+O$42))^2+($AG14*$AB$43-($CP13+O$43))^2+($AG14*$AB$44-($CQ13+O$44))^2+($AG14*$AB$45-($CR13+O$45))^2+($AG14*$AB$46-($CS13+O$46))^2+($AG14*$AB$47-($CT13+O$47))^2+($AG14*$AB$48-($CU13+O$48))^2+($AG14*$AB$49-($CV13+O$49))^2+($AG14*$AB$50-($CW13+O$50))^2+($AG14*$AB$51-($CX13+O$51))^2+($AG14*$AB$52-($CY13+O$52))^2+($AG14*$AB$53-($CZ13+O$53))^2+($AG14*$AB$54-($DA13+O$54))^2+($AG14*$AB$55-($DB13+O$55))^2+($AG14*$AB$56-($DC13+O$56))^2+($AG14*$AB$57-($DD13+O$57))^2+($AG14*$AB$58-($DE13+O$58))^2+($AG14*$AB$59-($DF13+O$59))^2+($AG14*$AB$60-($DG13+O$60))^2+($AG14*$AB$61-($DH13+O$61))^2+($AG14*$AB$62-($DI13+O$62))^2+($AG14*$AB$63-($DJ13+O$63))^2)))</f>
        <v/>
      </c>
      <c r="AT14" s="418" t="str">
        <f>IF(P$10=0,"",IF(COUNTIF($BE$7:$BE13,AT$6)&gt;=HLOOKUP(AT$6,$E$8:$X$10,ROW($E$10)-ROW($E$8)+1,FALSE),"",SQRT(($AG14*$AB$14-($BM13+P$14))^2+($AG14*$AB$15-($BN13+P$15))^2+($AG14*$AB$16-($BO13+P$16))^2+($AG14*$AB$17-($BP13+P$17))^2+($AG14*$AB$18-($BQ13+P$18))^2+($AG14*$AB$19-($BR13+P$19))^2+($AG14*$AB$20-($BS13+P$20))^2+($AG14*$AB$21-($BT13+P$21))^2+($AG14*$AB$22-($BU13+P$22))^2+($AG14*$AB$23-($BV13+P$23))^2+($AG14*$AB$24-($BW13+P$24))^2+($AG14*$AB$25-($BX13+P$25))^2+($AG14*$AB$26-($BY13+P$26))^2+($AG14*$AB$27-($BZ13+P$27))^2+($AG14*$AB$28-($CA13+P$28))^2+($AG14*$AB$29-($CB13+P$29))^2+($AG14*$AB$30-($CC13+P$30))^2+($AG14*$AB$31-($CD13+P$31))^2+($AG14*$AB$32-($CE13+P$32))^2+($AG14*$AB$33-($CF13+P$33))^2+($AG14*$AB$34-($CG13+P$34))^2+($AG14*$AB$35-($CH13+P$35))^2+($AG14*$AB$36-($CI13+P$36))^2+($AG14*$AB$37-($CJ13+P$37))^2+($AG14*$AB$38-($CK13+P$38))^2+($AG14*$AB$39-($CL13+P$39))^2+($AG14*$AB$40-($CM13+P$40))^2+($AG14*$AB$41-($CN13+P$41))^2+($AG14*$AB$42-($CO13+P$42))^2+($AG14*$AB$43-($CP13+P$43))^2+($AG14*$AB$44-($CQ13+P$44))^2+($AG14*$AB$45-($CR13+P$45))^2+($AG14*$AB$46-($CS13+P$46))^2+($AG14*$AB$47-($CT13+P$47))^2+($AG14*$AB$48-($CU13+P$48))^2+($AG14*$AB$49-($CV13+P$49))^2+($AG14*$AB$50-($CW13+P$50))^2+($AG14*$AB$51-($CX13+P$51))^2+($AG14*$AB$52-($CY13+P$52))^2+($AG14*$AB$53-($CZ13+P$53))^2+($AG14*$AB$54-($DA13+P$54))^2+($AG14*$AB$55-($DB13+P$55))^2+($AG14*$AB$56-($DC13+P$56))^2+($AG14*$AB$57-($DD13+P$57))^2+($AG14*$AB$58-($DE13+P$58))^2+($AG14*$AB$59-($DF13+P$59))^2+($AG14*$AB$60-($DG13+P$60))^2+($AG14*$AB$61-($DH13+P$61))^2+($AG14*$AB$62-($DI13+P$62))^2+($AG14*$AB$63-($DJ13+P$63))^2)))</f>
        <v/>
      </c>
      <c r="AU14" s="418" t="str">
        <f>IF(Q$10=0,"",IF(COUNTIF($BE$7:$BE13,AU$6)&gt;=HLOOKUP(AU$6,$E$8:$X$10,ROW($E$10)-ROW($E$8)+1,FALSE),"",SQRT(($AG14*$AB$14-($BM13+Q$14))^2+($AG14*$AB$15-($BN13+Q$15))^2+($AG14*$AB$16-($BO13+Q$16))^2+($AG14*$AB$17-($BP13+Q$17))^2+($AG14*$AB$18-($BQ13+Q$18))^2+($AG14*$AB$19-($BR13+Q$19))^2+($AG14*$AB$20-($BS13+Q$20))^2+($AG14*$AB$21-($BT13+Q$21))^2+($AG14*$AB$22-($BU13+Q$22))^2+($AG14*$AB$23-($BV13+Q$23))^2+($AG14*$AB$24-($BW13+Q$24))^2+($AG14*$AB$25-($BX13+Q$25))^2+($AG14*$AB$26-($BY13+Q$26))^2+($AG14*$AB$27-($BZ13+Q$27))^2+($AG14*$AB$28-($CA13+Q$28))^2+($AG14*$AB$29-($CB13+Q$29))^2+($AG14*$AB$30-($CC13+Q$30))^2+($AG14*$AB$31-($CD13+Q$31))^2+($AG14*$AB$32-($CE13+Q$32))^2+($AG14*$AB$33-($CF13+Q$33))^2+($AG14*$AB$34-($CG13+Q$34))^2+($AG14*$AB$35-($CH13+Q$35))^2+($AG14*$AB$36-($CI13+Q$36))^2+($AG14*$AB$37-($CJ13+Q$37))^2+($AG14*$AB$38-($CK13+Q$38))^2+($AG14*$AB$39-($CL13+Q$39))^2+($AG14*$AB$40-($CM13+Q$40))^2+($AG14*$AB$41-($CN13+Q$41))^2+($AG14*$AB$42-($CO13+Q$42))^2+($AG14*$AB$43-($CP13+Q$43))^2+($AG14*$AB$44-($CQ13+Q$44))^2+($AG14*$AB$45-($CR13+Q$45))^2+($AG14*$AB$46-($CS13+Q$46))^2+($AG14*$AB$47-($CT13+Q$47))^2+($AG14*$AB$48-($CU13+Q$48))^2+($AG14*$AB$49-($CV13+Q$49))^2+($AG14*$AB$50-($CW13+Q$50))^2+($AG14*$AB$51-($CX13+Q$51))^2+($AG14*$AB$52-($CY13+Q$52))^2+($AG14*$AB$53-($CZ13+Q$53))^2+($AG14*$AB$54-($DA13+Q$54))^2+($AG14*$AB$55-($DB13+Q$55))^2+($AG14*$AB$56-($DC13+Q$56))^2+($AG14*$AB$57-($DD13+Q$57))^2+($AG14*$AB$58-($DE13+Q$58))^2+($AG14*$AB$59-($DF13+Q$59))^2+($AG14*$AB$60-($DG13+Q$60))^2+($AG14*$AB$61-($DH13+Q$61))^2+($AG14*$AB$62-($DI13+Q$62))^2+($AG14*$AB$63-($DJ13+Q$63))^2)))</f>
        <v/>
      </c>
      <c r="AV14" s="418" t="str">
        <f>IF(R$10=0,"",IF(COUNTIF($BE$7:$BE13,AV$6)&gt;=HLOOKUP(AV$6,$E$8:$X$10,ROW($E$10)-ROW($E$8)+1,FALSE),"",SQRT(($AG14*$AB$14-($BM13+R$14))^2+($AG14*$AB$15-($BN13+R$15))^2+($AG14*$AB$16-($BO13+R$16))^2+($AG14*$AB$17-($BP13+R$17))^2+($AG14*$AB$18-($BQ13+R$18))^2+($AG14*$AB$19-($BR13+R$19))^2+($AG14*$AB$20-($BS13+R$20))^2+($AG14*$AB$21-($BT13+R$21))^2+($AG14*$AB$22-($BU13+R$22))^2+($AG14*$AB$23-($BV13+R$23))^2+($AG14*$AB$24-($BW13+R$24))^2+($AG14*$AB$25-($BX13+R$25))^2+($AG14*$AB$26-($BY13+R$26))^2+($AG14*$AB$27-($BZ13+R$27))^2+($AG14*$AB$28-($CA13+R$28))^2+($AG14*$AB$29-($CB13+R$29))^2+($AG14*$AB$30-($CC13+R$30))^2+($AG14*$AB$31-($CD13+R$31))^2+($AG14*$AB$32-($CE13+R$32))^2+($AG14*$AB$33-($CF13+R$33))^2+($AG14*$AB$34-($CG13+R$34))^2+($AG14*$AB$35-($CH13+R$35))^2+($AG14*$AB$36-($CI13+R$36))^2+($AG14*$AB$37-($CJ13+R$37))^2+($AG14*$AB$38-($CK13+R$38))^2+($AG14*$AB$39-($CL13+R$39))^2+($AG14*$AB$40-($CM13+R$40))^2+($AG14*$AB$41-($CN13+R$41))^2+($AG14*$AB$42-($CO13+R$42))^2+($AG14*$AB$43-($CP13+R$43))^2+($AG14*$AB$44-($CQ13+R$44))^2+($AG14*$AB$45-($CR13+R$45))^2+($AG14*$AB$46-($CS13+R$46))^2+($AG14*$AB$47-($CT13+R$47))^2+($AG14*$AB$48-($CU13+R$48))^2+($AG14*$AB$49-($CV13+R$49))^2+($AG14*$AB$50-($CW13+R$50))^2+($AG14*$AB$51-($CX13+R$51))^2+($AG14*$AB$52-($CY13+R$52))^2+($AG14*$AB$53-($CZ13+R$53))^2+($AG14*$AB$54-($DA13+R$54))^2+($AG14*$AB$55-($DB13+R$55))^2+($AG14*$AB$56-($DC13+R$56))^2+($AG14*$AB$57-($DD13+R$57))^2+($AG14*$AB$58-($DE13+R$58))^2+($AG14*$AB$59-($DF13+R$59))^2+($AG14*$AB$60-($DG13+R$60))^2+($AG14*$AB$61-($DH13+R$61))^2+($AG14*$AB$62-($DI13+R$62))^2+($AG14*$AB$63-($DJ13+R$63))^2)))</f>
        <v/>
      </c>
      <c r="AW14" s="418" t="str">
        <f>IF(S$10=0,"",IF(COUNTIF($BE$7:$BE13,AW$6)&gt;=HLOOKUP(AW$6,$E$8:$X$10,ROW($E$10)-ROW($E$8)+1,FALSE),"",SQRT(($AG14*$AB$14-($BM13+S$14))^2+($AG14*$AB$15-($BN13+S$15))^2+($AG14*$AB$16-($BO13+S$16))^2+($AG14*$AB$17-($BP13+S$17))^2+($AG14*$AB$18-($BQ13+S$18))^2+($AG14*$AB$19-($BR13+S$19))^2+($AG14*$AB$20-($BS13+S$20))^2+($AG14*$AB$21-($BT13+S$21))^2+($AG14*$AB$22-($BU13+S$22))^2+($AG14*$AB$23-($BV13+S$23))^2+($AG14*$AB$24-($BW13+S$24))^2+($AG14*$AB$25-($BX13+S$25))^2+($AG14*$AB$26-($BY13+S$26))^2+($AG14*$AB$27-($BZ13+S$27))^2+($AG14*$AB$28-($CA13+S$28))^2+($AG14*$AB$29-($CB13+S$29))^2+($AG14*$AB$30-($CC13+S$30))^2+($AG14*$AB$31-($CD13+S$31))^2+($AG14*$AB$32-($CE13+S$32))^2+($AG14*$AB$33-($CF13+S$33))^2+($AG14*$AB$34-($CG13+S$34))^2+($AG14*$AB$35-($CH13+S$35))^2+($AG14*$AB$36-($CI13+S$36))^2+($AG14*$AB$37-($CJ13+S$37))^2+($AG14*$AB$38-($CK13+S$38))^2+($AG14*$AB$39-($CL13+S$39))^2+($AG14*$AB$40-($CM13+S$40))^2+($AG14*$AB$41-($CN13+S$41))^2+($AG14*$AB$42-($CO13+S$42))^2+($AG14*$AB$43-($CP13+S$43))^2+($AG14*$AB$44-($CQ13+S$44))^2+($AG14*$AB$45-($CR13+S$45))^2+($AG14*$AB$46-($CS13+S$46))^2+($AG14*$AB$47-($CT13+S$47))^2+($AG14*$AB$48-($CU13+S$48))^2+($AG14*$AB$49-($CV13+S$49))^2+($AG14*$AB$50-($CW13+S$50))^2+($AG14*$AB$51-($CX13+S$51))^2+($AG14*$AB$52-($CY13+S$52))^2+($AG14*$AB$53-($CZ13+S$53))^2+($AG14*$AB$54-($DA13+S$54))^2+($AG14*$AB$55-($DB13+S$55))^2+($AG14*$AB$56-($DC13+S$56))^2+($AG14*$AB$57-($DD13+S$57))^2+($AG14*$AB$58-($DE13+S$58))^2+($AG14*$AB$59-($DF13+S$59))^2+($AG14*$AB$60-($DG13+S$60))^2+($AG14*$AB$61-($DH13+S$61))^2+($AG14*$AB$62-($DI13+S$62))^2+($AG14*$AB$63-($DJ13+S$63))^2)))</f>
        <v/>
      </c>
      <c r="AX14" s="418" t="str">
        <f>IF(T$10=0,"",IF(COUNTIF($BE$7:$BE13,AX$6)&gt;=HLOOKUP(AX$6,$E$8:$X$10,ROW($E$10)-ROW($E$8)+1,FALSE),"",SQRT(($AG14*$AB$14-($BM13+T$14))^2+($AG14*$AB$15-($BN13+T$15))^2+($AG14*$AB$16-($BO13+T$16))^2+($AG14*$AB$17-($BP13+T$17))^2+($AG14*$AB$18-($BQ13+T$18))^2+($AG14*$AB$19-($BR13+T$19))^2+($AG14*$AB$20-($BS13+T$20))^2+($AG14*$AB$21-($BT13+T$21))^2+($AG14*$AB$22-($BU13+T$22))^2+($AG14*$AB$23-($BV13+T$23))^2+($AG14*$AB$24-($BW13+T$24))^2+($AG14*$AB$25-($BX13+T$25))^2+($AG14*$AB$26-($BY13+T$26))^2+($AG14*$AB$27-($BZ13+T$27))^2+($AG14*$AB$28-($CA13+T$28))^2+($AG14*$AB$29-($CB13+T$29))^2+($AG14*$AB$30-($CC13+T$30))^2+($AG14*$AB$31-($CD13+T$31))^2+($AG14*$AB$32-($CE13+T$32))^2+($AG14*$AB$33-($CF13+T$33))^2+($AG14*$AB$34-($CG13+T$34))^2+($AG14*$AB$35-($CH13+T$35))^2+($AG14*$AB$36-($CI13+T$36))^2+($AG14*$AB$37-($CJ13+T$37))^2+($AG14*$AB$38-($CK13+T$38))^2+($AG14*$AB$39-($CL13+T$39))^2+($AG14*$AB$40-($CM13+T$40))^2+($AG14*$AB$41-($CN13+T$41))^2+($AG14*$AB$42-($CO13+T$42))^2+($AG14*$AB$43-($CP13+T$43))^2+($AG14*$AB$44-($CQ13+T$44))^2+($AG14*$AB$45-($CR13+T$45))^2+($AG14*$AB$46-($CS13+T$46))^2+($AG14*$AB$47-($CT13+T$47))^2+($AG14*$AB$48-($CU13+T$48))^2+($AG14*$AB$49-($CV13+T$49))^2+($AG14*$AB$50-($CW13+T$50))^2+($AG14*$AB$51-($CX13+T$51))^2+($AG14*$AB$52-($CY13+T$52))^2+($AG14*$AB$53-($CZ13+T$53))^2+($AG14*$AB$54-($DA13+T$54))^2+($AG14*$AB$55-($DB13+T$55))^2+($AG14*$AB$56-($DC13+T$56))^2+($AG14*$AB$57-($DD13+T$57))^2+($AG14*$AB$58-($DE13+T$58))^2+($AG14*$AB$59-($DF13+T$59))^2+($AG14*$AB$60-($DG13+T$60))^2+($AG14*$AB$61-($DH13+T$61))^2+($AG14*$AB$62-($DI13+T$62))^2+($AG14*$AB$63-($DJ13+T$63))^2)))</f>
        <v/>
      </c>
      <c r="AY14" s="418" t="str">
        <f>IF(U$10=0,"",IF(COUNTIF($BE$7:$BE13,AY$6)&gt;=HLOOKUP(AY$6,$E$8:$X$10,ROW($E$10)-ROW($E$8)+1,FALSE),"",SQRT(($AG14*$AB$14-($BM13+U$14))^2+($AG14*$AB$15-($BN13+U$15))^2+($AG14*$AB$16-($BO13+U$16))^2+($AG14*$AB$17-($BP13+U$17))^2+($AG14*$AB$18-($BQ13+U$18))^2+($AG14*$AB$19-($BR13+U$19))^2+($AG14*$AB$20-($BS13+U$20))^2+($AG14*$AB$21-($BT13+U$21))^2+($AG14*$AB$22-($BU13+U$22))^2+($AG14*$AB$23-($BV13+U$23))^2+($AG14*$AB$24-($BW13+U$24))^2+($AG14*$AB$25-($BX13+U$25))^2+($AG14*$AB$26-($BY13+U$26))^2+($AG14*$AB$27-($BZ13+U$27))^2+($AG14*$AB$28-($CA13+U$28))^2+($AG14*$AB$29-($CB13+U$29))^2+($AG14*$AB$30-($CC13+U$30))^2+($AG14*$AB$31-($CD13+U$31))^2+($AG14*$AB$32-($CE13+U$32))^2+($AG14*$AB$33-($CF13+U$33))^2+($AG14*$AB$34-($CG13+U$34))^2+($AG14*$AB$35-($CH13+U$35))^2+($AG14*$AB$36-($CI13+U$36))^2+($AG14*$AB$37-($CJ13+U$37))^2+($AG14*$AB$38-($CK13+U$38))^2+($AG14*$AB$39-($CL13+U$39))^2+($AG14*$AB$40-($CM13+U$40))^2+($AG14*$AB$41-($CN13+U$41))^2+($AG14*$AB$42-($CO13+U$42))^2+($AG14*$AB$43-($CP13+U$43))^2+($AG14*$AB$44-($CQ13+U$44))^2+($AG14*$AB$45-($CR13+U$45))^2+($AG14*$AB$46-($CS13+U$46))^2+($AG14*$AB$47-($CT13+U$47))^2+($AG14*$AB$48-($CU13+U$48))^2+($AG14*$AB$49-($CV13+U$49))^2+($AG14*$AB$50-($CW13+U$50))^2+($AG14*$AB$51-($CX13+U$51))^2+($AG14*$AB$52-($CY13+U$52))^2+($AG14*$AB$53-($CZ13+U$53))^2+($AG14*$AB$54-($DA13+U$54))^2+($AG14*$AB$55-($DB13+U$55))^2+($AG14*$AB$56-($DC13+U$56))^2+($AG14*$AB$57-($DD13+U$57))^2+($AG14*$AB$58-($DE13+U$58))^2+($AG14*$AB$59-($DF13+U$59))^2+($AG14*$AB$60-($DG13+U$60))^2+($AG14*$AB$61-($DH13+U$61))^2+($AG14*$AB$62-($DI13+U$62))^2+($AG14*$AB$63-($DJ13+U$63))^2)))</f>
        <v/>
      </c>
      <c r="AZ14" s="418" t="str">
        <f>IF(V$10=0,"",IF(COUNTIF($BE$7:$BE13,AZ$6)&gt;=HLOOKUP(AZ$6,$E$8:$X$10,ROW($E$10)-ROW($E$8)+1,FALSE),"",SQRT(($AG14*$AB$14-($BM13+V$14))^2+($AG14*$AB$15-($BN13+V$15))^2+($AG14*$AB$16-($BO13+V$16))^2+($AG14*$AB$17-($BP13+V$17))^2+($AG14*$AB$18-($BQ13+V$18))^2+($AG14*$AB$19-($BR13+V$19))^2+($AG14*$AB$20-($BS13+V$20))^2+($AG14*$AB$21-($BT13+V$21))^2+($AG14*$AB$22-($BU13+V$22))^2+($AG14*$AB$23-($BV13+V$23))^2+($AG14*$AB$24-($BW13+V$24))^2+($AG14*$AB$25-($BX13+V$25))^2+($AG14*$AB$26-($BY13+V$26))^2+($AG14*$AB$27-($BZ13+V$27))^2+($AG14*$AB$28-($CA13+V$28))^2+($AG14*$AB$29-($CB13+V$29))^2+($AG14*$AB$30-($CC13+V$30))^2+($AG14*$AB$31-($CD13+V$31))^2+($AG14*$AB$32-($CE13+V$32))^2+($AG14*$AB$33-($CF13+V$33))^2+($AG14*$AB$34-($CG13+V$34))^2+($AG14*$AB$35-($CH13+V$35))^2+($AG14*$AB$36-($CI13+V$36))^2+($AG14*$AB$37-($CJ13+V$37))^2+($AG14*$AB$38-($CK13+V$38))^2+($AG14*$AB$39-($CL13+V$39))^2+($AG14*$AB$40-($CM13+V$40))^2+($AG14*$AB$41-($CN13+V$41))^2+($AG14*$AB$42-($CO13+V$42))^2+($AG14*$AB$43-($CP13+V$43))^2+($AG14*$AB$44-($CQ13+V$44))^2+($AG14*$AB$45-($CR13+V$45))^2+($AG14*$AB$46-($CS13+V$46))^2+($AG14*$AB$47-($CT13+V$47))^2+($AG14*$AB$48-($CU13+V$48))^2+($AG14*$AB$49-($CV13+V$49))^2+($AG14*$AB$50-($CW13+V$50))^2+($AG14*$AB$51-($CX13+V$51))^2+($AG14*$AB$52-($CY13+V$52))^2+($AG14*$AB$53-($CZ13+V$53))^2+($AG14*$AB$54-($DA13+V$54))^2+($AG14*$AB$55-($DB13+V$55))^2+($AG14*$AB$56-($DC13+V$56))^2+($AG14*$AB$57-($DD13+V$57))^2+($AG14*$AB$58-($DE13+V$58))^2+($AG14*$AB$59-($DF13+V$59))^2+($AG14*$AB$60-($DG13+V$60))^2+($AG14*$AB$61-($DH13+V$61))^2+($AG14*$AB$62-($DI13+V$62))^2+($AG14*$AB$63-($DJ13+V$63))^2)))</f>
        <v/>
      </c>
      <c r="BA14" s="418" t="str">
        <f>IF(W$10=0,"",IF(COUNTIF($BE$7:$BE13,BA$6)&gt;=HLOOKUP(BA$6,$E$8:$X$10,ROW($E$10)-ROW($E$8)+1,FALSE),"",SQRT(($AG14*$AB$14-($BM13+W$14))^2+($AG14*$AB$15-($BN13+W$15))^2+($AG14*$AB$16-($BO13+W$16))^2+($AG14*$AB$17-($BP13+W$17))^2+($AG14*$AB$18-($BQ13+W$18))^2+($AG14*$AB$19-($BR13+W$19))^2+($AG14*$AB$20-($BS13+W$20))^2+($AG14*$AB$21-($BT13+W$21))^2+($AG14*$AB$22-($BU13+W$22))^2+($AG14*$AB$23-($BV13+W$23))^2+($AG14*$AB$24-($BW13+W$24))^2+($AG14*$AB$25-($BX13+W$25))^2+($AG14*$AB$26-($BY13+W$26))^2+($AG14*$AB$27-($BZ13+W$27))^2+($AG14*$AB$28-($CA13+W$28))^2+($AG14*$AB$29-($CB13+W$29))^2+($AG14*$AB$30-($CC13+W$30))^2+($AG14*$AB$31-($CD13+W$31))^2+($AG14*$AB$32-($CE13+W$32))^2+($AG14*$AB$33-($CF13+W$33))^2+($AG14*$AB$34-($CG13+W$34))^2+($AG14*$AB$35-($CH13+W$35))^2+($AG14*$AB$36-($CI13+W$36))^2+($AG14*$AB$37-($CJ13+W$37))^2+($AG14*$AB$38-($CK13+W$38))^2+($AG14*$AB$39-($CL13+W$39))^2+($AG14*$AB$40-($CM13+W$40))^2+($AG14*$AB$41-($CN13+W$41))^2+($AG14*$AB$42-($CO13+W$42))^2+($AG14*$AB$43-($CP13+W$43))^2+($AG14*$AB$44-($CQ13+W$44))^2+($AG14*$AB$45-($CR13+W$45))^2+($AG14*$AB$46-($CS13+W$46))^2+($AG14*$AB$47-($CT13+W$47))^2+($AG14*$AB$48-($CU13+W$48))^2+($AG14*$AB$49-($CV13+W$49))^2+($AG14*$AB$50-($CW13+W$50))^2+($AG14*$AB$51-($CX13+W$51))^2+($AG14*$AB$52-($CY13+W$52))^2+($AG14*$AB$53-($CZ13+W$53))^2+($AG14*$AB$54-($DA13+W$54))^2+($AG14*$AB$55-($DB13+W$55))^2+($AG14*$AB$56-($DC13+W$56))^2+($AG14*$AB$57-($DD13+W$57))^2+($AG14*$AB$58-($DE13+W$58))^2+($AG14*$AB$59-($DF13+W$59))^2+($AG14*$AB$60-($DG13+W$60))^2+($AG14*$AB$61-($DH13+W$61))^2+($AG14*$AB$62-($DI13+W$62))^2+($AG14*$AB$63-($DJ13+W$63))^2)))</f>
        <v/>
      </c>
      <c r="BB14" s="418" t="str">
        <f>IF(X$10=0,"",IF(COUNTIF($BE$7:$BE13,BB$6)&gt;=HLOOKUP(BB$6,$E$8:$X$10,ROW($E$10)-ROW($E$8)+1,FALSE),"",SQRT(($AG14*$AB$14-($BM13+X$14))^2+($AG14*$AB$15-($BN13+X$15))^2+($AG14*$AB$16-($BO13+X$16))^2+($AG14*$AB$17-($BP13+X$17))^2+($AG14*$AB$18-($BQ13+X$18))^2+($AG14*$AB$19-($BR13+X$19))^2+($AG14*$AB$20-($BS13+X$20))^2+($AG14*$AB$21-($BT13+X$21))^2+($AG14*$AB$22-($BU13+X$22))^2+($AG14*$AB$23-($BV13+X$23))^2+($AG14*$AB$24-($BW13+X$24))^2+($AG14*$AB$25-($BX13+X$25))^2+($AG14*$AB$26-($BY13+X$26))^2+($AG14*$AB$27-($BZ13+X$27))^2+($AG14*$AB$28-($CA13+X$28))^2+($AG14*$AB$29-($CB13+X$29))^2+($AG14*$AB$30-($CC13+X$30))^2+($AG14*$AB$31-($CD13+X$31))^2+($AG14*$AB$32-($CE13+X$32))^2+($AG14*$AB$33-($CF13+X$33))^2+($AG14*$AB$34-($CG13+X$34))^2+($AG14*$AB$35-($CH13+X$35))^2+($AG14*$AB$36-($CI13+X$36))^2+($AG14*$AB$37-($CJ13+X$37))^2+($AG14*$AB$38-($CK13+X$38))^2+($AG14*$AB$39-($CL13+X$39))^2+($AG14*$AB$40-($CM13+X$40))^2+($AG14*$AB$41-($CN13+X$41))^2+($AG14*$AB$42-($CO13+X$42))^2+($AG14*$AB$43-($CP13+X$43))^2+($AG14*$AB$44-($CQ13+X$44))^2+($AG14*$AB$45-($CR13+X$45))^2+($AG14*$AB$46-($CS13+X$46))^2+($AG14*$AB$47-($CT13+X$47))^2+($AG14*$AB$48-($CU13+X$48))^2+($AG14*$AB$49-($CV13+X$49))^2+($AG14*$AB$50-($CW13+X$50))^2+($AG14*$AB$51-($CX13+X$51))^2+($AG14*$AB$52-($CY13+X$52))^2+($AG14*$AB$53-($CZ13+X$53))^2+($AG14*$AB$54-($DA13+X$54))^2+($AG14*$AB$55-($DB13+X$55))^2+($AG14*$AB$56-($DC13+X$56))^2+($AG14*$AB$57-($DD13+X$57))^2+($AG14*$AB$58-($DE13+X$58))^2+($AG14*$AB$59-($DF13+X$59))^2+($AG14*$AB$60-($DG13+X$60))^2+($AG14*$AB$61-($DH13+X$61))^2+($AG14*$AB$62-($DI13+X$62))^2+($AG14*$AB$63-($DJ13+X$63))^2)))</f>
        <v/>
      </c>
      <c r="BC14" s="200"/>
      <c r="BD14" s="419">
        <f t="shared" si="6"/>
        <v>0</v>
      </c>
      <c r="BE14" s="420">
        <f t="shared" si="7"/>
        <v>0</v>
      </c>
      <c r="BF14" s="421">
        <f t="shared" si="8"/>
        <v>0</v>
      </c>
      <c r="BG14" s="71"/>
      <c r="BH14" s="71"/>
      <c r="BI14" s="71"/>
      <c r="BJ14" s="71"/>
      <c r="BK14" s="693"/>
      <c r="BL14" s="197">
        <f t="shared" si="12"/>
        <v>8</v>
      </c>
      <c r="BM14" s="202">
        <f t="shared" si="9"/>
        <v>0</v>
      </c>
      <c r="BN14" s="202">
        <f t="shared" si="10"/>
        <v>0</v>
      </c>
      <c r="BO14" s="202">
        <f t="shared" si="13"/>
        <v>0</v>
      </c>
      <c r="BP14" s="202">
        <f t="shared" si="14"/>
        <v>0</v>
      </c>
      <c r="BQ14" s="202">
        <f t="shared" si="15"/>
        <v>0</v>
      </c>
      <c r="BR14" s="202">
        <f t="shared" si="16"/>
        <v>0</v>
      </c>
      <c r="BS14" s="202">
        <f t="shared" si="17"/>
        <v>0</v>
      </c>
      <c r="BT14" s="202">
        <f t="shared" si="18"/>
        <v>0</v>
      </c>
      <c r="BU14" s="202">
        <f t="shared" si="19"/>
        <v>0</v>
      </c>
      <c r="BV14" s="202">
        <f t="shared" si="20"/>
        <v>0</v>
      </c>
      <c r="BW14" s="202">
        <f t="shared" si="21"/>
        <v>0</v>
      </c>
      <c r="BX14" s="202">
        <f t="shared" si="22"/>
        <v>0</v>
      </c>
      <c r="BY14" s="202">
        <f t="shared" si="23"/>
        <v>0</v>
      </c>
      <c r="BZ14" s="202">
        <f t="shared" si="24"/>
        <v>0</v>
      </c>
      <c r="CA14" s="202">
        <f t="shared" si="25"/>
        <v>0</v>
      </c>
      <c r="CB14" s="202">
        <f t="shared" si="26"/>
        <v>0</v>
      </c>
      <c r="CC14" s="202">
        <f t="shared" si="27"/>
        <v>0</v>
      </c>
      <c r="CD14" s="202">
        <f t="shared" si="28"/>
        <v>0</v>
      </c>
      <c r="CE14" s="202">
        <f t="shared" si="29"/>
        <v>0</v>
      </c>
      <c r="CF14" s="202">
        <f t="shared" si="30"/>
        <v>0</v>
      </c>
      <c r="CG14" s="202">
        <f t="shared" si="31"/>
        <v>0</v>
      </c>
      <c r="CH14" s="202">
        <f t="shared" si="32"/>
        <v>0</v>
      </c>
      <c r="CI14" s="202">
        <f t="shared" si="33"/>
        <v>0</v>
      </c>
      <c r="CJ14" s="202">
        <f t="shared" si="34"/>
        <v>0</v>
      </c>
      <c r="CK14" s="202">
        <f t="shared" si="35"/>
        <v>0</v>
      </c>
      <c r="CL14" s="202">
        <f t="shared" si="36"/>
        <v>0</v>
      </c>
      <c r="CM14" s="202">
        <f t="shared" si="37"/>
        <v>0</v>
      </c>
      <c r="CN14" s="202">
        <f t="shared" si="38"/>
        <v>0</v>
      </c>
      <c r="CO14" s="202">
        <f t="shared" si="39"/>
        <v>0</v>
      </c>
      <c r="CP14" s="202">
        <f t="shared" si="40"/>
        <v>0</v>
      </c>
      <c r="CQ14" s="202">
        <f t="shared" si="41"/>
        <v>0</v>
      </c>
      <c r="CR14" s="202">
        <f t="shared" si="42"/>
        <v>0</v>
      </c>
      <c r="CS14" s="202">
        <f t="shared" si="43"/>
        <v>0</v>
      </c>
      <c r="CT14" s="202">
        <f t="shared" si="44"/>
        <v>0</v>
      </c>
      <c r="CU14" s="202">
        <f t="shared" si="45"/>
        <v>0</v>
      </c>
      <c r="CV14" s="202">
        <f t="shared" si="46"/>
        <v>0</v>
      </c>
      <c r="CW14" s="202">
        <f t="shared" si="47"/>
        <v>0</v>
      </c>
      <c r="CX14" s="202">
        <f t="shared" si="48"/>
        <v>0</v>
      </c>
      <c r="CY14" s="202">
        <f t="shared" si="49"/>
        <v>0</v>
      </c>
      <c r="CZ14" s="202">
        <f t="shared" si="50"/>
        <v>0</v>
      </c>
      <c r="DA14" s="202">
        <f t="shared" si="51"/>
        <v>0</v>
      </c>
      <c r="DB14" s="202">
        <f t="shared" si="52"/>
        <v>0</v>
      </c>
      <c r="DC14" s="202">
        <f t="shared" si="53"/>
        <v>0</v>
      </c>
      <c r="DD14" s="202">
        <f t="shared" si="54"/>
        <v>0</v>
      </c>
      <c r="DE14" s="202">
        <f t="shared" si="55"/>
        <v>0</v>
      </c>
      <c r="DF14" s="202">
        <f t="shared" si="56"/>
        <v>0</v>
      </c>
      <c r="DG14" s="202">
        <f t="shared" si="57"/>
        <v>0</v>
      </c>
      <c r="DH14" s="202">
        <f t="shared" si="58"/>
        <v>0</v>
      </c>
      <c r="DI14" s="202">
        <f t="shared" si="59"/>
        <v>0</v>
      </c>
      <c r="DJ14" s="202">
        <f t="shared" si="60"/>
        <v>0</v>
      </c>
      <c r="DK14" s="71"/>
      <c r="DL14" s="71"/>
      <c r="DM14" s="71"/>
      <c r="DN14" s="71"/>
      <c r="DO14" s="71"/>
      <c r="DP14" s="71"/>
    </row>
    <row r="15" spans="1:120" ht="18" customHeight="1" thickTop="1" thickBot="1" x14ac:dyDescent="0.25">
      <c r="A15" s="71"/>
      <c r="B15" s="691"/>
      <c r="C15" s="220"/>
      <c r="D15" s="236"/>
      <c r="E15" s="237"/>
      <c r="F15" s="237"/>
      <c r="G15" s="237"/>
      <c r="H15" s="237"/>
      <c r="I15" s="237"/>
      <c r="J15" s="237"/>
      <c r="K15" s="237"/>
      <c r="L15" s="237"/>
      <c r="M15" s="237"/>
      <c r="N15" s="237"/>
      <c r="O15" s="237"/>
      <c r="P15" s="237"/>
      <c r="Q15" s="237"/>
      <c r="R15" s="237"/>
      <c r="S15" s="237"/>
      <c r="T15" s="237"/>
      <c r="U15" s="237"/>
      <c r="V15" s="237"/>
      <c r="W15" s="415"/>
      <c r="X15" s="414"/>
      <c r="Y15" s="133"/>
      <c r="Z15" s="222">
        <f t="shared" ref="Z15:Z63" si="63">SUMPRODUCT(E$10:X$10,E15:X15)</f>
        <v>0</v>
      </c>
      <c r="AA15" s="223"/>
      <c r="AB15" s="224">
        <f t="shared" ref="AB15:AB63" si="64">IF($W$12=0,0,Z15/$W$12)</f>
        <v>0</v>
      </c>
      <c r="AC15" s="71"/>
      <c r="AD15" s="440">
        <f t="shared" ref="AD15:AD63" si="65">BF8</f>
        <v>0</v>
      </c>
      <c r="AE15" s="194">
        <f t="shared" si="61"/>
        <v>0</v>
      </c>
      <c r="AF15" s="206">
        <f t="shared" si="62"/>
        <v>0</v>
      </c>
      <c r="AG15" s="417">
        <f>IF(MAX(AG$7:AG14)&lt;$W$12,AG14+1,0)</f>
        <v>0</v>
      </c>
      <c r="AH15" s="200"/>
      <c r="AI15" s="418" t="str">
        <f>IF(E$10=0,"",IF(COUNTIF($BE$7:$BE14,AI$6)&gt;=HLOOKUP(AI$6,$E$8:$X$10,ROW($E$10)-ROW($E$8)+1,FALSE),"",SQRT(($AG15*$AB$14-($BM14+E$14))^2+($AG15*$AB$15-($BN14+E$15))^2+($AG15*$AB$16-($BO14+E$16))^2+($AG15*$AB$17-($BP14+E$17))^2+($AG15*$AB$18-($BQ14+E$18))^2+($AG15*$AB$19-($BR14+E$19))^2+($AG15*$AB$20-($BS14+E$20))^2+($AG15*$AB$21-($BT14+E$21))^2+($AG15*$AB$22-($BU14+E$22))^2+($AG15*$AB$23-($BV14+E$23))^2+($AG15*$AB$24-($BW14+E$24))^2+($AG15*$AB$25-($BX14+E$25))^2+($AG15*$AB$26-($BY14+E$26))^2+($AG15*$AB$27-($BZ14+E$27))^2+($AG15*$AB$28-($CA14+E$28))^2+($AG15*$AB$29-($CB14+E$29))^2+($AG15*$AB$30-($CC14+E$30))^2+($AG15*$AB$31-($CD14+E$31))^2+($AG15*$AB$32-($CE14+E$32))^2+($AG15*$AB$33-($CF14+E$33))^2+($AG15*$AB$34-($CG14+E$34))^2+($AG15*$AB$35-($CH14+E$35))^2+($AG15*$AB$36-($CI14+E$36))^2+($AG15*$AB$37-($CJ14+E$37))^2+($AG15*$AB$38-($CK14+E$38))^2+($AG15*$AB$39-($CL14+E$39))^2+($AG15*$AB$40-($CM14+E$40))^2+($AG15*$AB$41-($CN14+E$41))^2+($AG15*$AB$42-($CO14+E$42))^2+($AG15*$AB$43-($CP14+E$43))^2+($AG15*$AB$44-($CQ14+E$44))^2+($AG15*$AB$45-($CR14+E$45))^2+($AG15*$AB$46-($CS14+E$46))^2+($AG15*$AB$47-($CT14+E$47))^2+($AG15*$AB$48-($CU14+E$48))^2+($AG15*$AB$49-($CV14+E$49))^2+($AG15*$AB$50-($CW14+E$50))^2+($AG15*$AB$51-($CX14+E$51))^2+($AG15*$AB$52-($CY14+E$52))^2+($AG15*$AB$53-($CZ14+E$53))^2+($AG15*$AB$54-($DA14+E$54))^2+($AG15*$AB$55-($DB14+E$55))^2+($AG15*$AB$56-($DC14+E$56))^2+($AG15*$AB$57-($DD14+E$57))^2+($AG15*$AB$58-($DE14+E$58))^2+($AG15*$AB$59-($DF14+E$59))^2+($AG15*$AB$60-($DG14+E$60))^2+($AG15*$AB$61-($DH14+E$61))^2+($AG15*$AB$62-($DI14+E$62))^2+($AG15*$AB$63-($DJ14+E$63))^2)))</f>
        <v/>
      </c>
      <c r="AJ15" s="418" t="str">
        <f>IF(F$10=0,"",IF(COUNTIF($BE$7:$BE14,AJ$6)&gt;=HLOOKUP(AJ$6,$E$8:$X$10,ROW($E$10)-ROW($E$8)+1,FALSE),"",SQRT(($AG15*$AB$14-($BM14+F$14))^2+($AG15*$AB$15-($BN14+F$15))^2+($AG15*$AB$16-($BO14+F$16))^2+($AG15*$AB$17-($BP14+F$17))^2+($AG15*$AB$18-($BQ14+F$18))^2+($AG15*$AB$19-($BR14+F$19))^2+($AG15*$AB$20-($BS14+F$20))^2+($AG15*$AB$21-($BT14+F$21))^2+($AG15*$AB$22-($BU14+F$22))^2+($AG15*$AB$23-($BV14+F$23))^2+($AG15*$AB$24-($BW14+F$24))^2+($AG15*$AB$25-($BX14+F$25))^2+($AG15*$AB$26-($BY14+F$26))^2+($AG15*$AB$27-($BZ14+F$27))^2+($AG15*$AB$28-($CA14+F$28))^2+($AG15*$AB$29-($CB14+F$29))^2+($AG15*$AB$30-($CC14+F$30))^2+($AG15*$AB$31-($CD14+F$31))^2+($AG15*$AB$32-($CE14+F$32))^2+($AG15*$AB$33-($CF14+F$33))^2+($AG15*$AB$34-($CG14+F$34))^2+($AG15*$AB$35-($CH14+F$35))^2+($AG15*$AB$36-($CI14+F$36))^2+($AG15*$AB$37-($CJ14+F$37))^2+($AG15*$AB$38-($CK14+F$38))^2+($AG15*$AB$39-($CL14+F$39))^2+($AG15*$AB$40-($CM14+F$40))^2+($AG15*$AB$41-($CN14+F$41))^2+($AG15*$AB$42-($CO14+F$42))^2+($AG15*$AB$43-($CP14+F$43))^2+($AG15*$AB$44-($CQ14+F$44))^2+($AG15*$AB$45-($CR14+F$45))^2+($AG15*$AB$46-($CS14+F$46))^2+($AG15*$AB$47-($CT14+F$47))^2+($AG15*$AB$48-($CU14+F$48))^2+($AG15*$AB$49-($CV14+F$49))^2+($AG15*$AB$50-($CW14+F$50))^2+($AG15*$AB$51-($CX14+F$51))^2+($AG15*$AB$52-($CY14+F$52))^2+($AG15*$AB$53-($CZ14+F$53))^2+($AG15*$AB$54-($DA14+F$54))^2+($AG15*$AB$55-($DB14+F$55))^2+($AG15*$AB$56-($DC14+F$56))^2+($AG15*$AB$57-($DD14+F$57))^2+($AG15*$AB$58-($DE14+F$58))^2+($AG15*$AB$59-($DF14+F$59))^2+($AG15*$AB$60-($DG14+F$60))^2+($AG15*$AB$61-($DH14+F$61))^2+($AG15*$AB$62-($DI14+F$62))^2+($AG15*$AB$63-($DJ14+F$63))^2)))</f>
        <v/>
      </c>
      <c r="AK15" s="418" t="str">
        <f>IF(G$10=0,"",IF(COUNTIF($BE$7:$BE14,AK$6)&gt;=HLOOKUP(AK$6,$E$8:$X$10,ROW($E$10)-ROW($E$8)+1,FALSE),"",SQRT(($AG15*$AB$14-($BM14+G$14))^2+($AG15*$AB$15-($BN14+G$15))^2+($AG15*$AB$16-($BO14+G$16))^2+($AG15*$AB$17-($BP14+G$17))^2+($AG15*$AB$18-($BQ14+G$18))^2+($AG15*$AB$19-($BR14+G$19))^2+($AG15*$AB$20-($BS14+G$20))^2+($AG15*$AB$21-($BT14+G$21))^2+($AG15*$AB$22-($BU14+G$22))^2+($AG15*$AB$23-($BV14+G$23))^2+($AG15*$AB$24-($BW14+G$24))^2+($AG15*$AB$25-($BX14+G$25))^2+($AG15*$AB$26-($BY14+G$26))^2+($AG15*$AB$27-($BZ14+G$27))^2+($AG15*$AB$28-($CA14+G$28))^2+($AG15*$AB$29-($CB14+G$29))^2+($AG15*$AB$30-($CC14+G$30))^2+($AG15*$AB$31-($CD14+G$31))^2+($AG15*$AB$32-($CE14+G$32))^2+($AG15*$AB$33-($CF14+G$33))^2+($AG15*$AB$34-($CG14+G$34))^2+($AG15*$AB$35-($CH14+G$35))^2+($AG15*$AB$36-($CI14+G$36))^2+($AG15*$AB$37-($CJ14+G$37))^2+($AG15*$AB$38-($CK14+G$38))^2+($AG15*$AB$39-($CL14+G$39))^2+($AG15*$AB$40-($CM14+G$40))^2+($AG15*$AB$41-($CN14+G$41))^2+($AG15*$AB$42-($CO14+G$42))^2+($AG15*$AB$43-($CP14+G$43))^2+($AG15*$AB$44-($CQ14+G$44))^2+($AG15*$AB$45-($CR14+G$45))^2+($AG15*$AB$46-($CS14+G$46))^2+($AG15*$AB$47-($CT14+G$47))^2+($AG15*$AB$48-($CU14+G$48))^2+($AG15*$AB$49-($CV14+G$49))^2+($AG15*$AB$50-($CW14+G$50))^2+($AG15*$AB$51-($CX14+G$51))^2+($AG15*$AB$52-($CY14+G$52))^2+($AG15*$AB$53-($CZ14+G$53))^2+($AG15*$AB$54-($DA14+G$54))^2+($AG15*$AB$55-($DB14+G$55))^2+($AG15*$AB$56-($DC14+G$56))^2+($AG15*$AB$57-($DD14+G$57))^2+($AG15*$AB$58-($DE14+G$58))^2+($AG15*$AB$59-($DF14+G$59))^2+($AG15*$AB$60-($DG14+G$60))^2+($AG15*$AB$61-($DH14+G$61))^2+($AG15*$AB$62-($DI14+G$62))^2+($AG15*$AB$63-($DJ14+G$63))^2)))</f>
        <v/>
      </c>
      <c r="AL15" s="418" t="str">
        <f>IF(H$10=0,"",IF(COUNTIF($BE$7:$BE14,AL$6)&gt;=HLOOKUP(AL$6,$E$8:$X$10,ROW($E$10)-ROW($E$8)+1,FALSE),"",SQRT(($AG15*$AB$14-($BM14+H$14))^2+($AG15*$AB$15-($BN14+H$15))^2+($AG15*$AB$16-($BO14+H$16))^2+($AG15*$AB$17-($BP14+H$17))^2+($AG15*$AB$18-($BQ14+H$18))^2+($AG15*$AB$19-($BR14+H$19))^2+($AG15*$AB$20-($BS14+H$20))^2+($AG15*$AB$21-($BT14+H$21))^2+($AG15*$AB$22-($BU14+H$22))^2+($AG15*$AB$23-($BV14+H$23))^2+($AG15*$AB$24-($BW14+H$24))^2+($AG15*$AB$25-($BX14+H$25))^2+($AG15*$AB$26-($BY14+H$26))^2+($AG15*$AB$27-($BZ14+H$27))^2+($AG15*$AB$28-($CA14+H$28))^2+($AG15*$AB$29-($CB14+H$29))^2+($AG15*$AB$30-($CC14+H$30))^2+($AG15*$AB$31-($CD14+H$31))^2+($AG15*$AB$32-($CE14+H$32))^2+($AG15*$AB$33-($CF14+H$33))^2+($AG15*$AB$34-($CG14+H$34))^2+($AG15*$AB$35-($CH14+H$35))^2+($AG15*$AB$36-($CI14+H$36))^2+($AG15*$AB$37-($CJ14+H$37))^2+($AG15*$AB$38-($CK14+H$38))^2+($AG15*$AB$39-($CL14+H$39))^2+($AG15*$AB$40-($CM14+H$40))^2+($AG15*$AB$41-($CN14+H$41))^2+($AG15*$AB$42-($CO14+H$42))^2+($AG15*$AB$43-($CP14+H$43))^2+($AG15*$AB$44-($CQ14+H$44))^2+($AG15*$AB$45-($CR14+H$45))^2+($AG15*$AB$46-($CS14+H$46))^2+($AG15*$AB$47-($CT14+H$47))^2+($AG15*$AB$48-($CU14+H$48))^2+($AG15*$AB$49-($CV14+H$49))^2+($AG15*$AB$50-($CW14+H$50))^2+($AG15*$AB$51-($CX14+H$51))^2+($AG15*$AB$52-($CY14+H$52))^2+($AG15*$AB$53-($CZ14+H$53))^2+($AG15*$AB$54-($DA14+H$54))^2+($AG15*$AB$55-($DB14+H$55))^2+($AG15*$AB$56-($DC14+H$56))^2+($AG15*$AB$57-($DD14+H$57))^2+($AG15*$AB$58-($DE14+H$58))^2+($AG15*$AB$59-($DF14+H$59))^2+($AG15*$AB$60-($DG14+H$60))^2+($AG15*$AB$61-($DH14+H$61))^2+($AG15*$AB$62-($DI14+H$62))^2+($AG15*$AB$63-($DJ14+H$63))^2)))</f>
        <v/>
      </c>
      <c r="AM15" s="418" t="str">
        <f>IF(I$10=0,"",IF(COUNTIF($BE$7:$BE14,AM$6)&gt;=HLOOKUP(AM$6,$E$8:$X$10,ROW($E$10)-ROW($E$8)+1,FALSE),"",SQRT(($AG15*$AB$14-($BM14+I$14))^2+($AG15*$AB$15-($BN14+I$15))^2+($AG15*$AB$16-($BO14+I$16))^2+($AG15*$AB$17-($BP14+I$17))^2+($AG15*$AB$18-($BQ14+I$18))^2+($AG15*$AB$19-($BR14+I$19))^2+($AG15*$AB$20-($BS14+I$20))^2+($AG15*$AB$21-($BT14+I$21))^2+($AG15*$AB$22-($BU14+I$22))^2+($AG15*$AB$23-($BV14+I$23))^2+($AG15*$AB$24-($BW14+I$24))^2+($AG15*$AB$25-($BX14+I$25))^2+($AG15*$AB$26-($BY14+I$26))^2+($AG15*$AB$27-($BZ14+I$27))^2+($AG15*$AB$28-($CA14+I$28))^2+($AG15*$AB$29-($CB14+I$29))^2+($AG15*$AB$30-($CC14+I$30))^2+($AG15*$AB$31-($CD14+I$31))^2+($AG15*$AB$32-($CE14+I$32))^2+($AG15*$AB$33-($CF14+I$33))^2+($AG15*$AB$34-($CG14+I$34))^2+($AG15*$AB$35-($CH14+I$35))^2+($AG15*$AB$36-($CI14+I$36))^2+($AG15*$AB$37-($CJ14+I$37))^2+($AG15*$AB$38-($CK14+I$38))^2+($AG15*$AB$39-($CL14+I$39))^2+($AG15*$AB$40-($CM14+I$40))^2+($AG15*$AB$41-($CN14+I$41))^2+($AG15*$AB$42-($CO14+I$42))^2+($AG15*$AB$43-($CP14+I$43))^2+($AG15*$AB$44-($CQ14+I$44))^2+($AG15*$AB$45-($CR14+I$45))^2+($AG15*$AB$46-($CS14+I$46))^2+($AG15*$AB$47-($CT14+I$47))^2+($AG15*$AB$48-($CU14+I$48))^2+($AG15*$AB$49-($CV14+I$49))^2+($AG15*$AB$50-($CW14+I$50))^2+($AG15*$AB$51-($CX14+I$51))^2+($AG15*$AB$52-($CY14+I$52))^2+($AG15*$AB$53-($CZ14+I$53))^2+($AG15*$AB$54-($DA14+I$54))^2+($AG15*$AB$55-($DB14+I$55))^2+($AG15*$AB$56-($DC14+I$56))^2+($AG15*$AB$57-($DD14+I$57))^2+($AG15*$AB$58-($DE14+I$58))^2+($AG15*$AB$59-($DF14+I$59))^2+($AG15*$AB$60-($DG14+I$60))^2+($AG15*$AB$61-($DH14+I$61))^2+($AG15*$AB$62-($DI14+I$62))^2+($AG15*$AB$63-($DJ14+I$63))^2)))</f>
        <v/>
      </c>
      <c r="AN15" s="418" t="str">
        <f>IF(J$10=0,"",IF(COUNTIF($BE$7:$BE14,AN$6)&gt;=HLOOKUP(AN$6,$E$8:$X$10,ROW($E$10)-ROW($E$8)+1,FALSE),"",SQRT(($AG15*$AB$14-($BM14+J$14))^2+($AG15*$AB$15-($BN14+J$15))^2+($AG15*$AB$16-($BO14+J$16))^2+($AG15*$AB$17-($BP14+J$17))^2+($AG15*$AB$18-($BQ14+J$18))^2+($AG15*$AB$19-($BR14+J$19))^2+($AG15*$AB$20-($BS14+J$20))^2+($AG15*$AB$21-($BT14+J$21))^2+($AG15*$AB$22-($BU14+J$22))^2+($AG15*$AB$23-($BV14+J$23))^2+($AG15*$AB$24-($BW14+J$24))^2+($AG15*$AB$25-($BX14+J$25))^2+($AG15*$AB$26-($BY14+J$26))^2+($AG15*$AB$27-($BZ14+J$27))^2+($AG15*$AB$28-($CA14+J$28))^2+($AG15*$AB$29-($CB14+J$29))^2+($AG15*$AB$30-($CC14+J$30))^2+($AG15*$AB$31-($CD14+J$31))^2+($AG15*$AB$32-($CE14+J$32))^2+($AG15*$AB$33-($CF14+J$33))^2+($AG15*$AB$34-($CG14+J$34))^2+($AG15*$AB$35-($CH14+J$35))^2+($AG15*$AB$36-($CI14+J$36))^2+($AG15*$AB$37-($CJ14+J$37))^2+($AG15*$AB$38-($CK14+J$38))^2+($AG15*$AB$39-($CL14+J$39))^2+($AG15*$AB$40-($CM14+J$40))^2+($AG15*$AB$41-($CN14+J$41))^2+($AG15*$AB$42-($CO14+J$42))^2+($AG15*$AB$43-($CP14+J$43))^2+($AG15*$AB$44-($CQ14+J$44))^2+($AG15*$AB$45-($CR14+J$45))^2+($AG15*$AB$46-($CS14+J$46))^2+($AG15*$AB$47-($CT14+J$47))^2+($AG15*$AB$48-($CU14+J$48))^2+($AG15*$AB$49-($CV14+J$49))^2+($AG15*$AB$50-($CW14+J$50))^2+($AG15*$AB$51-($CX14+J$51))^2+($AG15*$AB$52-($CY14+J$52))^2+($AG15*$AB$53-($CZ14+J$53))^2+($AG15*$AB$54-($DA14+J$54))^2+($AG15*$AB$55-($DB14+J$55))^2+($AG15*$AB$56-($DC14+J$56))^2+($AG15*$AB$57-($DD14+J$57))^2+($AG15*$AB$58-($DE14+J$58))^2+($AG15*$AB$59-($DF14+J$59))^2+($AG15*$AB$60-($DG14+J$60))^2+($AG15*$AB$61-($DH14+J$61))^2+($AG15*$AB$62-($DI14+J$62))^2+($AG15*$AB$63-($DJ14+J$63))^2)))</f>
        <v/>
      </c>
      <c r="AO15" s="418" t="str">
        <f>IF(K$10=0,"",IF(COUNTIF($BE$7:$BE14,AO$6)&gt;=HLOOKUP(AO$6,$E$8:$X$10,ROW($E$10)-ROW($E$8)+1,FALSE),"",SQRT(($AG15*$AB$14-($BM14+K$14))^2+($AG15*$AB$15-($BN14+K$15))^2+($AG15*$AB$16-($BO14+K$16))^2+($AG15*$AB$17-($BP14+K$17))^2+($AG15*$AB$18-($BQ14+K$18))^2+($AG15*$AB$19-($BR14+K$19))^2+($AG15*$AB$20-($BS14+K$20))^2+($AG15*$AB$21-($BT14+K$21))^2+($AG15*$AB$22-($BU14+K$22))^2+($AG15*$AB$23-($BV14+K$23))^2+($AG15*$AB$24-($BW14+K$24))^2+($AG15*$AB$25-($BX14+K$25))^2+($AG15*$AB$26-($BY14+K$26))^2+($AG15*$AB$27-($BZ14+K$27))^2+($AG15*$AB$28-($CA14+K$28))^2+($AG15*$AB$29-($CB14+K$29))^2+($AG15*$AB$30-($CC14+K$30))^2+($AG15*$AB$31-($CD14+K$31))^2+($AG15*$AB$32-($CE14+K$32))^2+($AG15*$AB$33-($CF14+K$33))^2+($AG15*$AB$34-($CG14+K$34))^2+($AG15*$AB$35-($CH14+K$35))^2+($AG15*$AB$36-($CI14+K$36))^2+($AG15*$AB$37-($CJ14+K$37))^2+($AG15*$AB$38-($CK14+K$38))^2+($AG15*$AB$39-($CL14+K$39))^2+($AG15*$AB$40-($CM14+K$40))^2+($AG15*$AB$41-($CN14+K$41))^2+($AG15*$AB$42-($CO14+K$42))^2+($AG15*$AB$43-($CP14+K$43))^2+($AG15*$AB$44-($CQ14+K$44))^2+($AG15*$AB$45-($CR14+K$45))^2+($AG15*$AB$46-($CS14+K$46))^2+($AG15*$AB$47-($CT14+K$47))^2+($AG15*$AB$48-($CU14+K$48))^2+($AG15*$AB$49-($CV14+K$49))^2+($AG15*$AB$50-($CW14+K$50))^2+($AG15*$AB$51-($CX14+K$51))^2+($AG15*$AB$52-($CY14+K$52))^2+($AG15*$AB$53-($CZ14+K$53))^2+($AG15*$AB$54-($DA14+K$54))^2+($AG15*$AB$55-($DB14+K$55))^2+($AG15*$AB$56-($DC14+K$56))^2+($AG15*$AB$57-($DD14+K$57))^2+($AG15*$AB$58-($DE14+K$58))^2+($AG15*$AB$59-($DF14+K$59))^2+($AG15*$AB$60-($DG14+K$60))^2+($AG15*$AB$61-($DH14+K$61))^2+($AG15*$AB$62-($DI14+K$62))^2+($AG15*$AB$63-($DJ14+K$63))^2)))</f>
        <v/>
      </c>
      <c r="AP15" s="418" t="str">
        <f>IF(L$10=0,"",IF(COUNTIF($BE$7:$BE14,AP$6)&gt;=HLOOKUP(AP$6,$E$8:$X$10,ROW($E$10)-ROW($E$8)+1,FALSE),"",SQRT(($AG15*$AB$14-($BM14+L$14))^2+($AG15*$AB$15-($BN14+L$15))^2+($AG15*$AB$16-($BO14+L$16))^2+($AG15*$AB$17-($BP14+L$17))^2+($AG15*$AB$18-($BQ14+L$18))^2+($AG15*$AB$19-($BR14+L$19))^2+($AG15*$AB$20-($BS14+L$20))^2+($AG15*$AB$21-($BT14+L$21))^2+($AG15*$AB$22-($BU14+L$22))^2+($AG15*$AB$23-($BV14+L$23))^2+($AG15*$AB$24-($BW14+L$24))^2+($AG15*$AB$25-($BX14+L$25))^2+($AG15*$AB$26-($BY14+L$26))^2+($AG15*$AB$27-($BZ14+L$27))^2+($AG15*$AB$28-($CA14+L$28))^2+($AG15*$AB$29-($CB14+L$29))^2+($AG15*$AB$30-($CC14+L$30))^2+($AG15*$AB$31-($CD14+L$31))^2+($AG15*$AB$32-($CE14+L$32))^2+($AG15*$AB$33-($CF14+L$33))^2+($AG15*$AB$34-($CG14+L$34))^2+($AG15*$AB$35-($CH14+L$35))^2+($AG15*$AB$36-($CI14+L$36))^2+($AG15*$AB$37-($CJ14+L$37))^2+($AG15*$AB$38-($CK14+L$38))^2+($AG15*$AB$39-($CL14+L$39))^2+($AG15*$AB$40-($CM14+L$40))^2+($AG15*$AB$41-($CN14+L$41))^2+($AG15*$AB$42-($CO14+L$42))^2+($AG15*$AB$43-($CP14+L$43))^2+($AG15*$AB$44-($CQ14+L$44))^2+($AG15*$AB$45-($CR14+L$45))^2+($AG15*$AB$46-($CS14+L$46))^2+($AG15*$AB$47-($CT14+L$47))^2+($AG15*$AB$48-($CU14+L$48))^2+($AG15*$AB$49-($CV14+L$49))^2+($AG15*$AB$50-($CW14+L$50))^2+($AG15*$AB$51-($CX14+L$51))^2+($AG15*$AB$52-($CY14+L$52))^2+($AG15*$AB$53-($CZ14+L$53))^2+($AG15*$AB$54-($DA14+L$54))^2+($AG15*$AB$55-($DB14+L$55))^2+($AG15*$AB$56-($DC14+L$56))^2+($AG15*$AB$57-($DD14+L$57))^2+($AG15*$AB$58-($DE14+L$58))^2+($AG15*$AB$59-($DF14+L$59))^2+($AG15*$AB$60-($DG14+L$60))^2+($AG15*$AB$61-($DH14+L$61))^2+($AG15*$AB$62-($DI14+L$62))^2+($AG15*$AB$63-($DJ14+L$63))^2)))</f>
        <v/>
      </c>
      <c r="AQ15" s="418" t="str">
        <f>IF(M$10=0,"",IF(COUNTIF($BE$7:$BE14,AQ$6)&gt;=HLOOKUP(AQ$6,$E$8:$X$10,ROW($E$10)-ROW($E$8)+1,FALSE),"",SQRT(($AG15*$AB$14-($BM14+M$14))^2+($AG15*$AB$15-($BN14+M$15))^2+($AG15*$AB$16-($BO14+M$16))^2+($AG15*$AB$17-($BP14+M$17))^2+($AG15*$AB$18-($BQ14+M$18))^2+($AG15*$AB$19-($BR14+M$19))^2+($AG15*$AB$20-($BS14+M$20))^2+($AG15*$AB$21-($BT14+M$21))^2+($AG15*$AB$22-($BU14+M$22))^2+($AG15*$AB$23-($BV14+M$23))^2+($AG15*$AB$24-($BW14+M$24))^2+($AG15*$AB$25-($BX14+M$25))^2+($AG15*$AB$26-($BY14+M$26))^2+($AG15*$AB$27-($BZ14+M$27))^2+($AG15*$AB$28-($CA14+M$28))^2+($AG15*$AB$29-($CB14+M$29))^2+($AG15*$AB$30-($CC14+M$30))^2+($AG15*$AB$31-($CD14+M$31))^2+($AG15*$AB$32-($CE14+M$32))^2+($AG15*$AB$33-($CF14+M$33))^2+($AG15*$AB$34-($CG14+M$34))^2+($AG15*$AB$35-($CH14+M$35))^2+($AG15*$AB$36-($CI14+M$36))^2+($AG15*$AB$37-($CJ14+M$37))^2+($AG15*$AB$38-($CK14+M$38))^2+($AG15*$AB$39-($CL14+M$39))^2+($AG15*$AB$40-($CM14+M$40))^2+($AG15*$AB$41-($CN14+M$41))^2+($AG15*$AB$42-($CO14+M$42))^2+($AG15*$AB$43-($CP14+M$43))^2+($AG15*$AB$44-($CQ14+M$44))^2+($AG15*$AB$45-($CR14+M$45))^2+($AG15*$AB$46-($CS14+M$46))^2+($AG15*$AB$47-($CT14+M$47))^2+($AG15*$AB$48-($CU14+M$48))^2+($AG15*$AB$49-($CV14+M$49))^2+($AG15*$AB$50-($CW14+M$50))^2+($AG15*$AB$51-($CX14+M$51))^2+($AG15*$AB$52-($CY14+M$52))^2+($AG15*$AB$53-($CZ14+M$53))^2+($AG15*$AB$54-($DA14+M$54))^2+($AG15*$AB$55-($DB14+M$55))^2+($AG15*$AB$56-($DC14+M$56))^2+($AG15*$AB$57-($DD14+M$57))^2+($AG15*$AB$58-($DE14+M$58))^2+($AG15*$AB$59-($DF14+M$59))^2+($AG15*$AB$60-($DG14+M$60))^2+($AG15*$AB$61-($DH14+M$61))^2+($AG15*$AB$62-($DI14+M$62))^2+($AG15*$AB$63-($DJ14+M$63))^2)))</f>
        <v/>
      </c>
      <c r="AR15" s="418" t="str">
        <f>IF(N$10=0,"",IF(COUNTIF($BE$7:$BE14,AR$6)&gt;=HLOOKUP(AR$6,$E$8:$X$10,ROW($E$10)-ROW($E$8)+1,FALSE),"",SQRT(($AG15*$AB$14-($BM14+N$14))^2+($AG15*$AB$15-($BN14+N$15))^2+($AG15*$AB$16-($BO14+N$16))^2+($AG15*$AB$17-($BP14+N$17))^2+($AG15*$AB$18-($BQ14+N$18))^2+($AG15*$AB$19-($BR14+N$19))^2+($AG15*$AB$20-($BS14+N$20))^2+($AG15*$AB$21-($BT14+N$21))^2+($AG15*$AB$22-($BU14+N$22))^2+($AG15*$AB$23-($BV14+N$23))^2+($AG15*$AB$24-($BW14+N$24))^2+($AG15*$AB$25-($BX14+N$25))^2+($AG15*$AB$26-($BY14+N$26))^2+($AG15*$AB$27-($BZ14+N$27))^2+($AG15*$AB$28-($CA14+N$28))^2+($AG15*$AB$29-($CB14+N$29))^2+($AG15*$AB$30-($CC14+N$30))^2+($AG15*$AB$31-($CD14+N$31))^2+($AG15*$AB$32-($CE14+N$32))^2+($AG15*$AB$33-($CF14+N$33))^2+($AG15*$AB$34-($CG14+N$34))^2+($AG15*$AB$35-($CH14+N$35))^2+($AG15*$AB$36-($CI14+N$36))^2+($AG15*$AB$37-($CJ14+N$37))^2+($AG15*$AB$38-($CK14+N$38))^2+($AG15*$AB$39-($CL14+N$39))^2+($AG15*$AB$40-($CM14+N$40))^2+($AG15*$AB$41-($CN14+N$41))^2+($AG15*$AB$42-($CO14+N$42))^2+($AG15*$AB$43-($CP14+N$43))^2+($AG15*$AB$44-($CQ14+N$44))^2+($AG15*$AB$45-($CR14+N$45))^2+($AG15*$AB$46-($CS14+N$46))^2+($AG15*$AB$47-($CT14+N$47))^2+($AG15*$AB$48-($CU14+N$48))^2+($AG15*$AB$49-($CV14+N$49))^2+($AG15*$AB$50-($CW14+N$50))^2+($AG15*$AB$51-($CX14+N$51))^2+($AG15*$AB$52-($CY14+N$52))^2+($AG15*$AB$53-($CZ14+N$53))^2+($AG15*$AB$54-($DA14+N$54))^2+($AG15*$AB$55-($DB14+N$55))^2+($AG15*$AB$56-($DC14+N$56))^2+($AG15*$AB$57-($DD14+N$57))^2+($AG15*$AB$58-($DE14+N$58))^2+($AG15*$AB$59-($DF14+N$59))^2+($AG15*$AB$60-($DG14+N$60))^2+($AG15*$AB$61-($DH14+N$61))^2+($AG15*$AB$62-($DI14+N$62))^2+($AG15*$AB$63-($DJ14+N$63))^2)))</f>
        <v/>
      </c>
      <c r="AS15" s="418" t="str">
        <f>IF(O$10=0,"",IF(COUNTIF($BE$7:$BE14,AS$6)&gt;=HLOOKUP(AS$6,$E$8:$X$10,ROW($E$10)-ROW($E$8)+1,FALSE),"",SQRT(($AG15*$AB$14-($BM14+O$14))^2+($AG15*$AB$15-($BN14+O$15))^2+($AG15*$AB$16-($BO14+O$16))^2+($AG15*$AB$17-($BP14+O$17))^2+($AG15*$AB$18-($BQ14+O$18))^2+($AG15*$AB$19-($BR14+O$19))^2+($AG15*$AB$20-($BS14+O$20))^2+($AG15*$AB$21-($BT14+O$21))^2+($AG15*$AB$22-($BU14+O$22))^2+($AG15*$AB$23-($BV14+O$23))^2+($AG15*$AB$24-($BW14+O$24))^2+($AG15*$AB$25-($BX14+O$25))^2+($AG15*$AB$26-($BY14+O$26))^2+($AG15*$AB$27-($BZ14+O$27))^2+($AG15*$AB$28-($CA14+O$28))^2+($AG15*$AB$29-($CB14+O$29))^2+($AG15*$AB$30-($CC14+O$30))^2+($AG15*$AB$31-($CD14+O$31))^2+($AG15*$AB$32-($CE14+O$32))^2+($AG15*$AB$33-($CF14+O$33))^2+($AG15*$AB$34-($CG14+O$34))^2+($AG15*$AB$35-($CH14+O$35))^2+($AG15*$AB$36-($CI14+O$36))^2+($AG15*$AB$37-($CJ14+O$37))^2+($AG15*$AB$38-($CK14+O$38))^2+($AG15*$AB$39-($CL14+O$39))^2+($AG15*$AB$40-($CM14+O$40))^2+($AG15*$AB$41-($CN14+O$41))^2+($AG15*$AB$42-($CO14+O$42))^2+($AG15*$AB$43-($CP14+O$43))^2+($AG15*$AB$44-($CQ14+O$44))^2+($AG15*$AB$45-($CR14+O$45))^2+($AG15*$AB$46-($CS14+O$46))^2+($AG15*$AB$47-($CT14+O$47))^2+($AG15*$AB$48-($CU14+O$48))^2+($AG15*$AB$49-($CV14+O$49))^2+($AG15*$AB$50-($CW14+O$50))^2+($AG15*$AB$51-($CX14+O$51))^2+($AG15*$AB$52-($CY14+O$52))^2+($AG15*$AB$53-($CZ14+O$53))^2+($AG15*$AB$54-($DA14+O$54))^2+($AG15*$AB$55-($DB14+O$55))^2+($AG15*$AB$56-($DC14+O$56))^2+($AG15*$AB$57-($DD14+O$57))^2+($AG15*$AB$58-($DE14+O$58))^2+($AG15*$AB$59-($DF14+O$59))^2+($AG15*$AB$60-($DG14+O$60))^2+($AG15*$AB$61-($DH14+O$61))^2+($AG15*$AB$62-($DI14+O$62))^2+($AG15*$AB$63-($DJ14+O$63))^2)))</f>
        <v/>
      </c>
      <c r="AT15" s="418" t="str">
        <f>IF(P$10=0,"",IF(COUNTIF($BE$7:$BE14,AT$6)&gt;=HLOOKUP(AT$6,$E$8:$X$10,ROW($E$10)-ROW($E$8)+1,FALSE),"",SQRT(($AG15*$AB$14-($BM14+P$14))^2+($AG15*$AB$15-($BN14+P$15))^2+($AG15*$AB$16-($BO14+P$16))^2+($AG15*$AB$17-($BP14+P$17))^2+($AG15*$AB$18-($BQ14+P$18))^2+($AG15*$AB$19-($BR14+P$19))^2+($AG15*$AB$20-($BS14+P$20))^2+($AG15*$AB$21-($BT14+P$21))^2+($AG15*$AB$22-($BU14+P$22))^2+($AG15*$AB$23-($BV14+P$23))^2+($AG15*$AB$24-($BW14+P$24))^2+($AG15*$AB$25-($BX14+P$25))^2+($AG15*$AB$26-($BY14+P$26))^2+($AG15*$AB$27-($BZ14+P$27))^2+($AG15*$AB$28-($CA14+P$28))^2+($AG15*$AB$29-($CB14+P$29))^2+($AG15*$AB$30-($CC14+P$30))^2+($AG15*$AB$31-($CD14+P$31))^2+($AG15*$AB$32-($CE14+P$32))^2+($AG15*$AB$33-($CF14+P$33))^2+($AG15*$AB$34-($CG14+P$34))^2+($AG15*$AB$35-($CH14+P$35))^2+($AG15*$AB$36-($CI14+P$36))^2+($AG15*$AB$37-($CJ14+P$37))^2+($AG15*$AB$38-($CK14+P$38))^2+($AG15*$AB$39-($CL14+P$39))^2+($AG15*$AB$40-($CM14+P$40))^2+($AG15*$AB$41-($CN14+P$41))^2+($AG15*$AB$42-($CO14+P$42))^2+($AG15*$AB$43-($CP14+P$43))^2+($AG15*$AB$44-($CQ14+P$44))^2+($AG15*$AB$45-($CR14+P$45))^2+($AG15*$AB$46-($CS14+P$46))^2+($AG15*$AB$47-($CT14+P$47))^2+($AG15*$AB$48-($CU14+P$48))^2+($AG15*$AB$49-($CV14+P$49))^2+($AG15*$AB$50-($CW14+P$50))^2+($AG15*$AB$51-($CX14+P$51))^2+($AG15*$AB$52-($CY14+P$52))^2+($AG15*$AB$53-($CZ14+P$53))^2+($AG15*$AB$54-($DA14+P$54))^2+($AG15*$AB$55-($DB14+P$55))^2+($AG15*$AB$56-($DC14+P$56))^2+($AG15*$AB$57-($DD14+P$57))^2+($AG15*$AB$58-($DE14+P$58))^2+($AG15*$AB$59-($DF14+P$59))^2+($AG15*$AB$60-($DG14+P$60))^2+($AG15*$AB$61-($DH14+P$61))^2+($AG15*$AB$62-($DI14+P$62))^2+($AG15*$AB$63-($DJ14+P$63))^2)))</f>
        <v/>
      </c>
      <c r="AU15" s="418" t="str">
        <f>IF(Q$10=0,"",IF(COUNTIF($BE$7:$BE14,AU$6)&gt;=HLOOKUP(AU$6,$E$8:$X$10,ROW($E$10)-ROW($E$8)+1,FALSE),"",SQRT(($AG15*$AB$14-($BM14+Q$14))^2+($AG15*$AB$15-($BN14+Q$15))^2+($AG15*$AB$16-($BO14+Q$16))^2+($AG15*$AB$17-($BP14+Q$17))^2+($AG15*$AB$18-($BQ14+Q$18))^2+($AG15*$AB$19-($BR14+Q$19))^2+($AG15*$AB$20-($BS14+Q$20))^2+($AG15*$AB$21-($BT14+Q$21))^2+($AG15*$AB$22-($BU14+Q$22))^2+($AG15*$AB$23-($BV14+Q$23))^2+($AG15*$AB$24-($BW14+Q$24))^2+($AG15*$AB$25-($BX14+Q$25))^2+($AG15*$AB$26-($BY14+Q$26))^2+($AG15*$AB$27-($BZ14+Q$27))^2+($AG15*$AB$28-($CA14+Q$28))^2+($AG15*$AB$29-($CB14+Q$29))^2+($AG15*$AB$30-($CC14+Q$30))^2+($AG15*$AB$31-($CD14+Q$31))^2+($AG15*$AB$32-($CE14+Q$32))^2+($AG15*$AB$33-($CF14+Q$33))^2+($AG15*$AB$34-($CG14+Q$34))^2+($AG15*$AB$35-($CH14+Q$35))^2+($AG15*$AB$36-($CI14+Q$36))^2+($AG15*$AB$37-($CJ14+Q$37))^2+($AG15*$AB$38-($CK14+Q$38))^2+($AG15*$AB$39-($CL14+Q$39))^2+($AG15*$AB$40-($CM14+Q$40))^2+($AG15*$AB$41-($CN14+Q$41))^2+($AG15*$AB$42-($CO14+Q$42))^2+($AG15*$AB$43-($CP14+Q$43))^2+($AG15*$AB$44-($CQ14+Q$44))^2+($AG15*$AB$45-($CR14+Q$45))^2+($AG15*$AB$46-($CS14+Q$46))^2+($AG15*$AB$47-($CT14+Q$47))^2+($AG15*$AB$48-($CU14+Q$48))^2+($AG15*$AB$49-($CV14+Q$49))^2+($AG15*$AB$50-($CW14+Q$50))^2+($AG15*$AB$51-($CX14+Q$51))^2+($AG15*$AB$52-($CY14+Q$52))^2+($AG15*$AB$53-($CZ14+Q$53))^2+($AG15*$AB$54-($DA14+Q$54))^2+($AG15*$AB$55-($DB14+Q$55))^2+($AG15*$AB$56-($DC14+Q$56))^2+($AG15*$AB$57-($DD14+Q$57))^2+($AG15*$AB$58-($DE14+Q$58))^2+($AG15*$AB$59-($DF14+Q$59))^2+($AG15*$AB$60-($DG14+Q$60))^2+($AG15*$AB$61-($DH14+Q$61))^2+($AG15*$AB$62-($DI14+Q$62))^2+($AG15*$AB$63-($DJ14+Q$63))^2)))</f>
        <v/>
      </c>
      <c r="AV15" s="418" t="str">
        <f>IF(R$10=0,"",IF(COUNTIF($BE$7:$BE14,AV$6)&gt;=HLOOKUP(AV$6,$E$8:$X$10,ROW($E$10)-ROW($E$8)+1,FALSE),"",SQRT(($AG15*$AB$14-($BM14+R$14))^2+($AG15*$AB$15-($BN14+R$15))^2+($AG15*$AB$16-($BO14+R$16))^2+($AG15*$AB$17-($BP14+R$17))^2+($AG15*$AB$18-($BQ14+R$18))^2+($AG15*$AB$19-($BR14+R$19))^2+($AG15*$AB$20-($BS14+R$20))^2+($AG15*$AB$21-($BT14+R$21))^2+($AG15*$AB$22-($BU14+R$22))^2+($AG15*$AB$23-($BV14+R$23))^2+($AG15*$AB$24-($BW14+R$24))^2+($AG15*$AB$25-($BX14+R$25))^2+($AG15*$AB$26-($BY14+R$26))^2+($AG15*$AB$27-($BZ14+R$27))^2+($AG15*$AB$28-($CA14+R$28))^2+($AG15*$AB$29-($CB14+R$29))^2+($AG15*$AB$30-($CC14+R$30))^2+($AG15*$AB$31-($CD14+R$31))^2+($AG15*$AB$32-($CE14+R$32))^2+($AG15*$AB$33-($CF14+R$33))^2+($AG15*$AB$34-($CG14+R$34))^2+($AG15*$AB$35-($CH14+R$35))^2+($AG15*$AB$36-($CI14+R$36))^2+($AG15*$AB$37-($CJ14+R$37))^2+($AG15*$AB$38-($CK14+R$38))^2+($AG15*$AB$39-($CL14+R$39))^2+($AG15*$AB$40-($CM14+R$40))^2+($AG15*$AB$41-($CN14+R$41))^2+($AG15*$AB$42-($CO14+R$42))^2+($AG15*$AB$43-($CP14+R$43))^2+($AG15*$AB$44-($CQ14+R$44))^2+($AG15*$AB$45-($CR14+R$45))^2+($AG15*$AB$46-($CS14+R$46))^2+($AG15*$AB$47-($CT14+R$47))^2+($AG15*$AB$48-($CU14+R$48))^2+($AG15*$AB$49-($CV14+R$49))^2+($AG15*$AB$50-($CW14+R$50))^2+($AG15*$AB$51-($CX14+R$51))^2+($AG15*$AB$52-($CY14+R$52))^2+($AG15*$AB$53-($CZ14+R$53))^2+($AG15*$AB$54-($DA14+R$54))^2+($AG15*$AB$55-($DB14+R$55))^2+($AG15*$AB$56-($DC14+R$56))^2+($AG15*$AB$57-($DD14+R$57))^2+($AG15*$AB$58-($DE14+R$58))^2+($AG15*$AB$59-($DF14+R$59))^2+($AG15*$AB$60-($DG14+R$60))^2+($AG15*$AB$61-($DH14+R$61))^2+($AG15*$AB$62-($DI14+R$62))^2+($AG15*$AB$63-($DJ14+R$63))^2)))</f>
        <v/>
      </c>
      <c r="AW15" s="418" t="str">
        <f>IF(S$10=0,"",IF(COUNTIF($BE$7:$BE14,AW$6)&gt;=HLOOKUP(AW$6,$E$8:$X$10,ROW($E$10)-ROW($E$8)+1,FALSE),"",SQRT(($AG15*$AB$14-($BM14+S$14))^2+($AG15*$AB$15-($BN14+S$15))^2+($AG15*$AB$16-($BO14+S$16))^2+($AG15*$AB$17-($BP14+S$17))^2+($AG15*$AB$18-($BQ14+S$18))^2+($AG15*$AB$19-($BR14+S$19))^2+($AG15*$AB$20-($BS14+S$20))^2+($AG15*$AB$21-($BT14+S$21))^2+($AG15*$AB$22-($BU14+S$22))^2+($AG15*$AB$23-($BV14+S$23))^2+($AG15*$AB$24-($BW14+S$24))^2+($AG15*$AB$25-($BX14+S$25))^2+($AG15*$AB$26-($BY14+S$26))^2+($AG15*$AB$27-($BZ14+S$27))^2+($AG15*$AB$28-($CA14+S$28))^2+($AG15*$AB$29-($CB14+S$29))^2+($AG15*$AB$30-($CC14+S$30))^2+($AG15*$AB$31-($CD14+S$31))^2+($AG15*$AB$32-($CE14+S$32))^2+($AG15*$AB$33-($CF14+S$33))^2+($AG15*$AB$34-($CG14+S$34))^2+($AG15*$AB$35-($CH14+S$35))^2+($AG15*$AB$36-($CI14+S$36))^2+($AG15*$AB$37-($CJ14+S$37))^2+($AG15*$AB$38-($CK14+S$38))^2+($AG15*$AB$39-($CL14+S$39))^2+($AG15*$AB$40-($CM14+S$40))^2+($AG15*$AB$41-($CN14+S$41))^2+($AG15*$AB$42-($CO14+S$42))^2+($AG15*$AB$43-($CP14+S$43))^2+($AG15*$AB$44-($CQ14+S$44))^2+($AG15*$AB$45-($CR14+S$45))^2+($AG15*$AB$46-($CS14+S$46))^2+($AG15*$AB$47-($CT14+S$47))^2+($AG15*$AB$48-($CU14+S$48))^2+($AG15*$AB$49-($CV14+S$49))^2+($AG15*$AB$50-($CW14+S$50))^2+($AG15*$AB$51-($CX14+S$51))^2+($AG15*$AB$52-($CY14+S$52))^2+($AG15*$AB$53-($CZ14+S$53))^2+($AG15*$AB$54-($DA14+S$54))^2+($AG15*$AB$55-($DB14+S$55))^2+($AG15*$AB$56-($DC14+S$56))^2+($AG15*$AB$57-($DD14+S$57))^2+($AG15*$AB$58-($DE14+S$58))^2+($AG15*$AB$59-($DF14+S$59))^2+($AG15*$AB$60-($DG14+S$60))^2+($AG15*$AB$61-($DH14+S$61))^2+($AG15*$AB$62-($DI14+S$62))^2+($AG15*$AB$63-($DJ14+S$63))^2)))</f>
        <v/>
      </c>
      <c r="AX15" s="418" t="str">
        <f>IF(T$10=0,"",IF(COUNTIF($BE$7:$BE14,AX$6)&gt;=HLOOKUP(AX$6,$E$8:$X$10,ROW($E$10)-ROW($E$8)+1,FALSE),"",SQRT(($AG15*$AB$14-($BM14+T$14))^2+($AG15*$AB$15-($BN14+T$15))^2+($AG15*$AB$16-($BO14+T$16))^2+($AG15*$AB$17-($BP14+T$17))^2+($AG15*$AB$18-($BQ14+T$18))^2+($AG15*$AB$19-($BR14+T$19))^2+($AG15*$AB$20-($BS14+T$20))^2+($AG15*$AB$21-($BT14+T$21))^2+($AG15*$AB$22-($BU14+T$22))^2+($AG15*$AB$23-($BV14+T$23))^2+($AG15*$AB$24-($BW14+T$24))^2+($AG15*$AB$25-($BX14+T$25))^2+($AG15*$AB$26-($BY14+T$26))^2+($AG15*$AB$27-($BZ14+T$27))^2+($AG15*$AB$28-($CA14+T$28))^2+($AG15*$AB$29-($CB14+T$29))^2+($AG15*$AB$30-($CC14+T$30))^2+($AG15*$AB$31-($CD14+T$31))^2+($AG15*$AB$32-($CE14+T$32))^2+($AG15*$AB$33-($CF14+T$33))^2+($AG15*$AB$34-($CG14+T$34))^2+($AG15*$AB$35-($CH14+T$35))^2+($AG15*$AB$36-($CI14+T$36))^2+($AG15*$AB$37-($CJ14+T$37))^2+($AG15*$AB$38-($CK14+T$38))^2+($AG15*$AB$39-($CL14+T$39))^2+($AG15*$AB$40-($CM14+T$40))^2+($AG15*$AB$41-($CN14+T$41))^2+($AG15*$AB$42-($CO14+T$42))^2+($AG15*$AB$43-($CP14+T$43))^2+($AG15*$AB$44-($CQ14+T$44))^2+($AG15*$AB$45-($CR14+T$45))^2+($AG15*$AB$46-($CS14+T$46))^2+($AG15*$AB$47-($CT14+T$47))^2+($AG15*$AB$48-($CU14+T$48))^2+($AG15*$AB$49-($CV14+T$49))^2+($AG15*$AB$50-($CW14+T$50))^2+($AG15*$AB$51-($CX14+T$51))^2+($AG15*$AB$52-($CY14+T$52))^2+($AG15*$AB$53-($CZ14+T$53))^2+($AG15*$AB$54-($DA14+T$54))^2+($AG15*$AB$55-($DB14+T$55))^2+($AG15*$AB$56-($DC14+T$56))^2+($AG15*$AB$57-($DD14+T$57))^2+($AG15*$AB$58-($DE14+T$58))^2+($AG15*$AB$59-($DF14+T$59))^2+($AG15*$AB$60-($DG14+T$60))^2+($AG15*$AB$61-($DH14+T$61))^2+($AG15*$AB$62-($DI14+T$62))^2+($AG15*$AB$63-($DJ14+T$63))^2)))</f>
        <v/>
      </c>
      <c r="AY15" s="418" t="str">
        <f>IF(U$10=0,"",IF(COUNTIF($BE$7:$BE14,AY$6)&gt;=HLOOKUP(AY$6,$E$8:$X$10,ROW($E$10)-ROW($E$8)+1,FALSE),"",SQRT(($AG15*$AB$14-($BM14+U$14))^2+($AG15*$AB$15-($BN14+U$15))^2+($AG15*$AB$16-($BO14+U$16))^2+($AG15*$AB$17-($BP14+U$17))^2+($AG15*$AB$18-($BQ14+U$18))^2+($AG15*$AB$19-($BR14+U$19))^2+($AG15*$AB$20-($BS14+U$20))^2+($AG15*$AB$21-($BT14+U$21))^2+($AG15*$AB$22-($BU14+U$22))^2+($AG15*$AB$23-($BV14+U$23))^2+($AG15*$AB$24-($BW14+U$24))^2+($AG15*$AB$25-($BX14+U$25))^2+($AG15*$AB$26-($BY14+U$26))^2+($AG15*$AB$27-($BZ14+U$27))^2+($AG15*$AB$28-($CA14+U$28))^2+($AG15*$AB$29-($CB14+U$29))^2+($AG15*$AB$30-($CC14+U$30))^2+($AG15*$AB$31-($CD14+U$31))^2+($AG15*$AB$32-($CE14+U$32))^2+($AG15*$AB$33-($CF14+U$33))^2+($AG15*$AB$34-($CG14+U$34))^2+($AG15*$AB$35-($CH14+U$35))^2+($AG15*$AB$36-($CI14+U$36))^2+($AG15*$AB$37-($CJ14+U$37))^2+($AG15*$AB$38-($CK14+U$38))^2+($AG15*$AB$39-($CL14+U$39))^2+($AG15*$AB$40-($CM14+U$40))^2+($AG15*$AB$41-($CN14+U$41))^2+($AG15*$AB$42-($CO14+U$42))^2+($AG15*$AB$43-($CP14+U$43))^2+($AG15*$AB$44-($CQ14+U$44))^2+($AG15*$AB$45-($CR14+U$45))^2+($AG15*$AB$46-($CS14+U$46))^2+($AG15*$AB$47-($CT14+U$47))^2+($AG15*$AB$48-($CU14+U$48))^2+($AG15*$AB$49-($CV14+U$49))^2+($AG15*$AB$50-($CW14+U$50))^2+($AG15*$AB$51-($CX14+U$51))^2+($AG15*$AB$52-($CY14+U$52))^2+($AG15*$AB$53-($CZ14+U$53))^2+($AG15*$AB$54-($DA14+U$54))^2+($AG15*$AB$55-($DB14+U$55))^2+($AG15*$AB$56-($DC14+U$56))^2+($AG15*$AB$57-($DD14+U$57))^2+($AG15*$AB$58-($DE14+U$58))^2+($AG15*$AB$59-($DF14+U$59))^2+($AG15*$AB$60-($DG14+U$60))^2+($AG15*$AB$61-($DH14+U$61))^2+($AG15*$AB$62-($DI14+U$62))^2+($AG15*$AB$63-($DJ14+U$63))^2)))</f>
        <v/>
      </c>
      <c r="AZ15" s="418" t="str">
        <f>IF(V$10=0,"",IF(COUNTIF($BE$7:$BE14,AZ$6)&gt;=HLOOKUP(AZ$6,$E$8:$X$10,ROW($E$10)-ROW($E$8)+1,FALSE),"",SQRT(($AG15*$AB$14-($BM14+V$14))^2+($AG15*$AB$15-($BN14+V$15))^2+($AG15*$AB$16-($BO14+V$16))^2+($AG15*$AB$17-($BP14+V$17))^2+($AG15*$AB$18-($BQ14+V$18))^2+($AG15*$AB$19-($BR14+V$19))^2+($AG15*$AB$20-($BS14+V$20))^2+($AG15*$AB$21-($BT14+V$21))^2+($AG15*$AB$22-($BU14+V$22))^2+($AG15*$AB$23-($BV14+V$23))^2+($AG15*$AB$24-($BW14+V$24))^2+($AG15*$AB$25-($BX14+V$25))^2+($AG15*$AB$26-($BY14+V$26))^2+($AG15*$AB$27-($BZ14+V$27))^2+($AG15*$AB$28-($CA14+V$28))^2+($AG15*$AB$29-($CB14+V$29))^2+($AG15*$AB$30-($CC14+V$30))^2+($AG15*$AB$31-($CD14+V$31))^2+($AG15*$AB$32-($CE14+V$32))^2+($AG15*$AB$33-($CF14+V$33))^2+($AG15*$AB$34-($CG14+V$34))^2+($AG15*$AB$35-($CH14+V$35))^2+($AG15*$AB$36-($CI14+V$36))^2+($AG15*$AB$37-($CJ14+V$37))^2+($AG15*$AB$38-($CK14+V$38))^2+($AG15*$AB$39-($CL14+V$39))^2+($AG15*$AB$40-($CM14+V$40))^2+($AG15*$AB$41-($CN14+V$41))^2+($AG15*$AB$42-($CO14+V$42))^2+($AG15*$AB$43-($CP14+V$43))^2+($AG15*$AB$44-($CQ14+V$44))^2+($AG15*$AB$45-($CR14+V$45))^2+($AG15*$AB$46-($CS14+V$46))^2+($AG15*$AB$47-($CT14+V$47))^2+($AG15*$AB$48-($CU14+V$48))^2+($AG15*$AB$49-($CV14+V$49))^2+($AG15*$AB$50-($CW14+V$50))^2+($AG15*$AB$51-($CX14+V$51))^2+($AG15*$AB$52-($CY14+V$52))^2+($AG15*$AB$53-($CZ14+V$53))^2+($AG15*$AB$54-($DA14+V$54))^2+($AG15*$AB$55-($DB14+V$55))^2+($AG15*$AB$56-($DC14+V$56))^2+($AG15*$AB$57-($DD14+V$57))^2+($AG15*$AB$58-($DE14+V$58))^2+($AG15*$AB$59-($DF14+V$59))^2+($AG15*$AB$60-($DG14+V$60))^2+($AG15*$AB$61-($DH14+V$61))^2+($AG15*$AB$62-($DI14+V$62))^2+($AG15*$AB$63-($DJ14+V$63))^2)))</f>
        <v/>
      </c>
      <c r="BA15" s="418" t="str">
        <f>IF(W$10=0,"",IF(COUNTIF($BE$7:$BE14,BA$6)&gt;=HLOOKUP(BA$6,$E$8:$X$10,ROW($E$10)-ROW($E$8)+1,FALSE),"",SQRT(($AG15*$AB$14-($BM14+W$14))^2+($AG15*$AB$15-($BN14+W$15))^2+($AG15*$AB$16-($BO14+W$16))^2+($AG15*$AB$17-($BP14+W$17))^2+($AG15*$AB$18-($BQ14+W$18))^2+($AG15*$AB$19-($BR14+W$19))^2+($AG15*$AB$20-($BS14+W$20))^2+($AG15*$AB$21-($BT14+W$21))^2+($AG15*$AB$22-($BU14+W$22))^2+($AG15*$AB$23-($BV14+W$23))^2+($AG15*$AB$24-($BW14+W$24))^2+($AG15*$AB$25-($BX14+W$25))^2+($AG15*$AB$26-($BY14+W$26))^2+($AG15*$AB$27-($BZ14+W$27))^2+($AG15*$AB$28-($CA14+W$28))^2+($AG15*$AB$29-($CB14+W$29))^2+($AG15*$AB$30-($CC14+W$30))^2+($AG15*$AB$31-($CD14+W$31))^2+($AG15*$AB$32-($CE14+W$32))^2+($AG15*$AB$33-($CF14+W$33))^2+($AG15*$AB$34-($CG14+W$34))^2+($AG15*$AB$35-($CH14+W$35))^2+($AG15*$AB$36-($CI14+W$36))^2+($AG15*$AB$37-($CJ14+W$37))^2+($AG15*$AB$38-($CK14+W$38))^2+($AG15*$AB$39-($CL14+W$39))^2+($AG15*$AB$40-($CM14+W$40))^2+($AG15*$AB$41-($CN14+W$41))^2+($AG15*$AB$42-($CO14+W$42))^2+($AG15*$AB$43-($CP14+W$43))^2+($AG15*$AB$44-($CQ14+W$44))^2+($AG15*$AB$45-($CR14+W$45))^2+($AG15*$AB$46-($CS14+W$46))^2+($AG15*$AB$47-($CT14+W$47))^2+($AG15*$AB$48-($CU14+W$48))^2+($AG15*$AB$49-($CV14+W$49))^2+($AG15*$AB$50-($CW14+W$50))^2+($AG15*$AB$51-($CX14+W$51))^2+($AG15*$AB$52-($CY14+W$52))^2+($AG15*$AB$53-($CZ14+W$53))^2+($AG15*$AB$54-($DA14+W$54))^2+($AG15*$AB$55-($DB14+W$55))^2+($AG15*$AB$56-($DC14+W$56))^2+($AG15*$AB$57-($DD14+W$57))^2+($AG15*$AB$58-($DE14+W$58))^2+($AG15*$AB$59-($DF14+W$59))^2+($AG15*$AB$60-($DG14+W$60))^2+($AG15*$AB$61-($DH14+W$61))^2+($AG15*$AB$62-($DI14+W$62))^2+($AG15*$AB$63-($DJ14+W$63))^2)))</f>
        <v/>
      </c>
      <c r="BB15" s="418" t="str">
        <f>IF(X$10=0,"",IF(COUNTIF($BE$7:$BE14,BB$6)&gt;=HLOOKUP(BB$6,$E$8:$X$10,ROW($E$10)-ROW($E$8)+1,FALSE),"",SQRT(($AG15*$AB$14-($BM14+X$14))^2+($AG15*$AB$15-($BN14+X$15))^2+($AG15*$AB$16-($BO14+X$16))^2+($AG15*$AB$17-($BP14+X$17))^2+($AG15*$AB$18-($BQ14+X$18))^2+($AG15*$AB$19-($BR14+X$19))^2+($AG15*$AB$20-($BS14+X$20))^2+($AG15*$AB$21-($BT14+X$21))^2+($AG15*$AB$22-($BU14+X$22))^2+($AG15*$AB$23-($BV14+X$23))^2+($AG15*$AB$24-($BW14+X$24))^2+($AG15*$AB$25-($BX14+X$25))^2+($AG15*$AB$26-($BY14+X$26))^2+($AG15*$AB$27-($BZ14+X$27))^2+($AG15*$AB$28-($CA14+X$28))^2+($AG15*$AB$29-($CB14+X$29))^2+($AG15*$AB$30-($CC14+X$30))^2+($AG15*$AB$31-($CD14+X$31))^2+($AG15*$AB$32-($CE14+X$32))^2+($AG15*$AB$33-($CF14+X$33))^2+($AG15*$AB$34-($CG14+X$34))^2+($AG15*$AB$35-($CH14+X$35))^2+($AG15*$AB$36-($CI14+X$36))^2+($AG15*$AB$37-($CJ14+X$37))^2+($AG15*$AB$38-($CK14+X$38))^2+($AG15*$AB$39-($CL14+X$39))^2+($AG15*$AB$40-($CM14+X$40))^2+($AG15*$AB$41-($CN14+X$41))^2+($AG15*$AB$42-($CO14+X$42))^2+($AG15*$AB$43-($CP14+X$43))^2+($AG15*$AB$44-($CQ14+X$44))^2+($AG15*$AB$45-($CR14+X$45))^2+($AG15*$AB$46-($CS14+X$46))^2+($AG15*$AB$47-($CT14+X$47))^2+($AG15*$AB$48-($CU14+X$48))^2+($AG15*$AB$49-($CV14+X$49))^2+($AG15*$AB$50-($CW14+X$50))^2+($AG15*$AB$51-($CX14+X$51))^2+($AG15*$AB$52-($CY14+X$52))^2+($AG15*$AB$53-($CZ14+X$53))^2+($AG15*$AB$54-($DA14+X$54))^2+($AG15*$AB$55-($DB14+X$55))^2+($AG15*$AB$56-($DC14+X$56))^2+($AG15*$AB$57-($DD14+X$57))^2+($AG15*$AB$58-($DE14+X$58))^2+($AG15*$AB$59-($DF14+X$59))^2+($AG15*$AB$60-($DG14+X$60))^2+($AG15*$AB$61-($DH14+X$61))^2+($AG15*$AB$62-($DI14+X$62))^2+($AG15*$AB$63-($DJ14+X$63))^2)))</f>
        <v/>
      </c>
      <c r="BC15" s="200"/>
      <c r="BD15" s="419">
        <f t="shared" si="6"/>
        <v>0</v>
      </c>
      <c r="BE15" s="420">
        <f t="shared" si="7"/>
        <v>0</v>
      </c>
      <c r="BF15" s="421">
        <f t="shared" si="8"/>
        <v>0</v>
      </c>
      <c r="BG15" s="71"/>
      <c r="BH15" s="71"/>
      <c r="BI15" s="71"/>
      <c r="BJ15" s="71"/>
      <c r="BK15" s="693"/>
      <c r="BL15" s="197">
        <f t="shared" si="12"/>
        <v>9</v>
      </c>
      <c r="BM15" s="202">
        <f t="shared" si="9"/>
        <v>0</v>
      </c>
      <c r="BN15" s="202">
        <f t="shared" si="10"/>
        <v>0</v>
      </c>
      <c r="BO15" s="202">
        <f t="shared" si="13"/>
        <v>0</v>
      </c>
      <c r="BP15" s="202">
        <f t="shared" si="14"/>
        <v>0</v>
      </c>
      <c r="BQ15" s="202">
        <f t="shared" si="15"/>
        <v>0</v>
      </c>
      <c r="BR15" s="202">
        <f t="shared" si="16"/>
        <v>0</v>
      </c>
      <c r="BS15" s="202">
        <f t="shared" si="17"/>
        <v>0</v>
      </c>
      <c r="BT15" s="202">
        <f t="shared" si="18"/>
        <v>0</v>
      </c>
      <c r="BU15" s="202">
        <f t="shared" si="19"/>
        <v>0</v>
      </c>
      <c r="BV15" s="202">
        <f t="shared" si="20"/>
        <v>0</v>
      </c>
      <c r="BW15" s="202">
        <f t="shared" si="21"/>
        <v>0</v>
      </c>
      <c r="BX15" s="202">
        <f t="shared" si="22"/>
        <v>0</v>
      </c>
      <c r="BY15" s="202">
        <f t="shared" si="23"/>
        <v>0</v>
      </c>
      <c r="BZ15" s="202">
        <f t="shared" si="24"/>
        <v>0</v>
      </c>
      <c r="CA15" s="202">
        <f t="shared" si="25"/>
        <v>0</v>
      </c>
      <c r="CB15" s="202">
        <f t="shared" si="26"/>
        <v>0</v>
      </c>
      <c r="CC15" s="202">
        <f t="shared" si="27"/>
        <v>0</v>
      </c>
      <c r="CD15" s="202">
        <f t="shared" si="28"/>
        <v>0</v>
      </c>
      <c r="CE15" s="202">
        <f t="shared" si="29"/>
        <v>0</v>
      </c>
      <c r="CF15" s="202">
        <f t="shared" si="30"/>
        <v>0</v>
      </c>
      <c r="CG15" s="202">
        <f t="shared" si="31"/>
        <v>0</v>
      </c>
      <c r="CH15" s="202">
        <f t="shared" si="32"/>
        <v>0</v>
      </c>
      <c r="CI15" s="202">
        <f t="shared" si="33"/>
        <v>0</v>
      </c>
      <c r="CJ15" s="202">
        <f t="shared" si="34"/>
        <v>0</v>
      </c>
      <c r="CK15" s="202">
        <f t="shared" si="35"/>
        <v>0</v>
      </c>
      <c r="CL15" s="202">
        <f t="shared" si="36"/>
        <v>0</v>
      </c>
      <c r="CM15" s="202">
        <f t="shared" si="37"/>
        <v>0</v>
      </c>
      <c r="CN15" s="202">
        <f t="shared" si="38"/>
        <v>0</v>
      </c>
      <c r="CO15" s="202">
        <f t="shared" si="39"/>
        <v>0</v>
      </c>
      <c r="CP15" s="202">
        <f t="shared" si="40"/>
        <v>0</v>
      </c>
      <c r="CQ15" s="202">
        <f t="shared" si="41"/>
        <v>0</v>
      </c>
      <c r="CR15" s="202">
        <f t="shared" si="42"/>
        <v>0</v>
      </c>
      <c r="CS15" s="202">
        <f t="shared" si="43"/>
        <v>0</v>
      </c>
      <c r="CT15" s="202">
        <f t="shared" si="44"/>
        <v>0</v>
      </c>
      <c r="CU15" s="202">
        <f t="shared" si="45"/>
        <v>0</v>
      </c>
      <c r="CV15" s="202">
        <f t="shared" si="46"/>
        <v>0</v>
      </c>
      <c r="CW15" s="202">
        <f t="shared" si="47"/>
        <v>0</v>
      </c>
      <c r="CX15" s="202">
        <f t="shared" si="48"/>
        <v>0</v>
      </c>
      <c r="CY15" s="202">
        <f t="shared" si="49"/>
        <v>0</v>
      </c>
      <c r="CZ15" s="202">
        <f t="shared" si="50"/>
        <v>0</v>
      </c>
      <c r="DA15" s="202">
        <f t="shared" si="51"/>
        <v>0</v>
      </c>
      <c r="DB15" s="202">
        <f t="shared" si="52"/>
        <v>0</v>
      </c>
      <c r="DC15" s="202">
        <f t="shared" si="53"/>
        <v>0</v>
      </c>
      <c r="DD15" s="202">
        <f t="shared" si="54"/>
        <v>0</v>
      </c>
      <c r="DE15" s="202">
        <f t="shared" si="55"/>
        <v>0</v>
      </c>
      <c r="DF15" s="202">
        <f t="shared" si="56"/>
        <v>0</v>
      </c>
      <c r="DG15" s="202">
        <f t="shared" si="57"/>
        <v>0</v>
      </c>
      <c r="DH15" s="202">
        <f t="shared" si="58"/>
        <v>0</v>
      </c>
      <c r="DI15" s="202">
        <f t="shared" si="59"/>
        <v>0</v>
      </c>
      <c r="DJ15" s="202">
        <f t="shared" si="60"/>
        <v>0</v>
      </c>
      <c r="DK15" s="71"/>
      <c r="DL15" s="71"/>
      <c r="DM15" s="71"/>
      <c r="DN15" s="71"/>
      <c r="DO15" s="71"/>
      <c r="DP15" s="71"/>
    </row>
    <row r="16" spans="1:120" ht="18" customHeight="1" thickTop="1" thickBot="1" x14ac:dyDescent="0.25">
      <c r="A16" s="71"/>
      <c r="B16" s="691"/>
      <c r="C16" s="220"/>
      <c r="D16" s="236"/>
      <c r="E16" s="237"/>
      <c r="F16" s="237"/>
      <c r="G16" s="237"/>
      <c r="H16" s="237"/>
      <c r="I16" s="237"/>
      <c r="J16" s="237"/>
      <c r="K16" s="237"/>
      <c r="L16" s="237"/>
      <c r="M16" s="237"/>
      <c r="N16" s="237"/>
      <c r="O16" s="237"/>
      <c r="P16" s="237"/>
      <c r="Q16" s="237"/>
      <c r="R16" s="237"/>
      <c r="S16" s="237"/>
      <c r="T16" s="237"/>
      <c r="U16" s="237"/>
      <c r="V16" s="237"/>
      <c r="W16" s="415"/>
      <c r="X16" s="414"/>
      <c r="Y16" s="133"/>
      <c r="Z16" s="222">
        <f t="shared" si="63"/>
        <v>0</v>
      </c>
      <c r="AA16" s="223"/>
      <c r="AB16" s="224">
        <f t="shared" si="64"/>
        <v>0</v>
      </c>
      <c r="AC16" s="71"/>
      <c r="AD16" s="440">
        <f t="shared" si="65"/>
        <v>0</v>
      </c>
      <c r="AE16" s="194">
        <f t="shared" si="61"/>
        <v>0</v>
      </c>
      <c r="AF16" s="206">
        <f t="shared" si="62"/>
        <v>0</v>
      </c>
      <c r="AG16" s="417">
        <f>IF(MAX(AG$7:AG15)&lt;$W$12,AG15+1,0)</f>
        <v>0</v>
      </c>
      <c r="AH16" s="200"/>
      <c r="AI16" s="418" t="str">
        <f>IF(E$10=0,"",IF(COUNTIF($BE$7:$BE15,AI$6)&gt;=HLOOKUP(AI$6,$E$8:$X$10,ROW($E$10)-ROW($E$8)+1,FALSE),"",SQRT(($AG16*$AB$14-($BM15+E$14))^2+($AG16*$AB$15-($BN15+E$15))^2+($AG16*$AB$16-($BO15+E$16))^2+($AG16*$AB$17-($BP15+E$17))^2+($AG16*$AB$18-($BQ15+E$18))^2+($AG16*$AB$19-($BR15+E$19))^2+($AG16*$AB$20-($BS15+E$20))^2+($AG16*$AB$21-($BT15+E$21))^2+($AG16*$AB$22-($BU15+E$22))^2+($AG16*$AB$23-($BV15+E$23))^2+($AG16*$AB$24-($BW15+E$24))^2+($AG16*$AB$25-($BX15+E$25))^2+($AG16*$AB$26-($BY15+E$26))^2+($AG16*$AB$27-($BZ15+E$27))^2+($AG16*$AB$28-($CA15+E$28))^2+($AG16*$AB$29-($CB15+E$29))^2+($AG16*$AB$30-($CC15+E$30))^2+($AG16*$AB$31-($CD15+E$31))^2+($AG16*$AB$32-($CE15+E$32))^2+($AG16*$AB$33-($CF15+E$33))^2+($AG16*$AB$34-($CG15+E$34))^2+($AG16*$AB$35-($CH15+E$35))^2+($AG16*$AB$36-($CI15+E$36))^2+($AG16*$AB$37-($CJ15+E$37))^2+($AG16*$AB$38-($CK15+E$38))^2+($AG16*$AB$39-($CL15+E$39))^2+($AG16*$AB$40-($CM15+E$40))^2+($AG16*$AB$41-($CN15+E$41))^2+($AG16*$AB$42-($CO15+E$42))^2+($AG16*$AB$43-($CP15+E$43))^2+($AG16*$AB$44-($CQ15+E$44))^2+($AG16*$AB$45-($CR15+E$45))^2+($AG16*$AB$46-($CS15+E$46))^2+($AG16*$AB$47-($CT15+E$47))^2+($AG16*$AB$48-($CU15+E$48))^2+($AG16*$AB$49-($CV15+E$49))^2+($AG16*$AB$50-($CW15+E$50))^2+($AG16*$AB$51-($CX15+E$51))^2+($AG16*$AB$52-($CY15+E$52))^2+($AG16*$AB$53-($CZ15+E$53))^2+($AG16*$AB$54-($DA15+E$54))^2+($AG16*$AB$55-($DB15+E$55))^2+($AG16*$AB$56-($DC15+E$56))^2+($AG16*$AB$57-($DD15+E$57))^2+($AG16*$AB$58-($DE15+E$58))^2+($AG16*$AB$59-($DF15+E$59))^2+($AG16*$AB$60-($DG15+E$60))^2+($AG16*$AB$61-($DH15+E$61))^2+($AG16*$AB$62-($DI15+E$62))^2+($AG16*$AB$63-($DJ15+E$63))^2)))</f>
        <v/>
      </c>
      <c r="AJ16" s="418" t="str">
        <f>IF(F$10=0,"",IF(COUNTIF($BE$7:$BE15,AJ$6)&gt;=HLOOKUP(AJ$6,$E$8:$X$10,ROW($E$10)-ROW($E$8)+1,FALSE),"",SQRT(($AG16*$AB$14-($BM15+F$14))^2+($AG16*$AB$15-($BN15+F$15))^2+($AG16*$AB$16-($BO15+F$16))^2+($AG16*$AB$17-($BP15+F$17))^2+($AG16*$AB$18-($BQ15+F$18))^2+($AG16*$AB$19-($BR15+F$19))^2+($AG16*$AB$20-($BS15+F$20))^2+($AG16*$AB$21-($BT15+F$21))^2+($AG16*$AB$22-($BU15+F$22))^2+($AG16*$AB$23-($BV15+F$23))^2+($AG16*$AB$24-($BW15+F$24))^2+($AG16*$AB$25-($BX15+F$25))^2+($AG16*$AB$26-($BY15+F$26))^2+($AG16*$AB$27-($BZ15+F$27))^2+($AG16*$AB$28-($CA15+F$28))^2+($AG16*$AB$29-($CB15+F$29))^2+($AG16*$AB$30-($CC15+F$30))^2+($AG16*$AB$31-($CD15+F$31))^2+($AG16*$AB$32-($CE15+F$32))^2+($AG16*$AB$33-($CF15+F$33))^2+($AG16*$AB$34-($CG15+F$34))^2+($AG16*$AB$35-($CH15+F$35))^2+($AG16*$AB$36-($CI15+F$36))^2+($AG16*$AB$37-($CJ15+F$37))^2+($AG16*$AB$38-($CK15+F$38))^2+($AG16*$AB$39-($CL15+F$39))^2+($AG16*$AB$40-($CM15+F$40))^2+($AG16*$AB$41-($CN15+F$41))^2+($AG16*$AB$42-($CO15+F$42))^2+($AG16*$AB$43-($CP15+F$43))^2+($AG16*$AB$44-($CQ15+F$44))^2+($AG16*$AB$45-($CR15+F$45))^2+($AG16*$AB$46-($CS15+F$46))^2+($AG16*$AB$47-($CT15+F$47))^2+($AG16*$AB$48-($CU15+F$48))^2+($AG16*$AB$49-($CV15+F$49))^2+($AG16*$AB$50-($CW15+F$50))^2+($AG16*$AB$51-($CX15+F$51))^2+($AG16*$AB$52-($CY15+F$52))^2+($AG16*$AB$53-($CZ15+F$53))^2+($AG16*$AB$54-($DA15+F$54))^2+($AG16*$AB$55-($DB15+F$55))^2+($AG16*$AB$56-($DC15+F$56))^2+($AG16*$AB$57-($DD15+F$57))^2+($AG16*$AB$58-($DE15+F$58))^2+($AG16*$AB$59-($DF15+F$59))^2+($AG16*$AB$60-($DG15+F$60))^2+($AG16*$AB$61-($DH15+F$61))^2+($AG16*$AB$62-($DI15+F$62))^2+($AG16*$AB$63-($DJ15+F$63))^2)))</f>
        <v/>
      </c>
      <c r="AK16" s="418" t="str">
        <f>IF(G$10=0,"",IF(COUNTIF($BE$7:$BE15,AK$6)&gt;=HLOOKUP(AK$6,$E$8:$X$10,ROW($E$10)-ROW($E$8)+1,FALSE),"",SQRT(($AG16*$AB$14-($BM15+G$14))^2+($AG16*$AB$15-($BN15+G$15))^2+($AG16*$AB$16-($BO15+G$16))^2+($AG16*$AB$17-($BP15+G$17))^2+($AG16*$AB$18-($BQ15+G$18))^2+($AG16*$AB$19-($BR15+G$19))^2+($AG16*$AB$20-($BS15+G$20))^2+($AG16*$AB$21-($BT15+G$21))^2+($AG16*$AB$22-($BU15+G$22))^2+($AG16*$AB$23-($BV15+G$23))^2+($AG16*$AB$24-($BW15+G$24))^2+($AG16*$AB$25-($BX15+G$25))^2+($AG16*$AB$26-($BY15+G$26))^2+($AG16*$AB$27-($BZ15+G$27))^2+($AG16*$AB$28-($CA15+G$28))^2+($AG16*$AB$29-($CB15+G$29))^2+($AG16*$AB$30-($CC15+G$30))^2+($AG16*$AB$31-($CD15+G$31))^2+($AG16*$AB$32-($CE15+G$32))^2+($AG16*$AB$33-($CF15+G$33))^2+($AG16*$AB$34-($CG15+G$34))^2+($AG16*$AB$35-($CH15+G$35))^2+($AG16*$AB$36-($CI15+G$36))^2+($AG16*$AB$37-($CJ15+G$37))^2+($AG16*$AB$38-($CK15+G$38))^2+($AG16*$AB$39-($CL15+G$39))^2+($AG16*$AB$40-($CM15+G$40))^2+($AG16*$AB$41-($CN15+G$41))^2+($AG16*$AB$42-($CO15+G$42))^2+($AG16*$AB$43-($CP15+G$43))^2+($AG16*$AB$44-($CQ15+G$44))^2+($AG16*$AB$45-($CR15+G$45))^2+($AG16*$AB$46-($CS15+G$46))^2+($AG16*$AB$47-($CT15+G$47))^2+($AG16*$AB$48-($CU15+G$48))^2+($AG16*$AB$49-($CV15+G$49))^2+($AG16*$AB$50-($CW15+G$50))^2+($AG16*$AB$51-($CX15+G$51))^2+($AG16*$AB$52-($CY15+G$52))^2+($AG16*$AB$53-($CZ15+G$53))^2+($AG16*$AB$54-($DA15+G$54))^2+($AG16*$AB$55-($DB15+G$55))^2+($AG16*$AB$56-($DC15+G$56))^2+($AG16*$AB$57-($DD15+G$57))^2+($AG16*$AB$58-($DE15+G$58))^2+($AG16*$AB$59-($DF15+G$59))^2+($AG16*$AB$60-($DG15+G$60))^2+($AG16*$AB$61-($DH15+G$61))^2+($AG16*$AB$62-($DI15+G$62))^2+($AG16*$AB$63-($DJ15+G$63))^2)))</f>
        <v/>
      </c>
      <c r="AL16" s="418" t="str">
        <f>IF(H$10=0,"",IF(COUNTIF($BE$7:$BE15,AL$6)&gt;=HLOOKUP(AL$6,$E$8:$X$10,ROW($E$10)-ROW($E$8)+1,FALSE),"",SQRT(($AG16*$AB$14-($BM15+H$14))^2+($AG16*$AB$15-($BN15+H$15))^2+($AG16*$AB$16-($BO15+H$16))^2+($AG16*$AB$17-($BP15+H$17))^2+($AG16*$AB$18-($BQ15+H$18))^2+($AG16*$AB$19-($BR15+H$19))^2+($AG16*$AB$20-($BS15+H$20))^2+($AG16*$AB$21-($BT15+H$21))^2+($AG16*$AB$22-($BU15+H$22))^2+($AG16*$AB$23-($BV15+H$23))^2+($AG16*$AB$24-($BW15+H$24))^2+($AG16*$AB$25-($BX15+H$25))^2+($AG16*$AB$26-($BY15+H$26))^2+($AG16*$AB$27-($BZ15+H$27))^2+($AG16*$AB$28-($CA15+H$28))^2+($AG16*$AB$29-($CB15+H$29))^2+($AG16*$AB$30-($CC15+H$30))^2+($AG16*$AB$31-($CD15+H$31))^2+($AG16*$AB$32-($CE15+H$32))^2+($AG16*$AB$33-($CF15+H$33))^2+($AG16*$AB$34-($CG15+H$34))^2+($AG16*$AB$35-($CH15+H$35))^2+($AG16*$AB$36-($CI15+H$36))^2+($AG16*$AB$37-($CJ15+H$37))^2+($AG16*$AB$38-($CK15+H$38))^2+($AG16*$AB$39-($CL15+H$39))^2+($AG16*$AB$40-($CM15+H$40))^2+($AG16*$AB$41-($CN15+H$41))^2+($AG16*$AB$42-($CO15+H$42))^2+($AG16*$AB$43-($CP15+H$43))^2+($AG16*$AB$44-($CQ15+H$44))^2+($AG16*$AB$45-($CR15+H$45))^2+($AG16*$AB$46-($CS15+H$46))^2+($AG16*$AB$47-($CT15+H$47))^2+($AG16*$AB$48-($CU15+H$48))^2+($AG16*$AB$49-($CV15+H$49))^2+($AG16*$AB$50-($CW15+H$50))^2+($AG16*$AB$51-($CX15+H$51))^2+($AG16*$AB$52-($CY15+H$52))^2+($AG16*$AB$53-($CZ15+H$53))^2+($AG16*$AB$54-($DA15+H$54))^2+($AG16*$AB$55-($DB15+H$55))^2+($AG16*$AB$56-($DC15+H$56))^2+($AG16*$AB$57-($DD15+H$57))^2+($AG16*$AB$58-($DE15+H$58))^2+($AG16*$AB$59-($DF15+H$59))^2+($AG16*$AB$60-($DG15+H$60))^2+($AG16*$AB$61-($DH15+H$61))^2+($AG16*$AB$62-($DI15+H$62))^2+($AG16*$AB$63-($DJ15+H$63))^2)))</f>
        <v/>
      </c>
      <c r="AM16" s="418" t="str">
        <f>IF(I$10=0,"",IF(COUNTIF($BE$7:$BE15,AM$6)&gt;=HLOOKUP(AM$6,$E$8:$X$10,ROW($E$10)-ROW($E$8)+1,FALSE),"",SQRT(($AG16*$AB$14-($BM15+I$14))^2+($AG16*$AB$15-($BN15+I$15))^2+($AG16*$AB$16-($BO15+I$16))^2+($AG16*$AB$17-($BP15+I$17))^2+($AG16*$AB$18-($BQ15+I$18))^2+($AG16*$AB$19-($BR15+I$19))^2+($AG16*$AB$20-($BS15+I$20))^2+($AG16*$AB$21-($BT15+I$21))^2+($AG16*$AB$22-($BU15+I$22))^2+($AG16*$AB$23-($BV15+I$23))^2+($AG16*$AB$24-($BW15+I$24))^2+($AG16*$AB$25-($BX15+I$25))^2+($AG16*$AB$26-($BY15+I$26))^2+($AG16*$AB$27-($BZ15+I$27))^2+($AG16*$AB$28-($CA15+I$28))^2+($AG16*$AB$29-($CB15+I$29))^2+($AG16*$AB$30-($CC15+I$30))^2+($AG16*$AB$31-($CD15+I$31))^2+($AG16*$AB$32-($CE15+I$32))^2+($AG16*$AB$33-($CF15+I$33))^2+($AG16*$AB$34-($CG15+I$34))^2+($AG16*$AB$35-($CH15+I$35))^2+($AG16*$AB$36-($CI15+I$36))^2+($AG16*$AB$37-($CJ15+I$37))^2+($AG16*$AB$38-($CK15+I$38))^2+($AG16*$AB$39-($CL15+I$39))^2+($AG16*$AB$40-($CM15+I$40))^2+($AG16*$AB$41-($CN15+I$41))^2+($AG16*$AB$42-($CO15+I$42))^2+($AG16*$AB$43-($CP15+I$43))^2+($AG16*$AB$44-($CQ15+I$44))^2+($AG16*$AB$45-($CR15+I$45))^2+($AG16*$AB$46-($CS15+I$46))^2+($AG16*$AB$47-($CT15+I$47))^2+($AG16*$AB$48-($CU15+I$48))^2+($AG16*$AB$49-($CV15+I$49))^2+($AG16*$AB$50-($CW15+I$50))^2+($AG16*$AB$51-($CX15+I$51))^2+($AG16*$AB$52-($CY15+I$52))^2+($AG16*$AB$53-($CZ15+I$53))^2+($AG16*$AB$54-($DA15+I$54))^2+($AG16*$AB$55-($DB15+I$55))^2+($AG16*$AB$56-($DC15+I$56))^2+($AG16*$AB$57-($DD15+I$57))^2+($AG16*$AB$58-($DE15+I$58))^2+($AG16*$AB$59-($DF15+I$59))^2+($AG16*$AB$60-($DG15+I$60))^2+($AG16*$AB$61-($DH15+I$61))^2+($AG16*$AB$62-($DI15+I$62))^2+($AG16*$AB$63-($DJ15+I$63))^2)))</f>
        <v/>
      </c>
      <c r="AN16" s="418" t="str">
        <f>IF(J$10=0,"",IF(COUNTIF($BE$7:$BE15,AN$6)&gt;=HLOOKUP(AN$6,$E$8:$X$10,ROW($E$10)-ROW($E$8)+1,FALSE),"",SQRT(($AG16*$AB$14-($BM15+J$14))^2+($AG16*$AB$15-($BN15+J$15))^2+($AG16*$AB$16-($BO15+J$16))^2+($AG16*$AB$17-($BP15+J$17))^2+($AG16*$AB$18-($BQ15+J$18))^2+($AG16*$AB$19-($BR15+J$19))^2+($AG16*$AB$20-($BS15+J$20))^2+($AG16*$AB$21-($BT15+J$21))^2+($AG16*$AB$22-($BU15+J$22))^2+($AG16*$AB$23-($BV15+J$23))^2+($AG16*$AB$24-($BW15+J$24))^2+($AG16*$AB$25-($BX15+J$25))^2+($AG16*$AB$26-($BY15+J$26))^2+($AG16*$AB$27-($BZ15+J$27))^2+($AG16*$AB$28-($CA15+J$28))^2+($AG16*$AB$29-($CB15+J$29))^2+($AG16*$AB$30-($CC15+J$30))^2+($AG16*$AB$31-($CD15+J$31))^2+($AG16*$AB$32-($CE15+J$32))^2+($AG16*$AB$33-($CF15+J$33))^2+($AG16*$AB$34-($CG15+J$34))^2+($AG16*$AB$35-($CH15+J$35))^2+($AG16*$AB$36-($CI15+J$36))^2+($AG16*$AB$37-($CJ15+J$37))^2+($AG16*$AB$38-($CK15+J$38))^2+($AG16*$AB$39-($CL15+J$39))^2+($AG16*$AB$40-($CM15+J$40))^2+($AG16*$AB$41-($CN15+J$41))^2+($AG16*$AB$42-($CO15+J$42))^2+($AG16*$AB$43-($CP15+J$43))^2+($AG16*$AB$44-($CQ15+J$44))^2+($AG16*$AB$45-($CR15+J$45))^2+($AG16*$AB$46-($CS15+J$46))^2+($AG16*$AB$47-($CT15+J$47))^2+($AG16*$AB$48-($CU15+J$48))^2+($AG16*$AB$49-($CV15+J$49))^2+($AG16*$AB$50-($CW15+J$50))^2+($AG16*$AB$51-($CX15+J$51))^2+($AG16*$AB$52-($CY15+J$52))^2+($AG16*$AB$53-($CZ15+J$53))^2+($AG16*$AB$54-($DA15+J$54))^2+($AG16*$AB$55-($DB15+J$55))^2+($AG16*$AB$56-($DC15+J$56))^2+($AG16*$AB$57-($DD15+J$57))^2+($AG16*$AB$58-($DE15+J$58))^2+($AG16*$AB$59-($DF15+J$59))^2+($AG16*$AB$60-($DG15+J$60))^2+($AG16*$AB$61-($DH15+J$61))^2+($AG16*$AB$62-($DI15+J$62))^2+($AG16*$AB$63-($DJ15+J$63))^2)))</f>
        <v/>
      </c>
      <c r="AO16" s="418" t="str">
        <f>IF(K$10=0,"",IF(COUNTIF($BE$7:$BE15,AO$6)&gt;=HLOOKUP(AO$6,$E$8:$X$10,ROW($E$10)-ROW($E$8)+1,FALSE),"",SQRT(($AG16*$AB$14-($BM15+K$14))^2+($AG16*$AB$15-($BN15+K$15))^2+($AG16*$AB$16-($BO15+K$16))^2+($AG16*$AB$17-($BP15+K$17))^2+($AG16*$AB$18-($BQ15+K$18))^2+($AG16*$AB$19-($BR15+K$19))^2+($AG16*$AB$20-($BS15+K$20))^2+($AG16*$AB$21-($BT15+K$21))^2+($AG16*$AB$22-($BU15+K$22))^2+($AG16*$AB$23-($BV15+K$23))^2+($AG16*$AB$24-($BW15+K$24))^2+($AG16*$AB$25-($BX15+K$25))^2+($AG16*$AB$26-($BY15+K$26))^2+($AG16*$AB$27-($BZ15+K$27))^2+($AG16*$AB$28-($CA15+K$28))^2+($AG16*$AB$29-($CB15+K$29))^2+($AG16*$AB$30-($CC15+K$30))^2+($AG16*$AB$31-($CD15+K$31))^2+($AG16*$AB$32-($CE15+K$32))^2+($AG16*$AB$33-($CF15+K$33))^2+($AG16*$AB$34-($CG15+K$34))^2+($AG16*$AB$35-($CH15+K$35))^2+($AG16*$AB$36-($CI15+K$36))^2+($AG16*$AB$37-($CJ15+K$37))^2+($AG16*$AB$38-($CK15+K$38))^2+($AG16*$AB$39-($CL15+K$39))^2+($AG16*$AB$40-($CM15+K$40))^2+($AG16*$AB$41-($CN15+K$41))^2+($AG16*$AB$42-($CO15+K$42))^2+($AG16*$AB$43-($CP15+K$43))^2+($AG16*$AB$44-($CQ15+K$44))^2+($AG16*$AB$45-($CR15+K$45))^2+($AG16*$AB$46-($CS15+K$46))^2+($AG16*$AB$47-($CT15+K$47))^2+($AG16*$AB$48-($CU15+K$48))^2+($AG16*$AB$49-($CV15+K$49))^2+($AG16*$AB$50-($CW15+K$50))^2+($AG16*$AB$51-($CX15+K$51))^2+($AG16*$AB$52-($CY15+K$52))^2+($AG16*$AB$53-($CZ15+K$53))^2+($AG16*$AB$54-($DA15+K$54))^2+($AG16*$AB$55-($DB15+K$55))^2+($AG16*$AB$56-($DC15+K$56))^2+($AG16*$AB$57-($DD15+K$57))^2+($AG16*$AB$58-($DE15+K$58))^2+($AG16*$AB$59-($DF15+K$59))^2+($AG16*$AB$60-($DG15+K$60))^2+($AG16*$AB$61-($DH15+K$61))^2+($AG16*$AB$62-($DI15+K$62))^2+($AG16*$AB$63-($DJ15+K$63))^2)))</f>
        <v/>
      </c>
      <c r="AP16" s="418" t="str">
        <f>IF(L$10=0,"",IF(COUNTIF($BE$7:$BE15,AP$6)&gt;=HLOOKUP(AP$6,$E$8:$X$10,ROW($E$10)-ROW($E$8)+1,FALSE),"",SQRT(($AG16*$AB$14-($BM15+L$14))^2+($AG16*$AB$15-($BN15+L$15))^2+($AG16*$AB$16-($BO15+L$16))^2+($AG16*$AB$17-($BP15+L$17))^2+($AG16*$AB$18-($BQ15+L$18))^2+($AG16*$AB$19-($BR15+L$19))^2+($AG16*$AB$20-($BS15+L$20))^2+($AG16*$AB$21-($BT15+L$21))^2+($AG16*$AB$22-($BU15+L$22))^2+($AG16*$AB$23-($BV15+L$23))^2+($AG16*$AB$24-($BW15+L$24))^2+($AG16*$AB$25-($BX15+L$25))^2+($AG16*$AB$26-($BY15+L$26))^2+($AG16*$AB$27-($BZ15+L$27))^2+($AG16*$AB$28-($CA15+L$28))^2+($AG16*$AB$29-($CB15+L$29))^2+($AG16*$AB$30-($CC15+L$30))^2+($AG16*$AB$31-($CD15+L$31))^2+($AG16*$AB$32-($CE15+L$32))^2+($AG16*$AB$33-($CF15+L$33))^2+($AG16*$AB$34-($CG15+L$34))^2+($AG16*$AB$35-($CH15+L$35))^2+($AG16*$AB$36-($CI15+L$36))^2+($AG16*$AB$37-($CJ15+L$37))^2+($AG16*$AB$38-($CK15+L$38))^2+($AG16*$AB$39-($CL15+L$39))^2+($AG16*$AB$40-($CM15+L$40))^2+($AG16*$AB$41-($CN15+L$41))^2+($AG16*$AB$42-($CO15+L$42))^2+($AG16*$AB$43-($CP15+L$43))^2+($AG16*$AB$44-($CQ15+L$44))^2+($AG16*$AB$45-($CR15+L$45))^2+($AG16*$AB$46-($CS15+L$46))^2+($AG16*$AB$47-($CT15+L$47))^2+($AG16*$AB$48-($CU15+L$48))^2+($AG16*$AB$49-($CV15+L$49))^2+($AG16*$AB$50-($CW15+L$50))^2+($AG16*$AB$51-($CX15+L$51))^2+($AG16*$AB$52-($CY15+L$52))^2+($AG16*$AB$53-($CZ15+L$53))^2+($AG16*$AB$54-($DA15+L$54))^2+($AG16*$AB$55-($DB15+L$55))^2+($AG16*$AB$56-($DC15+L$56))^2+($AG16*$AB$57-($DD15+L$57))^2+($AG16*$AB$58-($DE15+L$58))^2+($AG16*$AB$59-($DF15+L$59))^2+($AG16*$AB$60-($DG15+L$60))^2+($AG16*$AB$61-($DH15+L$61))^2+($AG16*$AB$62-($DI15+L$62))^2+($AG16*$AB$63-($DJ15+L$63))^2)))</f>
        <v/>
      </c>
      <c r="AQ16" s="418" t="str">
        <f>IF(M$10=0,"",IF(COUNTIF($BE$7:$BE15,AQ$6)&gt;=HLOOKUP(AQ$6,$E$8:$X$10,ROW($E$10)-ROW($E$8)+1,FALSE),"",SQRT(($AG16*$AB$14-($BM15+M$14))^2+($AG16*$AB$15-($BN15+M$15))^2+($AG16*$AB$16-($BO15+M$16))^2+($AG16*$AB$17-($BP15+M$17))^2+($AG16*$AB$18-($BQ15+M$18))^2+($AG16*$AB$19-($BR15+M$19))^2+($AG16*$AB$20-($BS15+M$20))^2+($AG16*$AB$21-($BT15+M$21))^2+($AG16*$AB$22-($BU15+M$22))^2+($AG16*$AB$23-($BV15+M$23))^2+($AG16*$AB$24-($BW15+M$24))^2+($AG16*$AB$25-($BX15+M$25))^2+($AG16*$AB$26-($BY15+M$26))^2+($AG16*$AB$27-($BZ15+M$27))^2+($AG16*$AB$28-($CA15+M$28))^2+($AG16*$AB$29-($CB15+M$29))^2+($AG16*$AB$30-($CC15+M$30))^2+($AG16*$AB$31-($CD15+M$31))^2+($AG16*$AB$32-($CE15+M$32))^2+($AG16*$AB$33-($CF15+M$33))^2+($AG16*$AB$34-($CG15+M$34))^2+($AG16*$AB$35-($CH15+M$35))^2+($AG16*$AB$36-($CI15+M$36))^2+($AG16*$AB$37-($CJ15+M$37))^2+($AG16*$AB$38-($CK15+M$38))^2+($AG16*$AB$39-($CL15+M$39))^2+($AG16*$AB$40-($CM15+M$40))^2+($AG16*$AB$41-($CN15+M$41))^2+($AG16*$AB$42-($CO15+M$42))^2+($AG16*$AB$43-($CP15+M$43))^2+($AG16*$AB$44-($CQ15+M$44))^2+($AG16*$AB$45-($CR15+M$45))^2+($AG16*$AB$46-($CS15+M$46))^2+($AG16*$AB$47-($CT15+M$47))^2+($AG16*$AB$48-($CU15+M$48))^2+($AG16*$AB$49-($CV15+M$49))^2+($AG16*$AB$50-($CW15+M$50))^2+($AG16*$AB$51-($CX15+M$51))^2+($AG16*$AB$52-($CY15+M$52))^2+($AG16*$AB$53-($CZ15+M$53))^2+($AG16*$AB$54-($DA15+M$54))^2+($AG16*$AB$55-($DB15+M$55))^2+($AG16*$AB$56-($DC15+M$56))^2+($AG16*$AB$57-($DD15+M$57))^2+($AG16*$AB$58-($DE15+M$58))^2+($AG16*$AB$59-($DF15+M$59))^2+($AG16*$AB$60-($DG15+M$60))^2+($AG16*$AB$61-($DH15+M$61))^2+($AG16*$AB$62-($DI15+M$62))^2+($AG16*$AB$63-($DJ15+M$63))^2)))</f>
        <v/>
      </c>
      <c r="AR16" s="418" t="str">
        <f>IF(N$10=0,"",IF(COUNTIF($BE$7:$BE15,AR$6)&gt;=HLOOKUP(AR$6,$E$8:$X$10,ROW($E$10)-ROW($E$8)+1,FALSE),"",SQRT(($AG16*$AB$14-($BM15+N$14))^2+($AG16*$AB$15-($BN15+N$15))^2+($AG16*$AB$16-($BO15+N$16))^2+($AG16*$AB$17-($BP15+N$17))^2+($AG16*$AB$18-($BQ15+N$18))^2+($AG16*$AB$19-($BR15+N$19))^2+($AG16*$AB$20-($BS15+N$20))^2+($AG16*$AB$21-($BT15+N$21))^2+($AG16*$AB$22-($BU15+N$22))^2+($AG16*$AB$23-($BV15+N$23))^2+($AG16*$AB$24-($BW15+N$24))^2+($AG16*$AB$25-($BX15+N$25))^2+($AG16*$AB$26-($BY15+N$26))^2+($AG16*$AB$27-($BZ15+N$27))^2+($AG16*$AB$28-($CA15+N$28))^2+($AG16*$AB$29-($CB15+N$29))^2+($AG16*$AB$30-($CC15+N$30))^2+($AG16*$AB$31-($CD15+N$31))^2+($AG16*$AB$32-($CE15+N$32))^2+($AG16*$AB$33-($CF15+N$33))^2+($AG16*$AB$34-($CG15+N$34))^2+($AG16*$AB$35-($CH15+N$35))^2+($AG16*$AB$36-($CI15+N$36))^2+($AG16*$AB$37-($CJ15+N$37))^2+($AG16*$AB$38-($CK15+N$38))^2+($AG16*$AB$39-($CL15+N$39))^2+($AG16*$AB$40-($CM15+N$40))^2+($AG16*$AB$41-($CN15+N$41))^2+($AG16*$AB$42-($CO15+N$42))^2+($AG16*$AB$43-($CP15+N$43))^2+($AG16*$AB$44-($CQ15+N$44))^2+($AG16*$AB$45-($CR15+N$45))^2+($AG16*$AB$46-($CS15+N$46))^2+($AG16*$AB$47-($CT15+N$47))^2+($AG16*$AB$48-($CU15+N$48))^2+($AG16*$AB$49-($CV15+N$49))^2+($AG16*$AB$50-($CW15+N$50))^2+($AG16*$AB$51-($CX15+N$51))^2+($AG16*$AB$52-($CY15+N$52))^2+($AG16*$AB$53-($CZ15+N$53))^2+($AG16*$AB$54-($DA15+N$54))^2+($AG16*$AB$55-($DB15+N$55))^2+($AG16*$AB$56-($DC15+N$56))^2+($AG16*$AB$57-($DD15+N$57))^2+($AG16*$AB$58-($DE15+N$58))^2+($AG16*$AB$59-($DF15+N$59))^2+($AG16*$AB$60-($DG15+N$60))^2+($AG16*$AB$61-($DH15+N$61))^2+($AG16*$AB$62-($DI15+N$62))^2+($AG16*$AB$63-($DJ15+N$63))^2)))</f>
        <v/>
      </c>
      <c r="AS16" s="418" t="str">
        <f>IF(O$10=0,"",IF(COUNTIF($BE$7:$BE15,AS$6)&gt;=HLOOKUP(AS$6,$E$8:$X$10,ROW($E$10)-ROW($E$8)+1,FALSE),"",SQRT(($AG16*$AB$14-($BM15+O$14))^2+($AG16*$AB$15-($BN15+O$15))^2+($AG16*$AB$16-($BO15+O$16))^2+($AG16*$AB$17-($BP15+O$17))^2+($AG16*$AB$18-($BQ15+O$18))^2+($AG16*$AB$19-($BR15+O$19))^2+($AG16*$AB$20-($BS15+O$20))^2+($AG16*$AB$21-($BT15+O$21))^2+($AG16*$AB$22-($BU15+O$22))^2+($AG16*$AB$23-($BV15+O$23))^2+($AG16*$AB$24-($BW15+O$24))^2+($AG16*$AB$25-($BX15+O$25))^2+($AG16*$AB$26-($BY15+O$26))^2+($AG16*$AB$27-($BZ15+O$27))^2+($AG16*$AB$28-($CA15+O$28))^2+($AG16*$AB$29-($CB15+O$29))^2+($AG16*$AB$30-($CC15+O$30))^2+($AG16*$AB$31-($CD15+O$31))^2+($AG16*$AB$32-($CE15+O$32))^2+($AG16*$AB$33-($CF15+O$33))^2+($AG16*$AB$34-($CG15+O$34))^2+($AG16*$AB$35-($CH15+O$35))^2+($AG16*$AB$36-($CI15+O$36))^2+($AG16*$AB$37-($CJ15+O$37))^2+($AG16*$AB$38-($CK15+O$38))^2+($AG16*$AB$39-($CL15+O$39))^2+($AG16*$AB$40-($CM15+O$40))^2+($AG16*$AB$41-($CN15+O$41))^2+($AG16*$AB$42-($CO15+O$42))^2+($AG16*$AB$43-($CP15+O$43))^2+($AG16*$AB$44-($CQ15+O$44))^2+($AG16*$AB$45-($CR15+O$45))^2+($AG16*$AB$46-($CS15+O$46))^2+($AG16*$AB$47-($CT15+O$47))^2+($AG16*$AB$48-($CU15+O$48))^2+($AG16*$AB$49-($CV15+O$49))^2+($AG16*$AB$50-($CW15+O$50))^2+($AG16*$AB$51-($CX15+O$51))^2+($AG16*$AB$52-($CY15+O$52))^2+($AG16*$AB$53-($CZ15+O$53))^2+($AG16*$AB$54-($DA15+O$54))^2+($AG16*$AB$55-($DB15+O$55))^2+($AG16*$AB$56-($DC15+O$56))^2+($AG16*$AB$57-($DD15+O$57))^2+($AG16*$AB$58-($DE15+O$58))^2+($AG16*$AB$59-($DF15+O$59))^2+($AG16*$AB$60-($DG15+O$60))^2+($AG16*$AB$61-($DH15+O$61))^2+($AG16*$AB$62-($DI15+O$62))^2+($AG16*$AB$63-($DJ15+O$63))^2)))</f>
        <v/>
      </c>
      <c r="AT16" s="418" t="str">
        <f>IF(P$10=0,"",IF(COUNTIF($BE$7:$BE15,AT$6)&gt;=HLOOKUP(AT$6,$E$8:$X$10,ROW($E$10)-ROW($E$8)+1,FALSE),"",SQRT(($AG16*$AB$14-($BM15+P$14))^2+($AG16*$AB$15-($BN15+P$15))^2+($AG16*$AB$16-($BO15+P$16))^2+($AG16*$AB$17-($BP15+P$17))^2+($AG16*$AB$18-($BQ15+P$18))^2+($AG16*$AB$19-($BR15+P$19))^2+($AG16*$AB$20-($BS15+P$20))^2+($AG16*$AB$21-($BT15+P$21))^2+($AG16*$AB$22-($BU15+P$22))^2+($AG16*$AB$23-($BV15+P$23))^2+($AG16*$AB$24-($BW15+P$24))^2+($AG16*$AB$25-($BX15+P$25))^2+($AG16*$AB$26-($BY15+P$26))^2+($AG16*$AB$27-($BZ15+P$27))^2+($AG16*$AB$28-($CA15+P$28))^2+($AG16*$AB$29-($CB15+P$29))^2+($AG16*$AB$30-($CC15+P$30))^2+($AG16*$AB$31-($CD15+P$31))^2+($AG16*$AB$32-($CE15+P$32))^2+($AG16*$AB$33-($CF15+P$33))^2+($AG16*$AB$34-($CG15+P$34))^2+($AG16*$AB$35-($CH15+P$35))^2+($AG16*$AB$36-($CI15+P$36))^2+($AG16*$AB$37-($CJ15+P$37))^2+($AG16*$AB$38-($CK15+P$38))^2+($AG16*$AB$39-($CL15+P$39))^2+($AG16*$AB$40-($CM15+P$40))^2+($AG16*$AB$41-($CN15+P$41))^2+($AG16*$AB$42-($CO15+P$42))^2+($AG16*$AB$43-($CP15+P$43))^2+($AG16*$AB$44-($CQ15+P$44))^2+($AG16*$AB$45-($CR15+P$45))^2+($AG16*$AB$46-($CS15+P$46))^2+($AG16*$AB$47-($CT15+P$47))^2+($AG16*$AB$48-($CU15+P$48))^2+($AG16*$AB$49-($CV15+P$49))^2+($AG16*$AB$50-($CW15+P$50))^2+($AG16*$AB$51-($CX15+P$51))^2+($AG16*$AB$52-($CY15+P$52))^2+($AG16*$AB$53-($CZ15+P$53))^2+($AG16*$AB$54-($DA15+P$54))^2+($AG16*$AB$55-($DB15+P$55))^2+($AG16*$AB$56-($DC15+P$56))^2+($AG16*$AB$57-($DD15+P$57))^2+($AG16*$AB$58-($DE15+P$58))^2+($AG16*$AB$59-($DF15+P$59))^2+($AG16*$AB$60-($DG15+P$60))^2+($AG16*$AB$61-($DH15+P$61))^2+($AG16*$AB$62-($DI15+P$62))^2+($AG16*$AB$63-($DJ15+P$63))^2)))</f>
        <v/>
      </c>
      <c r="AU16" s="418" t="str">
        <f>IF(Q$10=0,"",IF(COUNTIF($BE$7:$BE15,AU$6)&gt;=HLOOKUP(AU$6,$E$8:$X$10,ROW($E$10)-ROW($E$8)+1,FALSE),"",SQRT(($AG16*$AB$14-($BM15+Q$14))^2+($AG16*$AB$15-($BN15+Q$15))^2+($AG16*$AB$16-($BO15+Q$16))^2+($AG16*$AB$17-($BP15+Q$17))^2+($AG16*$AB$18-($BQ15+Q$18))^2+($AG16*$AB$19-($BR15+Q$19))^2+($AG16*$AB$20-($BS15+Q$20))^2+($AG16*$AB$21-($BT15+Q$21))^2+($AG16*$AB$22-($BU15+Q$22))^2+($AG16*$AB$23-($BV15+Q$23))^2+($AG16*$AB$24-($BW15+Q$24))^2+($AG16*$AB$25-($BX15+Q$25))^2+($AG16*$AB$26-($BY15+Q$26))^2+($AG16*$AB$27-($BZ15+Q$27))^2+($AG16*$AB$28-($CA15+Q$28))^2+($AG16*$AB$29-($CB15+Q$29))^2+($AG16*$AB$30-($CC15+Q$30))^2+($AG16*$AB$31-($CD15+Q$31))^2+($AG16*$AB$32-($CE15+Q$32))^2+($AG16*$AB$33-($CF15+Q$33))^2+($AG16*$AB$34-($CG15+Q$34))^2+($AG16*$AB$35-($CH15+Q$35))^2+($AG16*$AB$36-($CI15+Q$36))^2+($AG16*$AB$37-($CJ15+Q$37))^2+($AG16*$AB$38-($CK15+Q$38))^2+($AG16*$AB$39-($CL15+Q$39))^2+($AG16*$AB$40-($CM15+Q$40))^2+($AG16*$AB$41-($CN15+Q$41))^2+($AG16*$AB$42-($CO15+Q$42))^2+($AG16*$AB$43-($CP15+Q$43))^2+($AG16*$AB$44-($CQ15+Q$44))^2+($AG16*$AB$45-($CR15+Q$45))^2+($AG16*$AB$46-($CS15+Q$46))^2+($AG16*$AB$47-($CT15+Q$47))^2+($AG16*$AB$48-($CU15+Q$48))^2+($AG16*$AB$49-($CV15+Q$49))^2+($AG16*$AB$50-($CW15+Q$50))^2+($AG16*$AB$51-($CX15+Q$51))^2+($AG16*$AB$52-($CY15+Q$52))^2+($AG16*$AB$53-($CZ15+Q$53))^2+($AG16*$AB$54-($DA15+Q$54))^2+($AG16*$AB$55-($DB15+Q$55))^2+($AG16*$AB$56-($DC15+Q$56))^2+($AG16*$AB$57-($DD15+Q$57))^2+($AG16*$AB$58-($DE15+Q$58))^2+($AG16*$AB$59-($DF15+Q$59))^2+($AG16*$AB$60-($DG15+Q$60))^2+($AG16*$AB$61-($DH15+Q$61))^2+($AG16*$AB$62-($DI15+Q$62))^2+($AG16*$AB$63-($DJ15+Q$63))^2)))</f>
        <v/>
      </c>
      <c r="AV16" s="418" t="str">
        <f>IF(R$10=0,"",IF(COUNTIF($BE$7:$BE15,AV$6)&gt;=HLOOKUP(AV$6,$E$8:$X$10,ROW($E$10)-ROW($E$8)+1,FALSE),"",SQRT(($AG16*$AB$14-($BM15+R$14))^2+($AG16*$AB$15-($BN15+R$15))^2+($AG16*$AB$16-($BO15+R$16))^2+($AG16*$AB$17-($BP15+R$17))^2+($AG16*$AB$18-($BQ15+R$18))^2+($AG16*$AB$19-($BR15+R$19))^2+($AG16*$AB$20-($BS15+R$20))^2+($AG16*$AB$21-($BT15+R$21))^2+($AG16*$AB$22-($BU15+R$22))^2+($AG16*$AB$23-($BV15+R$23))^2+($AG16*$AB$24-($BW15+R$24))^2+($AG16*$AB$25-($BX15+R$25))^2+($AG16*$AB$26-($BY15+R$26))^2+($AG16*$AB$27-($BZ15+R$27))^2+($AG16*$AB$28-($CA15+R$28))^2+($AG16*$AB$29-($CB15+R$29))^2+($AG16*$AB$30-($CC15+R$30))^2+($AG16*$AB$31-($CD15+R$31))^2+($AG16*$AB$32-($CE15+R$32))^2+($AG16*$AB$33-($CF15+R$33))^2+($AG16*$AB$34-($CG15+R$34))^2+($AG16*$AB$35-($CH15+R$35))^2+($AG16*$AB$36-($CI15+R$36))^2+($AG16*$AB$37-($CJ15+R$37))^2+($AG16*$AB$38-($CK15+R$38))^2+($AG16*$AB$39-($CL15+R$39))^2+($AG16*$AB$40-($CM15+R$40))^2+($AG16*$AB$41-($CN15+R$41))^2+($AG16*$AB$42-($CO15+R$42))^2+($AG16*$AB$43-($CP15+R$43))^2+($AG16*$AB$44-($CQ15+R$44))^2+($AG16*$AB$45-($CR15+R$45))^2+($AG16*$AB$46-($CS15+R$46))^2+($AG16*$AB$47-($CT15+R$47))^2+($AG16*$AB$48-($CU15+R$48))^2+($AG16*$AB$49-($CV15+R$49))^2+($AG16*$AB$50-($CW15+R$50))^2+($AG16*$AB$51-($CX15+R$51))^2+($AG16*$AB$52-($CY15+R$52))^2+($AG16*$AB$53-($CZ15+R$53))^2+($AG16*$AB$54-($DA15+R$54))^2+($AG16*$AB$55-($DB15+R$55))^2+($AG16*$AB$56-($DC15+R$56))^2+($AG16*$AB$57-($DD15+R$57))^2+($AG16*$AB$58-($DE15+R$58))^2+($AG16*$AB$59-($DF15+R$59))^2+($AG16*$AB$60-($DG15+R$60))^2+($AG16*$AB$61-($DH15+R$61))^2+($AG16*$AB$62-($DI15+R$62))^2+($AG16*$AB$63-($DJ15+R$63))^2)))</f>
        <v/>
      </c>
      <c r="AW16" s="418" t="str">
        <f>IF(S$10=0,"",IF(COUNTIF($BE$7:$BE15,AW$6)&gt;=HLOOKUP(AW$6,$E$8:$X$10,ROW($E$10)-ROW($E$8)+1,FALSE),"",SQRT(($AG16*$AB$14-($BM15+S$14))^2+($AG16*$AB$15-($BN15+S$15))^2+($AG16*$AB$16-($BO15+S$16))^2+($AG16*$AB$17-($BP15+S$17))^2+($AG16*$AB$18-($BQ15+S$18))^2+($AG16*$AB$19-($BR15+S$19))^2+($AG16*$AB$20-($BS15+S$20))^2+($AG16*$AB$21-($BT15+S$21))^2+($AG16*$AB$22-($BU15+S$22))^2+($AG16*$AB$23-($BV15+S$23))^2+($AG16*$AB$24-($BW15+S$24))^2+($AG16*$AB$25-($BX15+S$25))^2+($AG16*$AB$26-($BY15+S$26))^2+($AG16*$AB$27-($BZ15+S$27))^2+($AG16*$AB$28-($CA15+S$28))^2+($AG16*$AB$29-($CB15+S$29))^2+($AG16*$AB$30-($CC15+S$30))^2+($AG16*$AB$31-($CD15+S$31))^2+($AG16*$AB$32-($CE15+S$32))^2+($AG16*$AB$33-($CF15+S$33))^2+($AG16*$AB$34-($CG15+S$34))^2+($AG16*$AB$35-($CH15+S$35))^2+($AG16*$AB$36-($CI15+S$36))^2+($AG16*$AB$37-($CJ15+S$37))^2+($AG16*$AB$38-($CK15+S$38))^2+($AG16*$AB$39-($CL15+S$39))^2+($AG16*$AB$40-($CM15+S$40))^2+($AG16*$AB$41-($CN15+S$41))^2+($AG16*$AB$42-($CO15+S$42))^2+($AG16*$AB$43-($CP15+S$43))^2+($AG16*$AB$44-($CQ15+S$44))^2+($AG16*$AB$45-($CR15+S$45))^2+($AG16*$AB$46-($CS15+S$46))^2+($AG16*$AB$47-($CT15+S$47))^2+($AG16*$AB$48-($CU15+S$48))^2+($AG16*$AB$49-($CV15+S$49))^2+($AG16*$AB$50-($CW15+S$50))^2+($AG16*$AB$51-($CX15+S$51))^2+($AG16*$AB$52-($CY15+S$52))^2+($AG16*$AB$53-($CZ15+S$53))^2+($AG16*$AB$54-($DA15+S$54))^2+($AG16*$AB$55-($DB15+S$55))^2+($AG16*$AB$56-($DC15+S$56))^2+($AG16*$AB$57-($DD15+S$57))^2+($AG16*$AB$58-($DE15+S$58))^2+($AG16*$AB$59-($DF15+S$59))^2+($AG16*$AB$60-($DG15+S$60))^2+($AG16*$AB$61-($DH15+S$61))^2+($AG16*$AB$62-($DI15+S$62))^2+($AG16*$AB$63-($DJ15+S$63))^2)))</f>
        <v/>
      </c>
      <c r="AX16" s="418" t="str">
        <f>IF(T$10=0,"",IF(COUNTIF($BE$7:$BE15,AX$6)&gt;=HLOOKUP(AX$6,$E$8:$X$10,ROW($E$10)-ROW($E$8)+1,FALSE),"",SQRT(($AG16*$AB$14-($BM15+T$14))^2+($AG16*$AB$15-($BN15+T$15))^2+($AG16*$AB$16-($BO15+T$16))^2+($AG16*$AB$17-($BP15+T$17))^2+($AG16*$AB$18-($BQ15+T$18))^2+($AG16*$AB$19-($BR15+T$19))^2+($AG16*$AB$20-($BS15+T$20))^2+($AG16*$AB$21-($BT15+T$21))^2+($AG16*$AB$22-($BU15+T$22))^2+($AG16*$AB$23-($BV15+T$23))^2+($AG16*$AB$24-($BW15+T$24))^2+($AG16*$AB$25-($BX15+T$25))^2+($AG16*$AB$26-($BY15+T$26))^2+($AG16*$AB$27-($BZ15+T$27))^2+($AG16*$AB$28-($CA15+T$28))^2+($AG16*$AB$29-($CB15+T$29))^2+($AG16*$AB$30-($CC15+T$30))^2+($AG16*$AB$31-($CD15+T$31))^2+($AG16*$AB$32-($CE15+T$32))^2+($AG16*$AB$33-($CF15+T$33))^2+($AG16*$AB$34-($CG15+T$34))^2+($AG16*$AB$35-($CH15+T$35))^2+($AG16*$AB$36-($CI15+T$36))^2+($AG16*$AB$37-($CJ15+T$37))^2+($AG16*$AB$38-($CK15+T$38))^2+($AG16*$AB$39-($CL15+T$39))^2+($AG16*$AB$40-($CM15+T$40))^2+($AG16*$AB$41-($CN15+T$41))^2+($AG16*$AB$42-($CO15+T$42))^2+($AG16*$AB$43-($CP15+T$43))^2+($AG16*$AB$44-($CQ15+T$44))^2+($AG16*$AB$45-($CR15+T$45))^2+($AG16*$AB$46-($CS15+T$46))^2+($AG16*$AB$47-($CT15+T$47))^2+($AG16*$AB$48-($CU15+T$48))^2+($AG16*$AB$49-($CV15+T$49))^2+($AG16*$AB$50-($CW15+T$50))^2+($AG16*$AB$51-($CX15+T$51))^2+($AG16*$AB$52-($CY15+T$52))^2+($AG16*$AB$53-($CZ15+T$53))^2+($AG16*$AB$54-($DA15+T$54))^2+($AG16*$AB$55-($DB15+T$55))^2+($AG16*$AB$56-($DC15+T$56))^2+($AG16*$AB$57-($DD15+T$57))^2+($AG16*$AB$58-($DE15+T$58))^2+($AG16*$AB$59-($DF15+T$59))^2+($AG16*$AB$60-($DG15+T$60))^2+($AG16*$AB$61-($DH15+T$61))^2+($AG16*$AB$62-($DI15+T$62))^2+($AG16*$AB$63-($DJ15+T$63))^2)))</f>
        <v/>
      </c>
      <c r="AY16" s="418" t="str">
        <f>IF(U$10=0,"",IF(COUNTIF($BE$7:$BE15,AY$6)&gt;=HLOOKUP(AY$6,$E$8:$X$10,ROW($E$10)-ROW($E$8)+1,FALSE),"",SQRT(($AG16*$AB$14-($BM15+U$14))^2+($AG16*$AB$15-($BN15+U$15))^2+($AG16*$AB$16-($BO15+U$16))^2+($AG16*$AB$17-($BP15+U$17))^2+($AG16*$AB$18-($BQ15+U$18))^2+($AG16*$AB$19-($BR15+U$19))^2+($AG16*$AB$20-($BS15+U$20))^2+($AG16*$AB$21-($BT15+U$21))^2+($AG16*$AB$22-($BU15+U$22))^2+($AG16*$AB$23-($BV15+U$23))^2+($AG16*$AB$24-($BW15+U$24))^2+($AG16*$AB$25-($BX15+U$25))^2+($AG16*$AB$26-($BY15+U$26))^2+($AG16*$AB$27-($BZ15+U$27))^2+($AG16*$AB$28-($CA15+U$28))^2+($AG16*$AB$29-($CB15+U$29))^2+($AG16*$AB$30-($CC15+U$30))^2+($AG16*$AB$31-($CD15+U$31))^2+($AG16*$AB$32-($CE15+U$32))^2+($AG16*$AB$33-($CF15+U$33))^2+($AG16*$AB$34-($CG15+U$34))^2+($AG16*$AB$35-($CH15+U$35))^2+($AG16*$AB$36-($CI15+U$36))^2+($AG16*$AB$37-($CJ15+U$37))^2+($AG16*$AB$38-($CK15+U$38))^2+($AG16*$AB$39-($CL15+U$39))^2+($AG16*$AB$40-($CM15+U$40))^2+($AG16*$AB$41-($CN15+U$41))^2+($AG16*$AB$42-($CO15+U$42))^2+($AG16*$AB$43-($CP15+U$43))^2+($AG16*$AB$44-($CQ15+U$44))^2+($AG16*$AB$45-($CR15+U$45))^2+($AG16*$AB$46-($CS15+U$46))^2+($AG16*$AB$47-($CT15+U$47))^2+($AG16*$AB$48-($CU15+U$48))^2+($AG16*$AB$49-($CV15+U$49))^2+($AG16*$AB$50-($CW15+U$50))^2+($AG16*$AB$51-($CX15+U$51))^2+($AG16*$AB$52-($CY15+U$52))^2+($AG16*$AB$53-($CZ15+U$53))^2+($AG16*$AB$54-($DA15+U$54))^2+($AG16*$AB$55-($DB15+U$55))^2+($AG16*$AB$56-($DC15+U$56))^2+($AG16*$AB$57-($DD15+U$57))^2+($AG16*$AB$58-($DE15+U$58))^2+($AG16*$AB$59-($DF15+U$59))^2+($AG16*$AB$60-($DG15+U$60))^2+($AG16*$AB$61-($DH15+U$61))^2+($AG16*$AB$62-($DI15+U$62))^2+($AG16*$AB$63-($DJ15+U$63))^2)))</f>
        <v/>
      </c>
      <c r="AZ16" s="418" t="str">
        <f>IF(V$10=0,"",IF(COUNTIF($BE$7:$BE15,AZ$6)&gt;=HLOOKUP(AZ$6,$E$8:$X$10,ROW($E$10)-ROW($E$8)+1,FALSE),"",SQRT(($AG16*$AB$14-($BM15+V$14))^2+($AG16*$AB$15-($BN15+V$15))^2+($AG16*$AB$16-($BO15+V$16))^2+($AG16*$AB$17-($BP15+V$17))^2+($AG16*$AB$18-($BQ15+V$18))^2+($AG16*$AB$19-($BR15+V$19))^2+($AG16*$AB$20-($BS15+V$20))^2+($AG16*$AB$21-($BT15+V$21))^2+($AG16*$AB$22-($BU15+V$22))^2+($AG16*$AB$23-($BV15+V$23))^2+($AG16*$AB$24-($BW15+V$24))^2+($AG16*$AB$25-($BX15+V$25))^2+($AG16*$AB$26-($BY15+V$26))^2+($AG16*$AB$27-($BZ15+V$27))^2+($AG16*$AB$28-($CA15+V$28))^2+($AG16*$AB$29-($CB15+V$29))^2+($AG16*$AB$30-($CC15+V$30))^2+($AG16*$AB$31-($CD15+V$31))^2+($AG16*$AB$32-($CE15+V$32))^2+($AG16*$AB$33-($CF15+V$33))^2+($AG16*$AB$34-($CG15+V$34))^2+($AG16*$AB$35-($CH15+V$35))^2+($AG16*$AB$36-($CI15+V$36))^2+($AG16*$AB$37-($CJ15+V$37))^2+($AG16*$AB$38-($CK15+V$38))^2+($AG16*$AB$39-($CL15+V$39))^2+($AG16*$AB$40-($CM15+V$40))^2+($AG16*$AB$41-($CN15+V$41))^2+($AG16*$AB$42-($CO15+V$42))^2+($AG16*$AB$43-($CP15+V$43))^2+($AG16*$AB$44-($CQ15+V$44))^2+($AG16*$AB$45-($CR15+V$45))^2+($AG16*$AB$46-($CS15+V$46))^2+($AG16*$AB$47-($CT15+V$47))^2+($AG16*$AB$48-($CU15+V$48))^2+($AG16*$AB$49-($CV15+V$49))^2+($AG16*$AB$50-($CW15+V$50))^2+($AG16*$AB$51-($CX15+V$51))^2+($AG16*$AB$52-($CY15+V$52))^2+($AG16*$AB$53-($CZ15+V$53))^2+($AG16*$AB$54-($DA15+V$54))^2+($AG16*$AB$55-($DB15+V$55))^2+($AG16*$AB$56-($DC15+V$56))^2+($AG16*$AB$57-($DD15+V$57))^2+($AG16*$AB$58-($DE15+V$58))^2+($AG16*$AB$59-($DF15+V$59))^2+($AG16*$AB$60-($DG15+V$60))^2+($AG16*$AB$61-($DH15+V$61))^2+($AG16*$AB$62-($DI15+V$62))^2+($AG16*$AB$63-($DJ15+V$63))^2)))</f>
        <v/>
      </c>
      <c r="BA16" s="418" t="str">
        <f>IF(W$10=0,"",IF(COUNTIF($BE$7:$BE15,BA$6)&gt;=HLOOKUP(BA$6,$E$8:$X$10,ROW($E$10)-ROW($E$8)+1,FALSE),"",SQRT(($AG16*$AB$14-($BM15+W$14))^2+($AG16*$AB$15-($BN15+W$15))^2+($AG16*$AB$16-($BO15+W$16))^2+($AG16*$AB$17-($BP15+W$17))^2+($AG16*$AB$18-($BQ15+W$18))^2+($AG16*$AB$19-($BR15+W$19))^2+($AG16*$AB$20-($BS15+W$20))^2+($AG16*$AB$21-($BT15+W$21))^2+($AG16*$AB$22-($BU15+W$22))^2+($AG16*$AB$23-($BV15+W$23))^2+($AG16*$AB$24-($BW15+W$24))^2+($AG16*$AB$25-($BX15+W$25))^2+($AG16*$AB$26-($BY15+W$26))^2+($AG16*$AB$27-($BZ15+W$27))^2+($AG16*$AB$28-($CA15+W$28))^2+($AG16*$AB$29-($CB15+W$29))^2+($AG16*$AB$30-($CC15+W$30))^2+($AG16*$AB$31-($CD15+W$31))^2+($AG16*$AB$32-($CE15+W$32))^2+($AG16*$AB$33-($CF15+W$33))^2+($AG16*$AB$34-($CG15+W$34))^2+($AG16*$AB$35-($CH15+W$35))^2+($AG16*$AB$36-($CI15+W$36))^2+($AG16*$AB$37-($CJ15+W$37))^2+($AG16*$AB$38-($CK15+W$38))^2+($AG16*$AB$39-($CL15+W$39))^2+($AG16*$AB$40-($CM15+W$40))^2+($AG16*$AB$41-($CN15+W$41))^2+($AG16*$AB$42-($CO15+W$42))^2+($AG16*$AB$43-($CP15+W$43))^2+($AG16*$AB$44-($CQ15+W$44))^2+($AG16*$AB$45-($CR15+W$45))^2+($AG16*$AB$46-($CS15+W$46))^2+($AG16*$AB$47-($CT15+W$47))^2+($AG16*$AB$48-($CU15+W$48))^2+($AG16*$AB$49-($CV15+W$49))^2+($AG16*$AB$50-($CW15+W$50))^2+($AG16*$AB$51-($CX15+W$51))^2+($AG16*$AB$52-($CY15+W$52))^2+($AG16*$AB$53-($CZ15+W$53))^2+($AG16*$AB$54-($DA15+W$54))^2+($AG16*$AB$55-($DB15+W$55))^2+($AG16*$AB$56-($DC15+W$56))^2+($AG16*$AB$57-($DD15+W$57))^2+($AG16*$AB$58-($DE15+W$58))^2+($AG16*$AB$59-($DF15+W$59))^2+($AG16*$AB$60-($DG15+W$60))^2+($AG16*$AB$61-($DH15+W$61))^2+($AG16*$AB$62-($DI15+W$62))^2+($AG16*$AB$63-($DJ15+W$63))^2)))</f>
        <v/>
      </c>
      <c r="BB16" s="418" t="str">
        <f>IF(X$10=0,"",IF(COUNTIF($BE$7:$BE15,BB$6)&gt;=HLOOKUP(BB$6,$E$8:$X$10,ROW($E$10)-ROW($E$8)+1,FALSE),"",SQRT(($AG16*$AB$14-($BM15+X$14))^2+($AG16*$AB$15-($BN15+X$15))^2+($AG16*$AB$16-($BO15+X$16))^2+($AG16*$AB$17-($BP15+X$17))^2+($AG16*$AB$18-($BQ15+X$18))^2+($AG16*$AB$19-($BR15+X$19))^2+($AG16*$AB$20-($BS15+X$20))^2+($AG16*$AB$21-($BT15+X$21))^2+($AG16*$AB$22-($BU15+X$22))^2+($AG16*$AB$23-($BV15+X$23))^2+($AG16*$AB$24-($BW15+X$24))^2+($AG16*$AB$25-($BX15+X$25))^2+($AG16*$AB$26-($BY15+X$26))^2+($AG16*$AB$27-($BZ15+X$27))^2+($AG16*$AB$28-($CA15+X$28))^2+($AG16*$AB$29-($CB15+X$29))^2+($AG16*$AB$30-($CC15+X$30))^2+($AG16*$AB$31-($CD15+X$31))^2+($AG16*$AB$32-($CE15+X$32))^2+($AG16*$AB$33-($CF15+X$33))^2+($AG16*$AB$34-($CG15+X$34))^2+($AG16*$AB$35-($CH15+X$35))^2+($AG16*$AB$36-($CI15+X$36))^2+($AG16*$AB$37-($CJ15+X$37))^2+($AG16*$AB$38-($CK15+X$38))^2+($AG16*$AB$39-($CL15+X$39))^2+($AG16*$AB$40-($CM15+X$40))^2+($AG16*$AB$41-($CN15+X$41))^2+($AG16*$AB$42-($CO15+X$42))^2+($AG16*$AB$43-($CP15+X$43))^2+($AG16*$AB$44-($CQ15+X$44))^2+($AG16*$AB$45-($CR15+X$45))^2+($AG16*$AB$46-($CS15+X$46))^2+($AG16*$AB$47-($CT15+X$47))^2+($AG16*$AB$48-($CU15+X$48))^2+($AG16*$AB$49-($CV15+X$49))^2+($AG16*$AB$50-($CW15+X$50))^2+($AG16*$AB$51-($CX15+X$51))^2+($AG16*$AB$52-($CY15+X$52))^2+($AG16*$AB$53-($CZ15+X$53))^2+($AG16*$AB$54-($DA15+X$54))^2+($AG16*$AB$55-($DB15+X$55))^2+($AG16*$AB$56-($DC15+X$56))^2+($AG16*$AB$57-($DD15+X$57))^2+($AG16*$AB$58-($DE15+X$58))^2+($AG16*$AB$59-($DF15+X$59))^2+($AG16*$AB$60-($DG15+X$60))^2+($AG16*$AB$61-($DH15+X$61))^2+($AG16*$AB$62-($DI15+X$62))^2+($AG16*$AB$63-($DJ15+X$63))^2)))</f>
        <v/>
      </c>
      <c r="BC16" s="200"/>
      <c r="BD16" s="419">
        <f t="shared" si="6"/>
        <v>0</v>
      </c>
      <c r="BE16" s="420">
        <f t="shared" si="7"/>
        <v>0</v>
      </c>
      <c r="BF16" s="421">
        <f t="shared" si="8"/>
        <v>0</v>
      </c>
      <c r="BG16" s="71"/>
      <c r="BH16" s="71"/>
      <c r="BI16" s="71"/>
      <c r="BJ16" s="71"/>
      <c r="BK16" s="693"/>
      <c r="BL16" s="197">
        <f t="shared" si="12"/>
        <v>10</v>
      </c>
      <c r="BM16" s="202">
        <f t="shared" si="9"/>
        <v>0</v>
      </c>
      <c r="BN16" s="202">
        <f t="shared" si="10"/>
        <v>0</v>
      </c>
      <c r="BO16" s="202">
        <f t="shared" si="13"/>
        <v>0</v>
      </c>
      <c r="BP16" s="202">
        <f t="shared" si="14"/>
        <v>0</v>
      </c>
      <c r="BQ16" s="202">
        <f t="shared" si="15"/>
        <v>0</v>
      </c>
      <c r="BR16" s="202">
        <f t="shared" si="16"/>
        <v>0</v>
      </c>
      <c r="BS16" s="202">
        <f t="shared" si="17"/>
        <v>0</v>
      </c>
      <c r="BT16" s="202">
        <f t="shared" si="18"/>
        <v>0</v>
      </c>
      <c r="BU16" s="202">
        <f t="shared" si="19"/>
        <v>0</v>
      </c>
      <c r="BV16" s="202">
        <f t="shared" si="20"/>
        <v>0</v>
      </c>
      <c r="BW16" s="202">
        <f t="shared" si="21"/>
        <v>0</v>
      </c>
      <c r="BX16" s="202">
        <f t="shared" si="22"/>
        <v>0</v>
      </c>
      <c r="BY16" s="202">
        <f t="shared" si="23"/>
        <v>0</v>
      </c>
      <c r="BZ16" s="202">
        <f t="shared" si="24"/>
        <v>0</v>
      </c>
      <c r="CA16" s="202">
        <f t="shared" si="25"/>
        <v>0</v>
      </c>
      <c r="CB16" s="202">
        <f t="shared" si="26"/>
        <v>0</v>
      </c>
      <c r="CC16" s="202">
        <f t="shared" si="27"/>
        <v>0</v>
      </c>
      <c r="CD16" s="202">
        <f t="shared" si="28"/>
        <v>0</v>
      </c>
      <c r="CE16" s="202">
        <f t="shared" si="29"/>
        <v>0</v>
      </c>
      <c r="CF16" s="202">
        <f t="shared" si="30"/>
        <v>0</v>
      </c>
      <c r="CG16" s="202">
        <f t="shared" si="31"/>
        <v>0</v>
      </c>
      <c r="CH16" s="202">
        <f t="shared" si="32"/>
        <v>0</v>
      </c>
      <c r="CI16" s="202">
        <f t="shared" si="33"/>
        <v>0</v>
      </c>
      <c r="CJ16" s="202">
        <f t="shared" si="34"/>
        <v>0</v>
      </c>
      <c r="CK16" s="202">
        <f t="shared" si="35"/>
        <v>0</v>
      </c>
      <c r="CL16" s="202">
        <f t="shared" si="36"/>
        <v>0</v>
      </c>
      <c r="CM16" s="202">
        <f t="shared" si="37"/>
        <v>0</v>
      </c>
      <c r="CN16" s="202">
        <f t="shared" si="38"/>
        <v>0</v>
      </c>
      <c r="CO16" s="202">
        <f t="shared" si="39"/>
        <v>0</v>
      </c>
      <c r="CP16" s="202">
        <f t="shared" si="40"/>
        <v>0</v>
      </c>
      <c r="CQ16" s="202">
        <f t="shared" si="41"/>
        <v>0</v>
      </c>
      <c r="CR16" s="202">
        <f t="shared" si="42"/>
        <v>0</v>
      </c>
      <c r="CS16" s="202">
        <f t="shared" si="43"/>
        <v>0</v>
      </c>
      <c r="CT16" s="202">
        <f t="shared" si="44"/>
        <v>0</v>
      </c>
      <c r="CU16" s="202">
        <f t="shared" si="45"/>
        <v>0</v>
      </c>
      <c r="CV16" s="202">
        <f t="shared" si="46"/>
        <v>0</v>
      </c>
      <c r="CW16" s="202">
        <f t="shared" si="47"/>
        <v>0</v>
      </c>
      <c r="CX16" s="202">
        <f t="shared" si="48"/>
        <v>0</v>
      </c>
      <c r="CY16" s="202">
        <f t="shared" si="49"/>
        <v>0</v>
      </c>
      <c r="CZ16" s="202">
        <f t="shared" si="50"/>
        <v>0</v>
      </c>
      <c r="DA16" s="202">
        <f t="shared" si="51"/>
        <v>0</v>
      </c>
      <c r="DB16" s="202">
        <f t="shared" si="52"/>
        <v>0</v>
      </c>
      <c r="DC16" s="202">
        <f t="shared" si="53"/>
        <v>0</v>
      </c>
      <c r="DD16" s="202">
        <f t="shared" si="54"/>
        <v>0</v>
      </c>
      <c r="DE16" s="202">
        <f t="shared" si="55"/>
        <v>0</v>
      </c>
      <c r="DF16" s="202">
        <f t="shared" si="56"/>
        <v>0</v>
      </c>
      <c r="DG16" s="202">
        <f t="shared" si="57"/>
        <v>0</v>
      </c>
      <c r="DH16" s="202">
        <f t="shared" si="58"/>
        <v>0</v>
      </c>
      <c r="DI16" s="202">
        <f t="shared" si="59"/>
        <v>0</v>
      </c>
      <c r="DJ16" s="202">
        <f t="shared" si="60"/>
        <v>0</v>
      </c>
      <c r="DK16" s="71"/>
      <c r="DL16" s="71"/>
      <c r="DM16" s="71"/>
      <c r="DN16" s="71"/>
      <c r="DO16" s="71"/>
      <c r="DP16" s="71"/>
    </row>
    <row r="17" spans="1:120" ht="18" customHeight="1" thickTop="1" thickBot="1" x14ac:dyDescent="0.25">
      <c r="A17" s="71"/>
      <c r="B17" s="691"/>
      <c r="C17" s="220"/>
      <c r="D17" s="236"/>
      <c r="E17" s="237"/>
      <c r="F17" s="237"/>
      <c r="G17" s="237"/>
      <c r="H17" s="237"/>
      <c r="I17" s="237"/>
      <c r="J17" s="237"/>
      <c r="K17" s="237"/>
      <c r="L17" s="237"/>
      <c r="M17" s="237"/>
      <c r="N17" s="237"/>
      <c r="O17" s="237"/>
      <c r="P17" s="237"/>
      <c r="Q17" s="237"/>
      <c r="R17" s="237"/>
      <c r="S17" s="237"/>
      <c r="T17" s="237"/>
      <c r="U17" s="237"/>
      <c r="V17" s="237"/>
      <c r="W17" s="415"/>
      <c r="X17" s="414"/>
      <c r="Y17" s="133"/>
      <c r="Z17" s="222">
        <f t="shared" si="63"/>
        <v>0</v>
      </c>
      <c r="AA17" s="223"/>
      <c r="AB17" s="224">
        <f t="shared" si="64"/>
        <v>0</v>
      </c>
      <c r="AC17" s="71"/>
      <c r="AD17" s="440">
        <f t="shared" si="65"/>
        <v>0</v>
      </c>
      <c r="AE17" s="194">
        <f t="shared" si="61"/>
        <v>0</v>
      </c>
      <c r="AF17" s="206">
        <f t="shared" si="62"/>
        <v>0</v>
      </c>
      <c r="AG17" s="417">
        <f>IF(MAX(AG$7:AG16)&lt;$W$12,AG16+1,0)</f>
        <v>0</v>
      </c>
      <c r="AH17" s="200"/>
      <c r="AI17" s="418" t="str">
        <f>IF(E$10=0,"",IF(COUNTIF($BE$7:$BE16,AI$6)&gt;=HLOOKUP(AI$6,$E$8:$X$10,ROW($E$10)-ROW($E$8)+1,FALSE),"",SQRT(($AG17*$AB$14-($BM16+E$14))^2+($AG17*$AB$15-($BN16+E$15))^2+($AG17*$AB$16-($BO16+E$16))^2+($AG17*$AB$17-($BP16+E$17))^2+($AG17*$AB$18-($BQ16+E$18))^2+($AG17*$AB$19-($BR16+E$19))^2+($AG17*$AB$20-($BS16+E$20))^2+($AG17*$AB$21-($BT16+E$21))^2+($AG17*$AB$22-($BU16+E$22))^2+($AG17*$AB$23-($BV16+E$23))^2+($AG17*$AB$24-($BW16+E$24))^2+($AG17*$AB$25-($BX16+E$25))^2+($AG17*$AB$26-($BY16+E$26))^2+($AG17*$AB$27-($BZ16+E$27))^2+($AG17*$AB$28-($CA16+E$28))^2+($AG17*$AB$29-($CB16+E$29))^2+($AG17*$AB$30-($CC16+E$30))^2+($AG17*$AB$31-($CD16+E$31))^2+($AG17*$AB$32-($CE16+E$32))^2+($AG17*$AB$33-($CF16+E$33))^2+($AG17*$AB$34-($CG16+E$34))^2+($AG17*$AB$35-($CH16+E$35))^2+($AG17*$AB$36-($CI16+E$36))^2+($AG17*$AB$37-($CJ16+E$37))^2+($AG17*$AB$38-($CK16+E$38))^2+($AG17*$AB$39-($CL16+E$39))^2+($AG17*$AB$40-($CM16+E$40))^2+($AG17*$AB$41-($CN16+E$41))^2+($AG17*$AB$42-($CO16+E$42))^2+($AG17*$AB$43-($CP16+E$43))^2+($AG17*$AB$44-($CQ16+E$44))^2+($AG17*$AB$45-($CR16+E$45))^2+($AG17*$AB$46-($CS16+E$46))^2+($AG17*$AB$47-($CT16+E$47))^2+($AG17*$AB$48-($CU16+E$48))^2+($AG17*$AB$49-($CV16+E$49))^2+($AG17*$AB$50-($CW16+E$50))^2+($AG17*$AB$51-($CX16+E$51))^2+($AG17*$AB$52-($CY16+E$52))^2+($AG17*$AB$53-($CZ16+E$53))^2+($AG17*$AB$54-($DA16+E$54))^2+($AG17*$AB$55-($DB16+E$55))^2+($AG17*$AB$56-($DC16+E$56))^2+($AG17*$AB$57-($DD16+E$57))^2+($AG17*$AB$58-($DE16+E$58))^2+($AG17*$AB$59-($DF16+E$59))^2+($AG17*$AB$60-($DG16+E$60))^2+($AG17*$AB$61-($DH16+E$61))^2+($AG17*$AB$62-($DI16+E$62))^2+($AG17*$AB$63-($DJ16+E$63))^2)))</f>
        <v/>
      </c>
      <c r="AJ17" s="418" t="str">
        <f>IF(F$10=0,"",IF(COUNTIF($BE$7:$BE16,AJ$6)&gt;=HLOOKUP(AJ$6,$E$8:$X$10,ROW($E$10)-ROW($E$8)+1,FALSE),"",SQRT(($AG17*$AB$14-($BM16+F$14))^2+($AG17*$AB$15-($BN16+F$15))^2+($AG17*$AB$16-($BO16+F$16))^2+($AG17*$AB$17-($BP16+F$17))^2+($AG17*$AB$18-($BQ16+F$18))^2+($AG17*$AB$19-($BR16+F$19))^2+($AG17*$AB$20-($BS16+F$20))^2+($AG17*$AB$21-($BT16+F$21))^2+($AG17*$AB$22-($BU16+F$22))^2+($AG17*$AB$23-($BV16+F$23))^2+($AG17*$AB$24-($BW16+F$24))^2+($AG17*$AB$25-($BX16+F$25))^2+($AG17*$AB$26-($BY16+F$26))^2+($AG17*$AB$27-($BZ16+F$27))^2+($AG17*$AB$28-($CA16+F$28))^2+($AG17*$AB$29-($CB16+F$29))^2+($AG17*$AB$30-($CC16+F$30))^2+($AG17*$AB$31-($CD16+F$31))^2+($AG17*$AB$32-($CE16+F$32))^2+($AG17*$AB$33-($CF16+F$33))^2+($AG17*$AB$34-($CG16+F$34))^2+($AG17*$AB$35-($CH16+F$35))^2+($AG17*$AB$36-($CI16+F$36))^2+($AG17*$AB$37-($CJ16+F$37))^2+($AG17*$AB$38-($CK16+F$38))^2+($AG17*$AB$39-($CL16+F$39))^2+($AG17*$AB$40-($CM16+F$40))^2+($AG17*$AB$41-($CN16+F$41))^2+($AG17*$AB$42-($CO16+F$42))^2+($AG17*$AB$43-($CP16+F$43))^2+($AG17*$AB$44-($CQ16+F$44))^2+($AG17*$AB$45-($CR16+F$45))^2+($AG17*$AB$46-($CS16+F$46))^2+($AG17*$AB$47-($CT16+F$47))^2+($AG17*$AB$48-($CU16+F$48))^2+($AG17*$AB$49-($CV16+F$49))^2+($AG17*$AB$50-($CW16+F$50))^2+($AG17*$AB$51-($CX16+F$51))^2+($AG17*$AB$52-($CY16+F$52))^2+($AG17*$AB$53-($CZ16+F$53))^2+($AG17*$AB$54-($DA16+F$54))^2+($AG17*$AB$55-($DB16+F$55))^2+($AG17*$AB$56-($DC16+F$56))^2+($AG17*$AB$57-($DD16+F$57))^2+($AG17*$AB$58-($DE16+F$58))^2+($AG17*$AB$59-($DF16+F$59))^2+($AG17*$AB$60-($DG16+F$60))^2+($AG17*$AB$61-($DH16+F$61))^2+($AG17*$AB$62-($DI16+F$62))^2+($AG17*$AB$63-($DJ16+F$63))^2)))</f>
        <v/>
      </c>
      <c r="AK17" s="418" t="str">
        <f>IF(G$10=0,"",IF(COUNTIF($BE$7:$BE16,AK$6)&gt;=HLOOKUP(AK$6,$E$8:$X$10,ROW($E$10)-ROW($E$8)+1,FALSE),"",SQRT(($AG17*$AB$14-($BM16+G$14))^2+($AG17*$AB$15-($BN16+G$15))^2+($AG17*$AB$16-($BO16+G$16))^2+($AG17*$AB$17-($BP16+G$17))^2+($AG17*$AB$18-($BQ16+G$18))^2+($AG17*$AB$19-($BR16+G$19))^2+($AG17*$AB$20-($BS16+G$20))^2+($AG17*$AB$21-($BT16+G$21))^2+($AG17*$AB$22-($BU16+G$22))^2+($AG17*$AB$23-($BV16+G$23))^2+($AG17*$AB$24-($BW16+G$24))^2+($AG17*$AB$25-($BX16+G$25))^2+($AG17*$AB$26-($BY16+G$26))^2+($AG17*$AB$27-($BZ16+G$27))^2+($AG17*$AB$28-($CA16+G$28))^2+($AG17*$AB$29-($CB16+G$29))^2+($AG17*$AB$30-($CC16+G$30))^2+($AG17*$AB$31-($CD16+G$31))^2+($AG17*$AB$32-($CE16+G$32))^2+($AG17*$AB$33-($CF16+G$33))^2+($AG17*$AB$34-($CG16+G$34))^2+($AG17*$AB$35-($CH16+G$35))^2+($AG17*$AB$36-($CI16+G$36))^2+($AG17*$AB$37-($CJ16+G$37))^2+($AG17*$AB$38-($CK16+G$38))^2+($AG17*$AB$39-($CL16+G$39))^2+($AG17*$AB$40-($CM16+G$40))^2+($AG17*$AB$41-($CN16+G$41))^2+($AG17*$AB$42-($CO16+G$42))^2+($AG17*$AB$43-($CP16+G$43))^2+($AG17*$AB$44-($CQ16+G$44))^2+($AG17*$AB$45-($CR16+G$45))^2+($AG17*$AB$46-($CS16+G$46))^2+($AG17*$AB$47-($CT16+G$47))^2+($AG17*$AB$48-($CU16+G$48))^2+($AG17*$AB$49-($CV16+G$49))^2+($AG17*$AB$50-($CW16+G$50))^2+($AG17*$AB$51-($CX16+G$51))^2+($AG17*$AB$52-($CY16+G$52))^2+($AG17*$AB$53-($CZ16+G$53))^2+($AG17*$AB$54-($DA16+G$54))^2+($AG17*$AB$55-($DB16+G$55))^2+($AG17*$AB$56-($DC16+G$56))^2+($AG17*$AB$57-($DD16+G$57))^2+($AG17*$AB$58-($DE16+G$58))^2+($AG17*$AB$59-($DF16+G$59))^2+($AG17*$AB$60-($DG16+G$60))^2+($AG17*$AB$61-($DH16+G$61))^2+($AG17*$AB$62-($DI16+G$62))^2+($AG17*$AB$63-($DJ16+G$63))^2)))</f>
        <v/>
      </c>
      <c r="AL17" s="418" t="str">
        <f>IF(H$10=0,"",IF(COUNTIF($BE$7:$BE16,AL$6)&gt;=HLOOKUP(AL$6,$E$8:$X$10,ROW($E$10)-ROW($E$8)+1,FALSE),"",SQRT(($AG17*$AB$14-($BM16+H$14))^2+($AG17*$AB$15-($BN16+H$15))^2+($AG17*$AB$16-($BO16+H$16))^2+($AG17*$AB$17-($BP16+H$17))^2+($AG17*$AB$18-($BQ16+H$18))^2+($AG17*$AB$19-($BR16+H$19))^2+($AG17*$AB$20-($BS16+H$20))^2+($AG17*$AB$21-($BT16+H$21))^2+($AG17*$AB$22-($BU16+H$22))^2+($AG17*$AB$23-($BV16+H$23))^2+($AG17*$AB$24-($BW16+H$24))^2+($AG17*$AB$25-($BX16+H$25))^2+($AG17*$AB$26-($BY16+H$26))^2+($AG17*$AB$27-($BZ16+H$27))^2+($AG17*$AB$28-($CA16+H$28))^2+($AG17*$AB$29-($CB16+H$29))^2+($AG17*$AB$30-($CC16+H$30))^2+($AG17*$AB$31-($CD16+H$31))^2+($AG17*$AB$32-($CE16+H$32))^2+($AG17*$AB$33-($CF16+H$33))^2+($AG17*$AB$34-($CG16+H$34))^2+($AG17*$AB$35-($CH16+H$35))^2+($AG17*$AB$36-($CI16+H$36))^2+($AG17*$AB$37-($CJ16+H$37))^2+($AG17*$AB$38-($CK16+H$38))^2+($AG17*$AB$39-($CL16+H$39))^2+($AG17*$AB$40-($CM16+H$40))^2+($AG17*$AB$41-($CN16+H$41))^2+($AG17*$AB$42-($CO16+H$42))^2+($AG17*$AB$43-($CP16+H$43))^2+($AG17*$AB$44-($CQ16+H$44))^2+($AG17*$AB$45-($CR16+H$45))^2+($AG17*$AB$46-($CS16+H$46))^2+($AG17*$AB$47-($CT16+H$47))^2+($AG17*$AB$48-($CU16+H$48))^2+($AG17*$AB$49-($CV16+H$49))^2+($AG17*$AB$50-($CW16+H$50))^2+($AG17*$AB$51-($CX16+H$51))^2+($AG17*$AB$52-($CY16+H$52))^2+($AG17*$AB$53-($CZ16+H$53))^2+($AG17*$AB$54-($DA16+H$54))^2+($AG17*$AB$55-($DB16+H$55))^2+($AG17*$AB$56-($DC16+H$56))^2+($AG17*$AB$57-($DD16+H$57))^2+($AG17*$AB$58-($DE16+H$58))^2+($AG17*$AB$59-($DF16+H$59))^2+($AG17*$AB$60-($DG16+H$60))^2+($AG17*$AB$61-($DH16+H$61))^2+($AG17*$AB$62-($DI16+H$62))^2+($AG17*$AB$63-($DJ16+H$63))^2)))</f>
        <v/>
      </c>
      <c r="AM17" s="418" t="str">
        <f>IF(I$10=0,"",IF(COUNTIF($BE$7:$BE16,AM$6)&gt;=HLOOKUP(AM$6,$E$8:$X$10,ROW($E$10)-ROW($E$8)+1,FALSE),"",SQRT(($AG17*$AB$14-($BM16+I$14))^2+($AG17*$AB$15-($BN16+I$15))^2+($AG17*$AB$16-($BO16+I$16))^2+($AG17*$AB$17-($BP16+I$17))^2+($AG17*$AB$18-($BQ16+I$18))^2+($AG17*$AB$19-($BR16+I$19))^2+($AG17*$AB$20-($BS16+I$20))^2+($AG17*$AB$21-($BT16+I$21))^2+($AG17*$AB$22-($BU16+I$22))^2+($AG17*$AB$23-($BV16+I$23))^2+($AG17*$AB$24-($BW16+I$24))^2+($AG17*$AB$25-($BX16+I$25))^2+($AG17*$AB$26-($BY16+I$26))^2+($AG17*$AB$27-($BZ16+I$27))^2+($AG17*$AB$28-($CA16+I$28))^2+($AG17*$AB$29-($CB16+I$29))^2+($AG17*$AB$30-($CC16+I$30))^2+($AG17*$AB$31-($CD16+I$31))^2+($AG17*$AB$32-($CE16+I$32))^2+($AG17*$AB$33-($CF16+I$33))^2+($AG17*$AB$34-($CG16+I$34))^2+($AG17*$AB$35-($CH16+I$35))^2+($AG17*$AB$36-($CI16+I$36))^2+($AG17*$AB$37-($CJ16+I$37))^2+($AG17*$AB$38-($CK16+I$38))^2+($AG17*$AB$39-($CL16+I$39))^2+($AG17*$AB$40-($CM16+I$40))^2+($AG17*$AB$41-($CN16+I$41))^2+($AG17*$AB$42-($CO16+I$42))^2+($AG17*$AB$43-($CP16+I$43))^2+($AG17*$AB$44-($CQ16+I$44))^2+($AG17*$AB$45-($CR16+I$45))^2+($AG17*$AB$46-($CS16+I$46))^2+($AG17*$AB$47-($CT16+I$47))^2+($AG17*$AB$48-($CU16+I$48))^2+($AG17*$AB$49-($CV16+I$49))^2+($AG17*$AB$50-($CW16+I$50))^2+($AG17*$AB$51-($CX16+I$51))^2+($AG17*$AB$52-($CY16+I$52))^2+($AG17*$AB$53-($CZ16+I$53))^2+($AG17*$AB$54-($DA16+I$54))^2+($AG17*$AB$55-($DB16+I$55))^2+($AG17*$AB$56-($DC16+I$56))^2+($AG17*$AB$57-($DD16+I$57))^2+($AG17*$AB$58-($DE16+I$58))^2+($AG17*$AB$59-($DF16+I$59))^2+($AG17*$AB$60-($DG16+I$60))^2+($AG17*$AB$61-($DH16+I$61))^2+($AG17*$AB$62-($DI16+I$62))^2+($AG17*$AB$63-($DJ16+I$63))^2)))</f>
        <v/>
      </c>
      <c r="AN17" s="418" t="str">
        <f>IF(J$10=0,"",IF(COUNTIF($BE$7:$BE16,AN$6)&gt;=HLOOKUP(AN$6,$E$8:$X$10,ROW($E$10)-ROW($E$8)+1,FALSE),"",SQRT(($AG17*$AB$14-($BM16+J$14))^2+($AG17*$AB$15-($BN16+J$15))^2+($AG17*$AB$16-($BO16+J$16))^2+($AG17*$AB$17-($BP16+J$17))^2+($AG17*$AB$18-($BQ16+J$18))^2+($AG17*$AB$19-($BR16+J$19))^2+($AG17*$AB$20-($BS16+J$20))^2+($AG17*$AB$21-($BT16+J$21))^2+($AG17*$AB$22-($BU16+J$22))^2+($AG17*$AB$23-($BV16+J$23))^2+($AG17*$AB$24-($BW16+J$24))^2+($AG17*$AB$25-($BX16+J$25))^2+($AG17*$AB$26-($BY16+J$26))^2+($AG17*$AB$27-($BZ16+J$27))^2+($AG17*$AB$28-($CA16+J$28))^2+($AG17*$AB$29-($CB16+J$29))^2+($AG17*$AB$30-($CC16+J$30))^2+($AG17*$AB$31-($CD16+J$31))^2+($AG17*$AB$32-($CE16+J$32))^2+($AG17*$AB$33-($CF16+J$33))^2+($AG17*$AB$34-($CG16+J$34))^2+($AG17*$AB$35-($CH16+J$35))^2+($AG17*$AB$36-($CI16+J$36))^2+($AG17*$AB$37-($CJ16+J$37))^2+($AG17*$AB$38-($CK16+J$38))^2+($AG17*$AB$39-($CL16+J$39))^2+($AG17*$AB$40-($CM16+J$40))^2+($AG17*$AB$41-($CN16+J$41))^2+($AG17*$AB$42-($CO16+J$42))^2+($AG17*$AB$43-($CP16+J$43))^2+($AG17*$AB$44-($CQ16+J$44))^2+($AG17*$AB$45-($CR16+J$45))^2+($AG17*$AB$46-($CS16+J$46))^2+($AG17*$AB$47-($CT16+J$47))^2+($AG17*$AB$48-($CU16+J$48))^2+($AG17*$AB$49-($CV16+J$49))^2+($AG17*$AB$50-($CW16+J$50))^2+($AG17*$AB$51-($CX16+J$51))^2+($AG17*$AB$52-($CY16+J$52))^2+($AG17*$AB$53-($CZ16+J$53))^2+($AG17*$AB$54-($DA16+J$54))^2+($AG17*$AB$55-($DB16+J$55))^2+($AG17*$AB$56-($DC16+J$56))^2+($AG17*$AB$57-($DD16+J$57))^2+($AG17*$AB$58-($DE16+J$58))^2+($AG17*$AB$59-($DF16+J$59))^2+($AG17*$AB$60-($DG16+J$60))^2+($AG17*$AB$61-($DH16+J$61))^2+($AG17*$AB$62-($DI16+J$62))^2+($AG17*$AB$63-($DJ16+J$63))^2)))</f>
        <v/>
      </c>
      <c r="AO17" s="418" t="str">
        <f>IF(K$10=0,"",IF(COUNTIF($BE$7:$BE16,AO$6)&gt;=HLOOKUP(AO$6,$E$8:$X$10,ROW($E$10)-ROW($E$8)+1,FALSE),"",SQRT(($AG17*$AB$14-($BM16+K$14))^2+($AG17*$AB$15-($BN16+K$15))^2+($AG17*$AB$16-($BO16+K$16))^2+($AG17*$AB$17-($BP16+K$17))^2+($AG17*$AB$18-($BQ16+K$18))^2+($AG17*$AB$19-($BR16+K$19))^2+($AG17*$AB$20-($BS16+K$20))^2+($AG17*$AB$21-($BT16+K$21))^2+($AG17*$AB$22-($BU16+K$22))^2+($AG17*$AB$23-($BV16+K$23))^2+($AG17*$AB$24-($BW16+K$24))^2+($AG17*$AB$25-($BX16+K$25))^2+($AG17*$AB$26-($BY16+K$26))^2+($AG17*$AB$27-($BZ16+K$27))^2+($AG17*$AB$28-($CA16+K$28))^2+($AG17*$AB$29-($CB16+K$29))^2+($AG17*$AB$30-($CC16+K$30))^2+($AG17*$AB$31-($CD16+K$31))^2+($AG17*$AB$32-($CE16+K$32))^2+($AG17*$AB$33-($CF16+K$33))^2+($AG17*$AB$34-($CG16+K$34))^2+($AG17*$AB$35-($CH16+K$35))^2+($AG17*$AB$36-($CI16+K$36))^2+($AG17*$AB$37-($CJ16+K$37))^2+($AG17*$AB$38-($CK16+K$38))^2+($AG17*$AB$39-($CL16+K$39))^2+($AG17*$AB$40-($CM16+K$40))^2+($AG17*$AB$41-($CN16+K$41))^2+($AG17*$AB$42-($CO16+K$42))^2+($AG17*$AB$43-($CP16+K$43))^2+($AG17*$AB$44-($CQ16+K$44))^2+($AG17*$AB$45-($CR16+K$45))^2+($AG17*$AB$46-($CS16+K$46))^2+($AG17*$AB$47-($CT16+K$47))^2+($AG17*$AB$48-($CU16+K$48))^2+($AG17*$AB$49-($CV16+K$49))^2+($AG17*$AB$50-($CW16+K$50))^2+($AG17*$AB$51-($CX16+K$51))^2+($AG17*$AB$52-($CY16+K$52))^2+($AG17*$AB$53-($CZ16+K$53))^2+($AG17*$AB$54-($DA16+K$54))^2+($AG17*$AB$55-($DB16+K$55))^2+($AG17*$AB$56-($DC16+K$56))^2+($AG17*$AB$57-($DD16+K$57))^2+($AG17*$AB$58-($DE16+K$58))^2+($AG17*$AB$59-($DF16+K$59))^2+($AG17*$AB$60-($DG16+K$60))^2+($AG17*$AB$61-($DH16+K$61))^2+($AG17*$AB$62-($DI16+K$62))^2+($AG17*$AB$63-($DJ16+K$63))^2)))</f>
        <v/>
      </c>
      <c r="AP17" s="418" t="str">
        <f>IF(L$10=0,"",IF(COUNTIF($BE$7:$BE16,AP$6)&gt;=HLOOKUP(AP$6,$E$8:$X$10,ROW($E$10)-ROW($E$8)+1,FALSE),"",SQRT(($AG17*$AB$14-($BM16+L$14))^2+($AG17*$AB$15-($BN16+L$15))^2+($AG17*$AB$16-($BO16+L$16))^2+($AG17*$AB$17-($BP16+L$17))^2+($AG17*$AB$18-($BQ16+L$18))^2+($AG17*$AB$19-($BR16+L$19))^2+($AG17*$AB$20-($BS16+L$20))^2+($AG17*$AB$21-($BT16+L$21))^2+($AG17*$AB$22-($BU16+L$22))^2+($AG17*$AB$23-($BV16+L$23))^2+($AG17*$AB$24-($BW16+L$24))^2+($AG17*$AB$25-($BX16+L$25))^2+($AG17*$AB$26-($BY16+L$26))^2+($AG17*$AB$27-($BZ16+L$27))^2+($AG17*$AB$28-($CA16+L$28))^2+($AG17*$AB$29-($CB16+L$29))^2+($AG17*$AB$30-($CC16+L$30))^2+($AG17*$AB$31-($CD16+L$31))^2+($AG17*$AB$32-($CE16+L$32))^2+($AG17*$AB$33-($CF16+L$33))^2+($AG17*$AB$34-($CG16+L$34))^2+($AG17*$AB$35-($CH16+L$35))^2+($AG17*$AB$36-($CI16+L$36))^2+($AG17*$AB$37-($CJ16+L$37))^2+($AG17*$AB$38-($CK16+L$38))^2+($AG17*$AB$39-($CL16+L$39))^2+($AG17*$AB$40-($CM16+L$40))^2+($AG17*$AB$41-($CN16+L$41))^2+($AG17*$AB$42-($CO16+L$42))^2+($AG17*$AB$43-($CP16+L$43))^2+($AG17*$AB$44-($CQ16+L$44))^2+($AG17*$AB$45-($CR16+L$45))^2+($AG17*$AB$46-($CS16+L$46))^2+($AG17*$AB$47-($CT16+L$47))^2+($AG17*$AB$48-($CU16+L$48))^2+($AG17*$AB$49-($CV16+L$49))^2+($AG17*$AB$50-($CW16+L$50))^2+($AG17*$AB$51-($CX16+L$51))^2+($AG17*$AB$52-($CY16+L$52))^2+($AG17*$AB$53-($CZ16+L$53))^2+($AG17*$AB$54-($DA16+L$54))^2+($AG17*$AB$55-($DB16+L$55))^2+($AG17*$AB$56-($DC16+L$56))^2+($AG17*$AB$57-($DD16+L$57))^2+($AG17*$AB$58-($DE16+L$58))^2+($AG17*$AB$59-($DF16+L$59))^2+($AG17*$AB$60-($DG16+L$60))^2+($AG17*$AB$61-($DH16+L$61))^2+($AG17*$AB$62-($DI16+L$62))^2+($AG17*$AB$63-($DJ16+L$63))^2)))</f>
        <v/>
      </c>
      <c r="AQ17" s="418" t="str">
        <f>IF(M$10=0,"",IF(COUNTIF($BE$7:$BE16,AQ$6)&gt;=HLOOKUP(AQ$6,$E$8:$X$10,ROW($E$10)-ROW($E$8)+1,FALSE),"",SQRT(($AG17*$AB$14-($BM16+M$14))^2+($AG17*$AB$15-($BN16+M$15))^2+($AG17*$AB$16-($BO16+M$16))^2+($AG17*$AB$17-($BP16+M$17))^2+($AG17*$AB$18-($BQ16+M$18))^2+($AG17*$AB$19-($BR16+M$19))^2+($AG17*$AB$20-($BS16+M$20))^2+($AG17*$AB$21-($BT16+M$21))^2+($AG17*$AB$22-($BU16+M$22))^2+($AG17*$AB$23-($BV16+M$23))^2+($AG17*$AB$24-($BW16+M$24))^2+($AG17*$AB$25-($BX16+M$25))^2+($AG17*$AB$26-($BY16+M$26))^2+($AG17*$AB$27-($BZ16+M$27))^2+($AG17*$AB$28-($CA16+M$28))^2+($AG17*$AB$29-($CB16+M$29))^2+($AG17*$AB$30-($CC16+M$30))^2+($AG17*$AB$31-($CD16+M$31))^2+($AG17*$AB$32-($CE16+M$32))^2+($AG17*$AB$33-($CF16+M$33))^2+($AG17*$AB$34-($CG16+M$34))^2+($AG17*$AB$35-($CH16+M$35))^2+($AG17*$AB$36-($CI16+M$36))^2+($AG17*$AB$37-($CJ16+M$37))^2+($AG17*$AB$38-($CK16+M$38))^2+($AG17*$AB$39-($CL16+M$39))^2+($AG17*$AB$40-($CM16+M$40))^2+($AG17*$AB$41-($CN16+M$41))^2+($AG17*$AB$42-($CO16+M$42))^2+($AG17*$AB$43-($CP16+M$43))^2+($AG17*$AB$44-($CQ16+M$44))^2+($AG17*$AB$45-($CR16+M$45))^2+($AG17*$AB$46-($CS16+M$46))^2+($AG17*$AB$47-($CT16+M$47))^2+($AG17*$AB$48-($CU16+M$48))^2+($AG17*$AB$49-($CV16+M$49))^2+($AG17*$AB$50-($CW16+M$50))^2+($AG17*$AB$51-($CX16+M$51))^2+($AG17*$AB$52-($CY16+M$52))^2+($AG17*$AB$53-($CZ16+M$53))^2+($AG17*$AB$54-($DA16+M$54))^2+($AG17*$AB$55-($DB16+M$55))^2+($AG17*$AB$56-($DC16+M$56))^2+($AG17*$AB$57-($DD16+M$57))^2+($AG17*$AB$58-($DE16+M$58))^2+($AG17*$AB$59-($DF16+M$59))^2+($AG17*$AB$60-($DG16+M$60))^2+($AG17*$AB$61-($DH16+M$61))^2+($AG17*$AB$62-($DI16+M$62))^2+($AG17*$AB$63-($DJ16+M$63))^2)))</f>
        <v/>
      </c>
      <c r="AR17" s="418" t="str">
        <f>IF(N$10=0,"",IF(COUNTIF($BE$7:$BE16,AR$6)&gt;=HLOOKUP(AR$6,$E$8:$X$10,ROW($E$10)-ROW($E$8)+1,FALSE),"",SQRT(($AG17*$AB$14-($BM16+N$14))^2+($AG17*$AB$15-($BN16+N$15))^2+($AG17*$AB$16-($BO16+N$16))^2+($AG17*$AB$17-($BP16+N$17))^2+($AG17*$AB$18-($BQ16+N$18))^2+($AG17*$AB$19-($BR16+N$19))^2+($AG17*$AB$20-($BS16+N$20))^2+($AG17*$AB$21-($BT16+N$21))^2+($AG17*$AB$22-($BU16+N$22))^2+($AG17*$AB$23-($BV16+N$23))^2+($AG17*$AB$24-($BW16+N$24))^2+($AG17*$AB$25-($BX16+N$25))^2+($AG17*$AB$26-($BY16+N$26))^2+($AG17*$AB$27-($BZ16+N$27))^2+($AG17*$AB$28-($CA16+N$28))^2+($AG17*$AB$29-($CB16+N$29))^2+($AG17*$AB$30-($CC16+N$30))^2+($AG17*$AB$31-($CD16+N$31))^2+($AG17*$AB$32-($CE16+N$32))^2+($AG17*$AB$33-($CF16+N$33))^2+($AG17*$AB$34-($CG16+N$34))^2+($AG17*$AB$35-($CH16+N$35))^2+($AG17*$AB$36-($CI16+N$36))^2+($AG17*$AB$37-($CJ16+N$37))^2+($AG17*$AB$38-($CK16+N$38))^2+($AG17*$AB$39-($CL16+N$39))^2+($AG17*$AB$40-($CM16+N$40))^2+($AG17*$AB$41-($CN16+N$41))^2+($AG17*$AB$42-($CO16+N$42))^2+($AG17*$AB$43-($CP16+N$43))^2+($AG17*$AB$44-($CQ16+N$44))^2+($AG17*$AB$45-($CR16+N$45))^2+($AG17*$AB$46-($CS16+N$46))^2+($AG17*$AB$47-($CT16+N$47))^2+($AG17*$AB$48-($CU16+N$48))^2+($AG17*$AB$49-($CV16+N$49))^2+($AG17*$AB$50-($CW16+N$50))^2+($AG17*$AB$51-($CX16+N$51))^2+($AG17*$AB$52-($CY16+N$52))^2+($AG17*$AB$53-($CZ16+N$53))^2+($AG17*$AB$54-($DA16+N$54))^2+($AG17*$AB$55-($DB16+N$55))^2+($AG17*$AB$56-($DC16+N$56))^2+($AG17*$AB$57-($DD16+N$57))^2+($AG17*$AB$58-($DE16+N$58))^2+($AG17*$AB$59-($DF16+N$59))^2+($AG17*$AB$60-($DG16+N$60))^2+($AG17*$AB$61-($DH16+N$61))^2+($AG17*$AB$62-($DI16+N$62))^2+($AG17*$AB$63-($DJ16+N$63))^2)))</f>
        <v/>
      </c>
      <c r="AS17" s="418" t="str">
        <f>IF(O$10=0,"",IF(COUNTIF($BE$7:$BE16,AS$6)&gt;=HLOOKUP(AS$6,$E$8:$X$10,ROW($E$10)-ROW($E$8)+1,FALSE),"",SQRT(($AG17*$AB$14-($BM16+O$14))^2+($AG17*$AB$15-($BN16+O$15))^2+($AG17*$AB$16-($BO16+O$16))^2+($AG17*$AB$17-($BP16+O$17))^2+($AG17*$AB$18-($BQ16+O$18))^2+($AG17*$AB$19-($BR16+O$19))^2+($AG17*$AB$20-($BS16+O$20))^2+($AG17*$AB$21-($BT16+O$21))^2+($AG17*$AB$22-($BU16+O$22))^2+($AG17*$AB$23-($BV16+O$23))^2+($AG17*$AB$24-($BW16+O$24))^2+($AG17*$AB$25-($BX16+O$25))^2+($AG17*$AB$26-($BY16+O$26))^2+($AG17*$AB$27-($BZ16+O$27))^2+($AG17*$AB$28-($CA16+O$28))^2+($AG17*$AB$29-($CB16+O$29))^2+($AG17*$AB$30-($CC16+O$30))^2+($AG17*$AB$31-($CD16+O$31))^2+($AG17*$AB$32-($CE16+O$32))^2+($AG17*$AB$33-($CF16+O$33))^2+($AG17*$AB$34-($CG16+O$34))^2+($AG17*$AB$35-($CH16+O$35))^2+($AG17*$AB$36-($CI16+O$36))^2+($AG17*$AB$37-($CJ16+O$37))^2+($AG17*$AB$38-($CK16+O$38))^2+($AG17*$AB$39-($CL16+O$39))^2+($AG17*$AB$40-($CM16+O$40))^2+($AG17*$AB$41-($CN16+O$41))^2+($AG17*$AB$42-($CO16+O$42))^2+($AG17*$AB$43-($CP16+O$43))^2+($AG17*$AB$44-($CQ16+O$44))^2+($AG17*$AB$45-($CR16+O$45))^2+($AG17*$AB$46-($CS16+O$46))^2+($AG17*$AB$47-($CT16+O$47))^2+($AG17*$AB$48-($CU16+O$48))^2+($AG17*$AB$49-($CV16+O$49))^2+($AG17*$AB$50-($CW16+O$50))^2+($AG17*$AB$51-($CX16+O$51))^2+($AG17*$AB$52-($CY16+O$52))^2+($AG17*$AB$53-($CZ16+O$53))^2+($AG17*$AB$54-($DA16+O$54))^2+($AG17*$AB$55-($DB16+O$55))^2+($AG17*$AB$56-($DC16+O$56))^2+($AG17*$AB$57-($DD16+O$57))^2+($AG17*$AB$58-($DE16+O$58))^2+($AG17*$AB$59-($DF16+O$59))^2+($AG17*$AB$60-($DG16+O$60))^2+($AG17*$AB$61-($DH16+O$61))^2+($AG17*$AB$62-($DI16+O$62))^2+($AG17*$AB$63-($DJ16+O$63))^2)))</f>
        <v/>
      </c>
      <c r="AT17" s="418" t="str">
        <f>IF(P$10=0,"",IF(COUNTIF($BE$7:$BE16,AT$6)&gt;=HLOOKUP(AT$6,$E$8:$X$10,ROW($E$10)-ROW($E$8)+1,FALSE),"",SQRT(($AG17*$AB$14-($BM16+P$14))^2+($AG17*$AB$15-($BN16+P$15))^2+($AG17*$AB$16-($BO16+P$16))^2+($AG17*$AB$17-($BP16+P$17))^2+($AG17*$AB$18-($BQ16+P$18))^2+($AG17*$AB$19-($BR16+P$19))^2+($AG17*$AB$20-($BS16+P$20))^2+($AG17*$AB$21-($BT16+P$21))^2+($AG17*$AB$22-($BU16+P$22))^2+($AG17*$AB$23-($BV16+P$23))^2+($AG17*$AB$24-($BW16+P$24))^2+($AG17*$AB$25-($BX16+P$25))^2+($AG17*$AB$26-($BY16+P$26))^2+($AG17*$AB$27-($BZ16+P$27))^2+($AG17*$AB$28-($CA16+P$28))^2+($AG17*$AB$29-($CB16+P$29))^2+($AG17*$AB$30-($CC16+P$30))^2+($AG17*$AB$31-($CD16+P$31))^2+($AG17*$AB$32-($CE16+P$32))^2+($AG17*$AB$33-($CF16+P$33))^2+($AG17*$AB$34-($CG16+P$34))^2+($AG17*$AB$35-($CH16+P$35))^2+($AG17*$AB$36-($CI16+P$36))^2+($AG17*$AB$37-($CJ16+P$37))^2+($AG17*$AB$38-($CK16+P$38))^2+($AG17*$AB$39-($CL16+P$39))^2+($AG17*$AB$40-($CM16+P$40))^2+($AG17*$AB$41-($CN16+P$41))^2+($AG17*$AB$42-($CO16+P$42))^2+($AG17*$AB$43-($CP16+P$43))^2+($AG17*$AB$44-($CQ16+P$44))^2+($AG17*$AB$45-($CR16+P$45))^2+($AG17*$AB$46-($CS16+P$46))^2+($AG17*$AB$47-($CT16+P$47))^2+($AG17*$AB$48-($CU16+P$48))^2+($AG17*$AB$49-($CV16+P$49))^2+($AG17*$AB$50-($CW16+P$50))^2+($AG17*$AB$51-($CX16+P$51))^2+($AG17*$AB$52-($CY16+P$52))^2+($AG17*$AB$53-($CZ16+P$53))^2+($AG17*$AB$54-($DA16+P$54))^2+($AG17*$AB$55-($DB16+P$55))^2+($AG17*$AB$56-($DC16+P$56))^2+($AG17*$AB$57-($DD16+P$57))^2+($AG17*$AB$58-($DE16+P$58))^2+($AG17*$AB$59-($DF16+P$59))^2+($AG17*$AB$60-($DG16+P$60))^2+($AG17*$AB$61-($DH16+P$61))^2+($AG17*$AB$62-($DI16+P$62))^2+($AG17*$AB$63-($DJ16+P$63))^2)))</f>
        <v/>
      </c>
      <c r="AU17" s="418" t="str">
        <f>IF(Q$10=0,"",IF(COUNTIF($BE$7:$BE16,AU$6)&gt;=HLOOKUP(AU$6,$E$8:$X$10,ROW($E$10)-ROW($E$8)+1,FALSE),"",SQRT(($AG17*$AB$14-($BM16+Q$14))^2+($AG17*$AB$15-($BN16+Q$15))^2+($AG17*$AB$16-($BO16+Q$16))^2+($AG17*$AB$17-($BP16+Q$17))^2+($AG17*$AB$18-($BQ16+Q$18))^2+($AG17*$AB$19-($BR16+Q$19))^2+($AG17*$AB$20-($BS16+Q$20))^2+($AG17*$AB$21-($BT16+Q$21))^2+($AG17*$AB$22-($BU16+Q$22))^2+($AG17*$AB$23-($BV16+Q$23))^2+($AG17*$AB$24-($BW16+Q$24))^2+($AG17*$AB$25-($BX16+Q$25))^2+($AG17*$AB$26-($BY16+Q$26))^2+($AG17*$AB$27-($BZ16+Q$27))^2+($AG17*$AB$28-($CA16+Q$28))^2+($AG17*$AB$29-($CB16+Q$29))^2+($AG17*$AB$30-($CC16+Q$30))^2+($AG17*$AB$31-($CD16+Q$31))^2+($AG17*$AB$32-($CE16+Q$32))^2+($AG17*$AB$33-($CF16+Q$33))^2+($AG17*$AB$34-($CG16+Q$34))^2+($AG17*$AB$35-($CH16+Q$35))^2+($AG17*$AB$36-($CI16+Q$36))^2+($AG17*$AB$37-($CJ16+Q$37))^2+($AG17*$AB$38-($CK16+Q$38))^2+($AG17*$AB$39-($CL16+Q$39))^2+($AG17*$AB$40-($CM16+Q$40))^2+($AG17*$AB$41-($CN16+Q$41))^2+($AG17*$AB$42-($CO16+Q$42))^2+($AG17*$AB$43-($CP16+Q$43))^2+($AG17*$AB$44-($CQ16+Q$44))^2+($AG17*$AB$45-($CR16+Q$45))^2+($AG17*$AB$46-($CS16+Q$46))^2+($AG17*$AB$47-($CT16+Q$47))^2+($AG17*$AB$48-($CU16+Q$48))^2+($AG17*$AB$49-($CV16+Q$49))^2+($AG17*$AB$50-($CW16+Q$50))^2+($AG17*$AB$51-($CX16+Q$51))^2+($AG17*$AB$52-($CY16+Q$52))^2+($AG17*$AB$53-($CZ16+Q$53))^2+($AG17*$AB$54-($DA16+Q$54))^2+($AG17*$AB$55-($DB16+Q$55))^2+($AG17*$AB$56-($DC16+Q$56))^2+($AG17*$AB$57-($DD16+Q$57))^2+($AG17*$AB$58-($DE16+Q$58))^2+($AG17*$AB$59-($DF16+Q$59))^2+($AG17*$AB$60-($DG16+Q$60))^2+($AG17*$AB$61-($DH16+Q$61))^2+($AG17*$AB$62-($DI16+Q$62))^2+($AG17*$AB$63-($DJ16+Q$63))^2)))</f>
        <v/>
      </c>
      <c r="AV17" s="418" t="str">
        <f>IF(R$10=0,"",IF(COUNTIF($BE$7:$BE16,AV$6)&gt;=HLOOKUP(AV$6,$E$8:$X$10,ROW($E$10)-ROW($E$8)+1,FALSE),"",SQRT(($AG17*$AB$14-($BM16+R$14))^2+($AG17*$AB$15-($BN16+R$15))^2+($AG17*$AB$16-($BO16+R$16))^2+($AG17*$AB$17-($BP16+R$17))^2+($AG17*$AB$18-($BQ16+R$18))^2+($AG17*$AB$19-($BR16+R$19))^2+($AG17*$AB$20-($BS16+R$20))^2+($AG17*$AB$21-($BT16+R$21))^2+($AG17*$AB$22-($BU16+R$22))^2+($AG17*$AB$23-($BV16+R$23))^2+($AG17*$AB$24-($BW16+R$24))^2+($AG17*$AB$25-($BX16+R$25))^2+($AG17*$AB$26-($BY16+R$26))^2+($AG17*$AB$27-($BZ16+R$27))^2+($AG17*$AB$28-($CA16+R$28))^2+($AG17*$AB$29-($CB16+R$29))^2+($AG17*$AB$30-($CC16+R$30))^2+($AG17*$AB$31-($CD16+R$31))^2+($AG17*$AB$32-($CE16+R$32))^2+($AG17*$AB$33-($CF16+R$33))^2+($AG17*$AB$34-($CG16+R$34))^2+($AG17*$AB$35-($CH16+R$35))^2+($AG17*$AB$36-($CI16+R$36))^2+($AG17*$AB$37-($CJ16+R$37))^2+($AG17*$AB$38-($CK16+R$38))^2+($AG17*$AB$39-($CL16+R$39))^2+($AG17*$AB$40-($CM16+R$40))^2+($AG17*$AB$41-($CN16+R$41))^2+($AG17*$AB$42-($CO16+R$42))^2+($AG17*$AB$43-($CP16+R$43))^2+($AG17*$AB$44-($CQ16+R$44))^2+($AG17*$AB$45-($CR16+R$45))^2+($AG17*$AB$46-($CS16+R$46))^2+($AG17*$AB$47-($CT16+R$47))^2+($AG17*$AB$48-($CU16+R$48))^2+($AG17*$AB$49-($CV16+R$49))^2+($AG17*$AB$50-($CW16+R$50))^2+($AG17*$AB$51-($CX16+R$51))^2+($AG17*$AB$52-($CY16+R$52))^2+($AG17*$AB$53-($CZ16+R$53))^2+($AG17*$AB$54-($DA16+R$54))^2+($AG17*$AB$55-($DB16+R$55))^2+($AG17*$AB$56-($DC16+R$56))^2+($AG17*$AB$57-($DD16+R$57))^2+($AG17*$AB$58-($DE16+R$58))^2+($AG17*$AB$59-($DF16+R$59))^2+($AG17*$AB$60-($DG16+R$60))^2+($AG17*$AB$61-($DH16+R$61))^2+($AG17*$AB$62-($DI16+R$62))^2+($AG17*$AB$63-($DJ16+R$63))^2)))</f>
        <v/>
      </c>
      <c r="AW17" s="418" t="str">
        <f>IF(S$10=0,"",IF(COUNTIF($BE$7:$BE16,AW$6)&gt;=HLOOKUP(AW$6,$E$8:$X$10,ROW($E$10)-ROW($E$8)+1,FALSE),"",SQRT(($AG17*$AB$14-($BM16+S$14))^2+($AG17*$AB$15-($BN16+S$15))^2+($AG17*$AB$16-($BO16+S$16))^2+($AG17*$AB$17-($BP16+S$17))^2+($AG17*$AB$18-($BQ16+S$18))^2+($AG17*$AB$19-($BR16+S$19))^2+($AG17*$AB$20-($BS16+S$20))^2+($AG17*$AB$21-($BT16+S$21))^2+($AG17*$AB$22-($BU16+S$22))^2+($AG17*$AB$23-($BV16+S$23))^2+($AG17*$AB$24-($BW16+S$24))^2+($AG17*$AB$25-($BX16+S$25))^2+($AG17*$AB$26-($BY16+S$26))^2+($AG17*$AB$27-($BZ16+S$27))^2+($AG17*$AB$28-($CA16+S$28))^2+($AG17*$AB$29-($CB16+S$29))^2+($AG17*$AB$30-($CC16+S$30))^2+($AG17*$AB$31-($CD16+S$31))^2+($AG17*$AB$32-($CE16+S$32))^2+($AG17*$AB$33-($CF16+S$33))^2+($AG17*$AB$34-($CG16+S$34))^2+($AG17*$AB$35-($CH16+S$35))^2+($AG17*$AB$36-($CI16+S$36))^2+($AG17*$AB$37-($CJ16+S$37))^2+($AG17*$AB$38-($CK16+S$38))^2+($AG17*$AB$39-($CL16+S$39))^2+($AG17*$AB$40-($CM16+S$40))^2+($AG17*$AB$41-($CN16+S$41))^2+($AG17*$AB$42-($CO16+S$42))^2+($AG17*$AB$43-($CP16+S$43))^2+($AG17*$AB$44-($CQ16+S$44))^2+($AG17*$AB$45-($CR16+S$45))^2+($AG17*$AB$46-($CS16+S$46))^2+($AG17*$AB$47-($CT16+S$47))^2+($AG17*$AB$48-($CU16+S$48))^2+($AG17*$AB$49-($CV16+S$49))^2+($AG17*$AB$50-($CW16+S$50))^2+($AG17*$AB$51-($CX16+S$51))^2+($AG17*$AB$52-($CY16+S$52))^2+($AG17*$AB$53-($CZ16+S$53))^2+($AG17*$AB$54-($DA16+S$54))^2+($AG17*$AB$55-($DB16+S$55))^2+($AG17*$AB$56-($DC16+S$56))^2+($AG17*$AB$57-($DD16+S$57))^2+($AG17*$AB$58-($DE16+S$58))^2+($AG17*$AB$59-($DF16+S$59))^2+($AG17*$AB$60-($DG16+S$60))^2+($AG17*$AB$61-($DH16+S$61))^2+($AG17*$AB$62-($DI16+S$62))^2+($AG17*$AB$63-($DJ16+S$63))^2)))</f>
        <v/>
      </c>
      <c r="AX17" s="418" t="str">
        <f>IF(T$10=0,"",IF(COUNTIF($BE$7:$BE16,AX$6)&gt;=HLOOKUP(AX$6,$E$8:$X$10,ROW($E$10)-ROW($E$8)+1,FALSE),"",SQRT(($AG17*$AB$14-($BM16+T$14))^2+($AG17*$AB$15-($BN16+T$15))^2+($AG17*$AB$16-($BO16+T$16))^2+($AG17*$AB$17-($BP16+T$17))^2+($AG17*$AB$18-($BQ16+T$18))^2+($AG17*$AB$19-($BR16+T$19))^2+($AG17*$AB$20-($BS16+T$20))^2+($AG17*$AB$21-($BT16+T$21))^2+($AG17*$AB$22-($BU16+T$22))^2+($AG17*$AB$23-($BV16+T$23))^2+($AG17*$AB$24-($BW16+T$24))^2+($AG17*$AB$25-($BX16+T$25))^2+($AG17*$AB$26-($BY16+T$26))^2+($AG17*$AB$27-($BZ16+T$27))^2+($AG17*$AB$28-($CA16+T$28))^2+($AG17*$AB$29-($CB16+T$29))^2+($AG17*$AB$30-($CC16+T$30))^2+($AG17*$AB$31-($CD16+T$31))^2+($AG17*$AB$32-($CE16+T$32))^2+($AG17*$AB$33-($CF16+T$33))^2+($AG17*$AB$34-($CG16+T$34))^2+($AG17*$AB$35-($CH16+T$35))^2+($AG17*$AB$36-($CI16+T$36))^2+($AG17*$AB$37-($CJ16+T$37))^2+($AG17*$AB$38-($CK16+T$38))^2+($AG17*$AB$39-($CL16+T$39))^2+($AG17*$AB$40-($CM16+T$40))^2+($AG17*$AB$41-($CN16+T$41))^2+($AG17*$AB$42-($CO16+T$42))^2+($AG17*$AB$43-($CP16+T$43))^2+($AG17*$AB$44-($CQ16+T$44))^2+($AG17*$AB$45-($CR16+T$45))^2+($AG17*$AB$46-($CS16+T$46))^2+($AG17*$AB$47-($CT16+T$47))^2+($AG17*$AB$48-($CU16+T$48))^2+($AG17*$AB$49-($CV16+T$49))^2+($AG17*$AB$50-($CW16+T$50))^2+($AG17*$AB$51-($CX16+T$51))^2+($AG17*$AB$52-($CY16+T$52))^2+($AG17*$AB$53-($CZ16+T$53))^2+($AG17*$AB$54-($DA16+T$54))^2+($AG17*$AB$55-($DB16+T$55))^2+($AG17*$AB$56-($DC16+T$56))^2+($AG17*$AB$57-($DD16+T$57))^2+($AG17*$AB$58-($DE16+T$58))^2+($AG17*$AB$59-($DF16+T$59))^2+($AG17*$AB$60-($DG16+T$60))^2+($AG17*$AB$61-($DH16+T$61))^2+($AG17*$AB$62-($DI16+T$62))^2+($AG17*$AB$63-($DJ16+T$63))^2)))</f>
        <v/>
      </c>
      <c r="AY17" s="418" t="str">
        <f>IF(U$10=0,"",IF(COUNTIF($BE$7:$BE16,AY$6)&gt;=HLOOKUP(AY$6,$E$8:$X$10,ROW($E$10)-ROW($E$8)+1,FALSE),"",SQRT(($AG17*$AB$14-($BM16+U$14))^2+($AG17*$AB$15-($BN16+U$15))^2+($AG17*$AB$16-($BO16+U$16))^2+($AG17*$AB$17-($BP16+U$17))^2+($AG17*$AB$18-($BQ16+U$18))^2+($AG17*$AB$19-($BR16+U$19))^2+($AG17*$AB$20-($BS16+U$20))^2+($AG17*$AB$21-($BT16+U$21))^2+($AG17*$AB$22-($BU16+U$22))^2+($AG17*$AB$23-($BV16+U$23))^2+($AG17*$AB$24-($BW16+U$24))^2+($AG17*$AB$25-($BX16+U$25))^2+($AG17*$AB$26-($BY16+U$26))^2+($AG17*$AB$27-($BZ16+U$27))^2+($AG17*$AB$28-($CA16+U$28))^2+($AG17*$AB$29-($CB16+U$29))^2+($AG17*$AB$30-($CC16+U$30))^2+($AG17*$AB$31-($CD16+U$31))^2+($AG17*$AB$32-($CE16+U$32))^2+($AG17*$AB$33-($CF16+U$33))^2+($AG17*$AB$34-($CG16+U$34))^2+($AG17*$AB$35-($CH16+U$35))^2+($AG17*$AB$36-($CI16+U$36))^2+($AG17*$AB$37-($CJ16+U$37))^2+($AG17*$AB$38-($CK16+U$38))^2+($AG17*$AB$39-($CL16+U$39))^2+($AG17*$AB$40-($CM16+U$40))^2+($AG17*$AB$41-($CN16+U$41))^2+($AG17*$AB$42-($CO16+U$42))^2+($AG17*$AB$43-($CP16+U$43))^2+($AG17*$AB$44-($CQ16+U$44))^2+($AG17*$AB$45-($CR16+U$45))^2+($AG17*$AB$46-($CS16+U$46))^2+($AG17*$AB$47-($CT16+U$47))^2+($AG17*$AB$48-($CU16+U$48))^2+($AG17*$AB$49-($CV16+U$49))^2+($AG17*$AB$50-($CW16+U$50))^2+($AG17*$AB$51-($CX16+U$51))^2+($AG17*$AB$52-($CY16+U$52))^2+($AG17*$AB$53-($CZ16+U$53))^2+($AG17*$AB$54-($DA16+U$54))^2+($AG17*$AB$55-($DB16+U$55))^2+($AG17*$AB$56-($DC16+U$56))^2+($AG17*$AB$57-($DD16+U$57))^2+($AG17*$AB$58-($DE16+U$58))^2+($AG17*$AB$59-($DF16+U$59))^2+($AG17*$AB$60-($DG16+U$60))^2+($AG17*$AB$61-($DH16+U$61))^2+($AG17*$AB$62-($DI16+U$62))^2+($AG17*$AB$63-($DJ16+U$63))^2)))</f>
        <v/>
      </c>
      <c r="AZ17" s="418" t="str">
        <f>IF(V$10=0,"",IF(COUNTIF($BE$7:$BE16,AZ$6)&gt;=HLOOKUP(AZ$6,$E$8:$X$10,ROW($E$10)-ROW($E$8)+1,FALSE),"",SQRT(($AG17*$AB$14-($BM16+V$14))^2+($AG17*$AB$15-($BN16+V$15))^2+($AG17*$AB$16-($BO16+V$16))^2+($AG17*$AB$17-($BP16+V$17))^2+($AG17*$AB$18-($BQ16+V$18))^2+($AG17*$AB$19-($BR16+V$19))^2+($AG17*$AB$20-($BS16+V$20))^2+($AG17*$AB$21-($BT16+V$21))^2+($AG17*$AB$22-($BU16+V$22))^2+($AG17*$AB$23-($BV16+V$23))^2+($AG17*$AB$24-($BW16+V$24))^2+($AG17*$AB$25-($BX16+V$25))^2+($AG17*$AB$26-($BY16+V$26))^2+($AG17*$AB$27-($BZ16+V$27))^2+($AG17*$AB$28-($CA16+V$28))^2+($AG17*$AB$29-($CB16+V$29))^2+($AG17*$AB$30-($CC16+V$30))^2+($AG17*$AB$31-($CD16+V$31))^2+($AG17*$AB$32-($CE16+V$32))^2+($AG17*$AB$33-($CF16+V$33))^2+($AG17*$AB$34-($CG16+V$34))^2+($AG17*$AB$35-($CH16+V$35))^2+($AG17*$AB$36-($CI16+V$36))^2+($AG17*$AB$37-($CJ16+V$37))^2+($AG17*$AB$38-($CK16+V$38))^2+($AG17*$AB$39-($CL16+V$39))^2+($AG17*$AB$40-($CM16+V$40))^2+($AG17*$AB$41-($CN16+V$41))^2+($AG17*$AB$42-($CO16+V$42))^2+($AG17*$AB$43-($CP16+V$43))^2+($AG17*$AB$44-($CQ16+V$44))^2+($AG17*$AB$45-($CR16+V$45))^2+($AG17*$AB$46-($CS16+V$46))^2+($AG17*$AB$47-($CT16+V$47))^2+($AG17*$AB$48-($CU16+V$48))^2+($AG17*$AB$49-($CV16+V$49))^2+($AG17*$AB$50-($CW16+V$50))^2+($AG17*$AB$51-($CX16+V$51))^2+($AG17*$AB$52-($CY16+V$52))^2+($AG17*$AB$53-($CZ16+V$53))^2+($AG17*$AB$54-($DA16+V$54))^2+($AG17*$AB$55-($DB16+V$55))^2+($AG17*$AB$56-($DC16+V$56))^2+($AG17*$AB$57-($DD16+V$57))^2+($AG17*$AB$58-($DE16+V$58))^2+($AG17*$AB$59-($DF16+V$59))^2+($AG17*$AB$60-($DG16+V$60))^2+($AG17*$AB$61-($DH16+V$61))^2+($AG17*$AB$62-($DI16+V$62))^2+($AG17*$AB$63-($DJ16+V$63))^2)))</f>
        <v/>
      </c>
      <c r="BA17" s="418" t="str">
        <f>IF(W$10=0,"",IF(COUNTIF($BE$7:$BE16,BA$6)&gt;=HLOOKUP(BA$6,$E$8:$X$10,ROW($E$10)-ROW($E$8)+1,FALSE),"",SQRT(($AG17*$AB$14-($BM16+W$14))^2+($AG17*$AB$15-($BN16+W$15))^2+($AG17*$AB$16-($BO16+W$16))^2+($AG17*$AB$17-($BP16+W$17))^2+($AG17*$AB$18-($BQ16+W$18))^2+($AG17*$AB$19-($BR16+W$19))^2+($AG17*$AB$20-($BS16+W$20))^2+($AG17*$AB$21-($BT16+W$21))^2+($AG17*$AB$22-($BU16+W$22))^2+($AG17*$AB$23-($BV16+W$23))^2+($AG17*$AB$24-($BW16+W$24))^2+($AG17*$AB$25-($BX16+W$25))^2+($AG17*$AB$26-($BY16+W$26))^2+($AG17*$AB$27-($BZ16+W$27))^2+($AG17*$AB$28-($CA16+W$28))^2+($AG17*$AB$29-($CB16+W$29))^2+($AG17*$AB$30-($CC16+W$30))^2+($AG17*$AB$31-($CD16+W$31))^2+($AG17*$AB$32-($CE16+W$32))^2+($AG17*$AB$33-($CF16+W$33))^2+($AG17*$AB$34-($CG16+W$34))^2+($AG17*$AB$35-($CH16+W$35))^2+($AG17*$AB$36-($CI16+W$36))^2+($AG17*$AB$37-($CJ16+W$37))^2+($AG17*$AB$38-($CK16+W$38))^2+($AG17*$AB$39-($CL16+W$39))^2+($AG17*$AB$40-($CM16+W$40))^2+($AG17*$AB$41-($CN16+W$41))^2+($AG17*$AB$42-($CO16+W$42))^2+($AG17*$AB$43-($CP16+W$43))^2+($AG17*$AB$44-($CQ16+W$44))^2+($AG17*$AB$45-($CR16+W$45))^2+($AG17*$AB$46-($CS16+W$46))^2+($AG17*$AB$47-($CT16+W$47))^2+($AG17*$AB$48-($CU16+W$48))^2+($AG17*$AB$49-($CV16+W$49))^2+($AG17*$AB$50-($CW16+W$50))^2+($AG17*$AB$51-($CX16+W$51))^2+($AG17*$AB$52-($CY16+W$52))^2+($AG17*$AB$53-($CZ16+W$53))^2+($AG17*$AB$54-($DA16+W$54))^2+($AG17*$AB$55-($DB16+W$55))^2+($AG17*$AB$56-($DC16+W$56))^2+($AG17*$AB$57-($DD16+W$57))^2+($AG17*$AB$58-($DE16+W$58))^2+($AG17*$AB$59-($DF16+W$59))^2+($AG17*$AB$60-($DG16+W$60))^2+($AG17*$AB$61-($DH16+W$61))^2+($AG17*$AB$62-($DI16+W$62))^2+($AG17*$AB$63-($DJ16+W$63))^2)))</f>
        <v/>
      </c>
      <c r="BB17" s="418" t="str">
        <f>IF(X$10=0,"",IF(COUNTIF($BE$7:$BE16,BB$6)&gt;=HLOOKUP(BB$6,$E$8:$X$10,ROW($E$10)-ROW($E$8)+1,FALSE),"",SQRT(($AG17*$AB$14-($BM16+X$14))^2+($AG17*$AB$15-($BN16+X$15))^2+($AG17*$AB$16-($BO16+X$16))^2+($AG17*$AB$17-($BP16+X$17))^2+($AG17*$AB$18-($BQ16+X$18))^2+($AG17*$AB$19-($BR16+X$19))^2+($AG17*$AB$20-($BS16+X$20))^2+($AG17*$AB$21-($BT16+X$21))^2+($AG17*$AB$22-($BU16+X$22))^2+($AG17*$AB$23-($BV16+X$23))^2+($AG17*$AB$24-($BW16+X$24))^2+($AG17*$AB$25-($BX16+X$25))^2+($AG17*$AB$26-($BY16+X$26))^2+($AG17*$AB$27-($BZ16+X$27))^2+($AG17*$AB$28-($CA16+X$28))^2+($AG17*$AB$29-($CB16+X$29))^2+($AG17*$AB$30-($CC16+X$30))^2+($AG17*$AB$31-($CD16+X$31))^2+($AG17*$AB$32-($CE16+X$32))^2+($AG17*$AB$33-($CF16+X$33))^2+($AG17*$AB$34-($CG16+X$34))^2+($AG17*$AB$35-($CH16+X$35))^2+($AG17*$AB$36-($CI16+X$36))^2+($AG17*$AB$37-($CJ16+X$37))^2+($AG17*$AB$38-($CK16+X$38))^2+($AG17*$AB$39-($CL16+X$39))^2+($AG17*$AB$40-($CM16+X$40))^2+($AG17*$AB$41-($CN16+X$41))^2+($AG17*$AB$42-($CO16+X$42))^2+($AG17*$AB$43-($CP16+X$43))^2+($AG17*$AB$44-($CQ16+X$44))^2+($AG17*$AB$45-($CR16+X$45))^2+($AG17*$AB$46-($CS16+X$46))^2+($AG17*$AB$47-($CT16+X$47))^2+($AG17*$AB$48-($CU16+X$48))^2+($AG17*$AB$49-($CV16+X$49))^2+($AG17*$AB$50-($CW16+X$50))^2+($AG17*$AB$51-($CX16+X$51))^2+($AG17*$AB$52-($CY16+X$52))^2+($AG17*$AB$53-($CZ16+X$53))^2+($AG17*$AB$54-($DA16+X$54))^2+($AG17*$AB$55-($DB16+X$55))^2+($AG17*$AB$56-($DC16+X$56))^2+($AG17*$AB$57-($DD16+X$57))^2+($AG17*$AB$58-($DE16+X$58))^2+($AG17*$AB$59-($DF16+X$59))^2+($AG17*$AB$60-($DG16+X$60))^2+($AG17*$AB$61-($DH16+X$61))^2+($AG17*$AB$62-($DI16+X$62))^2+($AG17*$AB$63-($DJ16+X$63))^2)))</f>
        <v/>
      </c>
      <c r="BC17" s="200"/>
      <c r="BD17" s="419">
        <f t="shared" si="6"/>
        <v>0</v>
      </c>
      <c r="BE17" s="420">
        <f t="shared" si="7"/>
        <v>0</v>
      </c>
      <c r="BF17" s="421">
        <f t="shared" si="8"/>
        <v>0</v>
      </c>
      <c r="BG17" s="71"/>
      <c r="BH17" s="71"/>
      <c r="BI17" s="71"/>
      <c r="BJ17" s="71"/>
      <c r="BK17" s="693"/>
      <c r="BL17" s="197">
        <f t="shared" si="12"/>
        <v>11</v>
      </c>
      <c r="BM17" s="202">
        <f t="shared" si="9"/>
        <v>0</v>
      </c>
      <c r="BN17" s="202">
        <f t="shared" si="10"/>
        <v>0</v>
      </c>
      <c r="BO17" s="202">
        <f t="shared" si="13"/>
        <v>0</v>
      </c>
      <c r="BP17" s="202">
        <f t="shared" si="14"/>
        <v>0</v>
      </c>
      <c r="BQ17" s="202">
        <f t="shared" si="15"/>
        <v>0</v>
      </c>
      <c r="BR17" s="202">
        <f t="shared" si="16"/>
        <v>0</v>
      </c>
      <c r="BS17" s="202">
        <f t="shared" si="17"/>
        <v>0</v>
      </c>
      <c r="BT17" s="202">
        <f t="shared" si="18"/>
        <v>0</v>
      </c>
      <c r="BU17" s="202">
        <f t="shared" si="19"/>
        <v>0</v>
      </c>
      <c r="BV17" s="202">
        <f t="shared" si="20"/>
        <v>0</v>
      </c>
      <c r="BW17" s="202">
        <f t="shared" si="21"/>
        <v>0</v>
      </c>
      <c r="BX17" s="202">
        <f t="shared" si="22"/>
        <v>0</v>
      </c>
      <c r="BY17" s="202">
        <f t="shared" si="23"/>
        <v>0</v>
      </c>
      <c r="BZ17" s="202">
        <f t="shared" si="24"/>
        <v>0</v>
      </c>
      <c r="CA17" s="202">
        <f t="shared" si="25"/>
        <v>0</v>
      </c>
      <c r="CB17" s="202">
        <f t="shared" si="26"/>
        <v>0</v>
      </c>
      <c r="CC17" s="202">
        <f t="shared" si="27"/>
        <v>0</v>
      </c>
      <c r="CD17" s="202">
        <f t="shared" si="28"/>
        <v>0</v>
      </c>
      <c r="CE17" s="202">
        <f t="shared" si="29"/>
        <v>0</v>
      </c>
      <c r="CF17" s="202">
        <f t="shared" si="30"/>
        <v>0</v>
      </c>
      <c r="CG17" s="202">
        <f t="shared" si="31"/>
        <v>0</v>
      </c>
      <c r="CH17" s="202">
        <f t="shared" si="32"/>
        <v>0</v>
      </c>
      <c r="CI17" s="202">
        <f t="shared" si="33"/>
        <v>0</v>
      </c>
      <c r="CJ17" s="202">
        <f t="shared" si="34"/>
        <v>0</v>
      </c>
      <c r="CK17" s="202">
        <f t="shared" si="35"/>
        <v>0</v>
      </c>
      <c r="CL17" s="202">
        <f t="shared" si="36"/>
        <v>0</v>
      </c>
      <c r="CM17" s="202">
        <f t="shared" si="37"/>
        <v>0</v>
      </c>
      <c r="CN17" s="202">
        <f t="shared" si="38"/>
        <v>0</v>
      </c>
      <c r="CO17" s="202">
        <f t="shared" si="39"/>
        <v>0</v>
      </c>
      <c r="CP17" s="202">
        <f t="shared" si="40"/>
        <v>0</v>
      </c>
      <c r="CQ17" s="202">
        <f t="shared" si="41"/>
        <v>0</v>
      </c>
      <c r="CR17" s="202">
        <f t="shared" si="42"/>
        <v>0</v>
      </c>
      <c r="CS17" s="202">
        <f t="shared" si="43"/>
        <v>0</v>
      </c>
      <c r="CT17" s="202">
        <f t="shared" si="44"/>
        <v>0</v>
      </c>
      <c r="CU17" s="202">
        <f t="shared" si="45"/>
        <v>0</v>
      </c>
      <c r="CV17" s="202">
        <f t="shared" si="46"/>
        <v>0</v>
      </c>
      <c r="CW17" s="202">
        <f t="shared" si="47"/>
        <v>0</v>
      </c>
      <c r="CX17" s="202">
        <f t="shared" si="48"/>
        <v>0</v>
      </c>
      <c r="CY17" s="202">
        <f t="shared" si="49"/>
        <v>0</v>
      </c>
      <c r="CZ17" s="202">
        <f t="shared" si="50"/>
        <v>0</v>
      </c>
      <c r="DA17" s="202">
        <f t="shared" si="51"/>
        <v>0</v>
      </c>
      <c r="DB17" s="202">
        <f t="shared" si="52"/>
        <v>0</v>
      </c>
      <c r="DC17" s="202">
        <f t="shared" si="53"/>
        <v>0</v>
      </c>
      <c r="DD17" s="202">
        <f t="shared" si="54"/>
        <v>0</v>
      </c>
      <c r="DE17" s="202">
        <f t="shared" si="55"/>
        <v>0</v>
      </c>
      <c r="DF17" s="202">
        <f t="shared" si="56"/>
        <v>0</v>
      </c>
      <c r="DG17" s="202">
        <f t="shared" si="57"/>
        <v>0</v>
      </c>
      <c r="DH17" s="202">
        <f t="shared" si="58"/>
        <v>0</v>
      </c>
      <c r="DI17" s="202">
        <f t="shared" si="59"/>
        <v>0</v>
      </c>
      <c r="DJ17" s="202">
        <f t="shared" si="60"/>
        <v>0</v>
      </c>
      <c r="DK17" s="71"/>
      <c r="DL17" s="71"/>
      <c r="DM17" s="71"/>
      <c r="DN17" s="71"/>
      <c r="DO17" s="71"/>
      <c r="DP17" s="71"/>
    </row>
    <row r="18" spans="1:120" ht="18" customHeight="1" thickTop="1" thickBot="1" x14ac:dyDescent="0.25">
      <c r="A18" s="71"/>
      <c r="B18" s="691"/>
      <c r="C18" s="220"/>
      <c r="D18" s="236"/>
      <c r="E18" s="237"/>
      <c r="F18" s="237"/>
      <c r="G18" s="237"/>
      <c r="H18" s="237"/>
      <c r="I18" s="237"/>
      <c r="J18" s="237"/>
      <c r="K18" s="237"/>
      <c r="L18" s="237"/>
      <c r="M18" s="237"/>
      <c r="N18" s="237"/>
      <c r="O18" s="237"/>
      <c r="P18" s="237"/>
      <c r="Q18" s="237"/>
      <c r="R18" s="237"/>
      <c r="S18" s="237"/>
      <c r="T18" s="237"/>
      <c r="U18" s="237"/>
      <c r="V18" s="237"/>
      <c r="W18" s="415"/>
      <c r="X18" s="414"/>
      <c r="Y18" s="133"/>
      <c r="Z18" s="222">
        <f t="shared" si="63"/>
        <v>0</v>
      </c>
      <c r="AA18" s="223"/>
      <c r="AB18" s="224">
        <f t="shared" si="64"/>
        <v>0</v>
      </c>
      <c r="AC18" s="71"/>
      <c r="AD18" s="440">
        <f t="shared" si="65"/>
        <v>0</v>
      </c>
      <c r="AE18" s="194">
        <f t="shared" si="61"/>
        <v>0</v>
      </c>
      <c r="AF18" s="206">
        <f t="shared" si="62"/>
        <v>0</v>
      </c>
      <c r="AG18" s="417">
        <f>IF(MAX(AG$7:AG17)&lt;$W$12,AG17+1,0)</f>
        <v>0</v>
      </c>
      <c r="AH18" s="200"/>
      <c r="AI18" s="418" t="str">
        <f>IF(E$10=0,"",IF(COUNTIF($BE$7:$BE17,AI$6)&gt;=HLOOKUP(AI$6,$E$8:$X$10,ROW($E$10)-ROW($E$8)+1,FALSE),"",SQRT(($AG18*$AB$14-($BM17+E$14))^2+($AG18*$AB$15-($BN17+E$15))^2+($AG18*$AB$16-($BO17+E$16))^2+($AG18*$AB$17-($BP17+E$17))^2+($AG18*$AB$18-($BQ17+E$18))^2+($AG18*$AB$19-($BR17+E$19))^2+($AG18*$AB$20-($BS17+E$20))^2+($AG18*$AB$21-($BT17+E$21))^2+($AG18*$AB$22-($BU17+E$22))^2+($AG18*$AB$23-($BV17+E$23))^2+($AG18*$AB$24-($BW17+E$24))^2+($AG18*$AB$25-($BX17+E$25))^2+($AG18*$AB$26-($BY17+E$26))^2+($AG18*$AB$27-($BZ17+E$27))^2+($AG18*$AB$28-($CA17+E$28))^2+($AG18*$AB$29-($CB17+E$29))^2+($AG18*$AB$30-($CC17+E$30))^2+($AG18*$AB$31-($CD17+E$31))^2+($AG18*$AB$32-($CE17+E$32))^2+($AG18*$AB$33-($CF17+E$33))^2+($AG18*$AB$34-($CG17+E$34))^2+($AG18*$AB$35-($CH17+E$35))^2+($AG18*$AB$36-($CI17+E$36))^2+($AG18*$AB$37-($CJ17+E$37))^2+($AG18*$AB$38-($CK17+E$38))^2+($AG18*$AB$39-($CL17+E$39))^2+($AG18*$AB$40-($CM17+E$40))^2+($AG18*$AB$41-($CN17+E$41))^2+($AG18*$AB$42-($CO17+E$42))^2+($AG18*$AB$43-($CP17+E$43))^2+($AG18*$AB$44-($CQ17+E$44))^2+($AG18*$AB$45-($CR17+E$45))^2+($AG18*$AB$46-($CS17+E$46))^2+($AG18*$AB$47-($CT17+E$47))^2+($AG18*$AB$48-($CU17+E$48))^2+($AG18*$AB$49-($CV17+E$49))^2+($AG18*$AB$50-($CW17+E$50))^2+($AG18*$AB$51-($CX17+E$51))^2+($AG18*$AB$52-($CY17+E$52))^2+($AG18*$AB$53-($CZ17+E$53))^2+($AG18*$AB$54-($DA17+E$54))^2+($AG18*$AB$55-($DB17+E$55))^2+($AG18*$AB$56-($DC17+E$56))^2+($AG18*$AB$57-($DD17+E$57))^2+($AG18*$AB$58-($DE17+E$58))^2+($AG18*$AB$59-($DF17+E$59))^2+($AG18*$AB$60-($DG17+E$60))^2+($AG18*$AB$61-($DH17+E$61))^2+($AG18*$AB$62-($DI17+E$62))^2+($AG18*$AB$63-($DJ17+E$63))^2)))</f>
        <v/>
      </c>
      <c r="AJ18" s="418" t="str">
        <f>IF(F$10=0,"",IF(COUNTIF($BE$7:$BE17,AJ$6)&gt;=HLOOKUP(AJ$6,$E$8:$X$10,ROW($E$10)-ROW($E$8)+1,FALSE),"",SQRT(($AG18*$AB$14-($BM17+F$14))^2+($AG18*$AB$15-($BN17+F$15))^2+($AG18*$AB$16-($BO17+F$16))^2+($AG18*$AB$17-($BP17+F$17))^2+($AG18*$AB$18-($BQ17+F$18))^2+($AG18*$AB$19-($BR17+F$19))^2+($AG18*$AB$20-($BS17+F$20))^2+($AG18*$AB$21-($BT17+F$21))^2+($AG18*$AB$22-($BU17+F$22))^2+($AG18*$AB$23-($BV17+F$23))^2+($AG18*$AB$24-($BW17+F$24))^2+($AG18*$AB$25-($BX17+F$25))^2+($AG18*$AB$26-($BY17+F$26))^2+($AG18*$AB$27-($BZ17+F$27))^2+($AG18*$AB$28-($CA17+F$28))^2+($AG18*$AB$29-($CB17+F$29))^2+($AG18*$AB$30-($CC17+F$30))^2+($AG18*$AB$31-($CD17+F$31))^2+($AG18*$AB$32-($CE17+F$32))^2+($AG18*$AB$33-($CF17+F$33))^2+($AG18*$AB$34-($CG17+F$34))^2+($AG18*$AB$35-($CH17+F$35))^2+($AG18*$AB$36-($CI17+F$36))^2+($AG18*$AB$37-($CJ17+F$37))^2+($AG18*$AB$38-($CK17+F$38))^2+($AG18*$AB$39-($CL17+F$39))^2+($AG18*$AB$40-($CM17+F$40))^2+($AG18*$AB$41-($CN17+F$41))^2+($AG18*$AB$42-($CO17+F$42))^2+($AG18*$AB$43-($CP17+F$43))^2+($AG18*$AB$44-($CQ17+F$44))^2+($AG18*$AB$45-($CR17+F$45))^2+($AG18*$AB$46-($CS17+F$46))^2+($AG18*$AB$47-($CT17+F$47))^2+($AG18*$AB$48-($CU17+F$48))^2+($AG18*$AB$49-($CV17+F$49))^2+($AG18*$AB$50-($CW17+F$50))^2+($AG18*$AB$51-($CX17+F$51))^2+($AG18*$AB$52-($CY17+F$52))^2+($AG18*$AB$53-($CZ17+F$53))^2+($AG18*$AB$54-($DA17+F$54))^2+($AG18*$AB$55-($DB17+F$55))^2+($AG18*$AB$56-($DC17+F$56))^2+($AG18*$AB$57-($DD17+F$57))^2+($AG18*$AB$58-($DE17+F$58))^2+($AG18*$AB$59-($DF17+F$59))^2+($AG18*$AB$60-($DG17+F$60))^2+($AG18*$AB$61-($DH17+F$61))^2+($AG18*$AB$62-($DI17+F$62))^2+($AG18*$AB$63-($DJ17+F$63))^2)))</f>
        <v/>
      </c>
      <c r="AK18" s="418" t="str">
        <f>IF(G$10=0,"",IF(COUNTIF($BE$7:$BE17,AK$6)&gt;=HLOOKUP(AK$6,$E$8:$X$10,ROW($E$10)-ROW($E$8)+1,FALSE),"",SQRT(($AG18*$AB$14-($BM17+G$14))^2+($AG18*$AB$15-($BN17+G$15))^2+($AG18*$AB$16-($BO17+G$16))^2+($AG18*$AB$17-($BP17+G$17))^2+($AG18*$AB$18-($BQ17+G$18))^2+($AG18*$AB$19-($BR17+G$19))^2+($AG18*$AB$20-($BS17+G$20))^2+($AG18*$AB$21-($BT17+G$21))^2+($AG18*$AB$22-($BU17+G$22))^2+($AG18*$AB$23-($BV17+G$23))^2+($AG18*$AB$24-($BW17+G$24))^2+($AG18*$AB$25-($BX17+G$25))^2+($AG18*$AB$26-($BY17+G$26))^2+($AG18*$AB$27-($BZ17+G$27))^2+($AG18*$AB$28-($CA17+G$28))^2+($AG18*$AB$29-($CB17+G$29))^2+($AG18*$AB$30-($CC17+G$30))^2+($AG18*$AB$31-($CD17+G$31))^2+($AG18*$AB$32-($CE17+G$32))^2+($AG18*$AB$33-($CF17+G$33))^2+($AG18*$AB$34-($CG17+G$34))^2+($AG18*$AB$35-($CH17+G$35))^2+($AG18*$AB$36-($CI17+G$36))^2+($AG18*$AB$37-($CJ17+G$37))^2+($AG18*$AB$38-($CK17+G$38))^2+($AG18*$AB$39-($CL17+G$39))^2+($AG18*$AB$40-($CM17+G$40))^2+($AG18*$AB$41-($CN17+G$41))^2+($AG18*$AB$42-($CO17+G$42))^2+($AG18*$AB$43-($CP17+G$43))^2+($AG18*$AB$44-($CQ17+G$44))^2+($AG18*$AB$45-($CR17+G$45))^2+($AG18*$AB$46-($CS17+G$46))^2+($AG18*$AB$47-($CT17+G$47))^2+($AG18*$AB$48-($CU17+G$48))^2+($AG18*$AB$49-($CV17+G$49))^2+($AG18*$AB$50-($CW17+G$50))^2+($AG18*$AB$51-($CX17+G$51))^2+($AG18*$AB$52-($CY17+G$52))^2+($AG18*$AB$53-($CZ17+G$53))^2+($AG18*$AB$54-($DA17+G$54))^2+($AG18*$AB$55-($DB17+G$55))^2+($AG18*$AB$56-($DC17+G$56))^2+($AG18*$AB$57-($DD17+G$57))^2+($AG18*$AB$58-($DE17+G$58))^2+($AG18*$AB$59-($DF17+G$59))^2+($AG18*$AB$60-($DG17+G$60))^2+($AG18*$AB$61-($DH17+G$61))^2+($AG18*$AB$62-($DI17+G$62))^2+($AG18*$AB$63-($DJ17+G$63))^2)))</f>
        <v/>
      </c>
      <c r="AL18" s="418" t="str">
        <f>IF(H$10=0,"",IF(COUNTIF($BE$7:$BE17,AL$6)&gt;=HLOOKUP(AL$6,$E$8:$X$10,ROW($E$10)-ROW($E$8)+1,FALSE),"",SQRT(($AG18*$AB$14-($BM17+H$14))^2+($AG18*$AB$15-($BN17+H$15))^2+($AG18*$AB$16-($BO17+H$16))^2+($AG18*$AB$17-($BP17+H$17))^2+($AG18*$AB$18-($BQ17+H$18))^2+($AG18*$AB$19-($BR17+H$19))^2+($AG18*$AB$20-($BS17+H$20))^2+($AG18*$AB$21-($BT17+H$21))^2+($AG18*$AB$22-($BU17+H$22))^2+($AG18*$AB$23-($BV17+H$23))^2+($AG18*$AB$24-($BW17+H$24))^2+($AG18*$AB$25-($BX17+H$25))^2+($AG18*$AB$26-($BY17+H$26))^2+($AG18*$AB$27-($BZ17+H$27))^2+($AG18*$AB$28-($CA17+H$28))^2+($AG18*$AB$29-($CB17+H$29))^2+($AG18*$AB$30-($CC17+H$30))^2+($AG18*$AB$31-($CD17+H$31))^2+($AG18*$AB$32-($CE17+H$32))^2+($AG18*$AB$33-($CF17+H$33))^2+($AG18*$AB$34-($CG17+H$34))^2+($AG18*$AB$35-($CH17+H$35))^2+($AG18*$AB$36-($CI17+H$36))^2+($AG18*$AB$37-($CJ17+H$37))^2+($AG18*$AB$38-($CK17+H$38))^2+($AG18*$AB$39-($CL17+H$39))^2+($AG18*$AB$40-($CM17+H$40))^2+($AG18*$AB$41-($CN17+H$41))^2+($AG18*$AB$42-($CO17+H$42))^2+($AG18*$AB$43-($CP17+H$43))^2+($AG18*$AB$44-($CQ17+H$44))^2+($AG18*$AB$45-($CR17+H$45))^2+($AG18*$AB$46-($CS17+H$46))^2+($AG18*$AB$47-($CT17+H$47))^2+($AG18*$AB$48-($CU17+H$48))^2+($AG18*$AB$49-($CV17+H$49))^2+($AG18*$AB$50-($CW17+H$50))^2+($AG18*$AB$51-($CX17+H$51))^2+($AG18*$AB$52-($CY17+H$52))^2+($AG18*$AB$53-($CZ17+H$53))^2+($AG18*$AB$54-($DA17+H$54))^2+($AG18*$AB$55-($DB17+H$55))^2+($AG18*$AB$56-($DC17+H$56))^2+($AG18*$AB$57-($DD17+H$57))^2+($AG18*$AB$58-($DE17+H$58))^2+($AG18*$AB$59-($DF17+H$59))^2+($AG18*$AB$60-($DG17+H$60))^2+($AG18*$AB$61-($DH17+H$61))^2+($AG18*$AB$62-($DI17+H$62))^2+($AG18*$AB$63-($DJ17+H$63))^2)))</f>
        <v/>
      </c>
      <c r="AM18" s="418" t="str">
        <f>IF(I$10=0,"",IF(COUNTIF($BE$7:$BE17,AM$6)&gt;=HLOOKUP(AM$6,$E$8:$X$10,ROW($E$10)-ROW($E$8)+1,FALSE),"",SQRT(($AG18*$AB$14-($BM17+I$14))^2+($AG18*$AB$15-($BN17+I$15))^2+($AG18*$AB$16-($BO17+I$16))^2+($AG18*$AB$17-($BP17+I$17))^2+($AG18*$AB$18-($BQ17+I$18))^2+($AG18*$AB$19-($BR17+I$19))^2+($AG18*$AB$20-($BS17+I$20))^2+($AG18*$AB$21-($BT17+I$21))^2+($AG18*$AB$22-($BU17+I$22))^2+($AG18*$AB$23-($BV17+I$23))^2+($AG18*$AB$24-($BW17+I$24))^2+($AG18*$AB$25-($BX17+I$25))^2+($AG18*$AB$26-($BY17+I$26))^2+($AG18*$AB$27-($BZ17+I$27))^2+($AG18*$AB$28-($CA17+I$28))^2+($AG18*$AB$29-($CB17+I$29))^2+($AG18*$AB$30-($CC17+I$30))^2+($AG18*$AB$31-($CD17+I$31))^2+($AG18*$AB$32-($CE17+I$32))^2+($AG18*$AB$33-($CF17+I$33))^2+($AG18*$AB$34-($CG17+I$34))^2+($AG18*$AB$35-($CH17+I$35))^2+($AG18*$AB$36-($CI17+I$36))^2+($AG18*$AB$37-($CJ17+I$37))^2+($AG18*$AB$38-($CK17+I$38))^2+($AG18*$AB$39-($CL17+I$39))^2+($AG18*$AB$40-($CM17+I$40))^2+($AG18*$AB$41-($CN17+I$41))^2+($AG18*$AB$42-($CO17+I$42))^2+($AG18*$AB$43-($CP17+I$43))^2+($AG18*$AB$44-($CQ17+I$44))^2+($AG18*$AB$45-($CR17+I$45))^2+($AG18*$AB$46-($CS17+I$46))^2+($AG18*$AB$47-($CT17+I$47))^2+($AG18*$AB$48-($CU17+I$48))^2+($AG18*$AB$49-($CV17+I$49))^2+($AG18*$AB$50-($CW17+I$50))^2+($AG18*$AB$51-($CX17+I$51))^2+($AG18*$AB$52-($CY17+I$52))^2+($AG18*$AB$53-($CZ17+I$53))^2+($AG18*$AB$54-($DA17+I$54))^2+($AG18*$AB$55-($DB17+I$55))^2+($AG18*$AB$56-($DC17+I$56))^2+($AG18*$AB$57-($DD17+I$57))^2+($AG18*$AB$58-($DE17+I$58))^2+($AG18*$AB$59-($DF17+I$59))^2+($AG18*$AB$60-($DG17+I$60))^2+($AG18*$AB$61-($DH17+I$61))^2+($AG18*$AB$62-($DI17+I$62))^2+($AG18*$AB$63-($DJ17+I$63))^2)))</f>
        <v/>
      </c>
      <c r="AN18" s="418" t="str">
        <f>IF(J$10=0,"",IF(COUNTIF($BE$7:$BE17,AN$6)&gt;=HLOOKUP(AN$6,$E$8:$X$10,ROW($E$10)-ROW($E$8)+1,FALSE),"",SQRT(($AG18*$AB$14-($BM17+J$14))^2+($AG18*$AB$15-($BN17+J$15))^2+($AG18*$AB$16-($BO17+J$16))^2+($AG18*$AB$17-($BP17+J$17))^2+($AG18*$AB$18-($BQ17+J$18))^2+($AG18*$AB$19-($BR17+J$19))^2+($AG18*$AB$20-($BS17+J$20))^2+($AG18*$AB$21-($BT17+J$21))^2+($AG18*$AB$22-($BU17+J$22))^2+($AG18*$AB$23-($BV17+J$23))^2+($AG18*$AB$24-($BW17+J$24))^2+($AG18*$AB$25-($BX17+J$25))^2+($AG18*$AB$26-($BY17+J$26))^2+($AG18*$AB$27-($BZ17+J$27))^2+($AG18*$AB$28-($CA17+J$28))^2+($AG18*$AB$29-($CB17+J$29))^2+($AG18*$AB$30-($CC17+J$30))^2+($AG18*$AB$31-($CD17+J$31))^2+($AG18*$AB$32-($CE17+J$32))^2+($AG18*$AB$33-($CF17+J$33))^2+($AG18*$AB$34-($CG17+J$34))^2+($AG18*$AB$35-($CH17+J$35))^2+($AG18*$AB$36-($CI17+J$36))^2+($AG18*$AB$37-($CJ17+J$37))^2+($AG18*$AB$38-($CK17+J$38))^2+($AG18*$AB$39-($CL17+J$39))^2+($AG18*$AB$40-($CM17+J$40))^2+($AG18*$AB$41-($CN17+J$41))^2+($AG18*$AB$42-($CO17+J$42))^2+($AG18*$AB$43-($CP17+J$43))^2+($AG18*$AB$44-($CQ17+J$44))^2+($AG18*$AB$45-($CR17+J$45))^2+($AG18*$AB$46-($CS17+J$46))^2+($AG18*$AB$47-($CT17+J$47))^2+($AG18*$AB$48-($CU17+J$48))^2+($AG18*$AB$49-($CV17+J$49))^2+($AG18*$AB$50-($CW17+J$50))^2+($AG18*$AB$51-($CX17+J$51))^2+($AG18*$AB$52-($CY17+J$52))^2+($AG18*$AB$53-($CZ17+J$53))^2+($AG18*$AB$54-($DA17+J$54))^2+($AG18*$AB$55-($DB17+J$55))^2+($AG18*$AB$56-($DC17+J$56))^2+($AG18*$AB$57-($DD17+J$57))^2+($AG18*$AB$58-($DE17+J$58))^2+($AG18*$AB$59-($DF17+J$59))^2+($AG18*$AB$60-($DG17+J$60))^2+($AG18*$AB$61-($DH17+J$61))^2+($AG18*$AB$62-($DI17+J$62))^2+($AG18*$AB$63-($DJ17+J$63))^2)))</f>
        <v/>
      </c>
      <c r="AO18" s="418" t="str">
        <f>IF(K$10=0,"",IF(COUNTIF($BE$7:$BE17,AO$6)&gt;=HLOOKUP(AO$6,$E$8:$X$10,ROW($E$10)-ROW($E$8)+1,FALSE),"",SQRT(($AG18*$AB$14-($BM17+K$14))^2+($AG18*$AB$15-($BN17+K$15))^2+($AG18*$AB$16-($BO17+K$16))^2+($AG18*$AB$17-($BP17+K$17))^2+($AG18*$AB$18-($BQ17+K$18))^2+($AG18*$AB$19-($BR17+K$19))^2+($AG18*$AB$20-($BS17+K$20))^2+($AG18*$AB$21-($BT17+K$21))^2+($AG18*$AB$22-($BU17+K$22))^2+($AG18*$AB$23-($BV17+K$23))^2+($AG18*$AB$24-($BW17+K$24))^2+($AG18*$AB$25-($BX17+K$25))^2+($AG18*$AB$26-($BY17+K$26))^2+($AG18*$AB$27-($BZ17+K$27))^2+($AG18*$AB$28-($CA17+K$28))^2+($AG18*$AB$29-($CB17+K$29))^2+($AG18*$AB$30-($CC17+K$30))^2+($AG18*$AB$31-($CD17+K$31))^2+($AG18*$AB$32-($CE17+K$32))^2+($AG18*$AB$33-($CF17+K$33))^2+($AG18*$AB$34-($CG17+K$34))^2+($AG18*$AB$35-($CH17+K$35))^2+($AG18*$AB$36-($CI17+K$36))^2+($AG18*$AB$37-($CJ17+K$37))^2+($AG18*$AB$38-($CK17+K$38))^2+($AG18*$AB$39-($CL17+K$39))^2+($AG18*$AB$40-($CM17+K$40))^2+($AG18*$AB$41-($CN17+K$41))^2+($AG18*$AB$42-($CO17+K$42))^2+($AG18*$AB$43-($CP17+K$43))^2+($AG18*$AB$44-($CQ17+K$44))^2+($AG18*$AB$45-($CR17+K$45))^2+($AG18*$AB$46-($CS17+K$46))^2+($AG18*$AB$47-($CT17+K$47))^2+($AG18*$AB$48-($CU17+K$48))^2+($AG18*$AB$49-($CV17+K$49))^2+($AG18*$AB$50-($CW17+K$50))^2+($AG18*$AB$51-($CX17+K$51))^2+($AG18*$AB$52-($CY17+K$52))^2+($AG18*$AB$53-($CZ17+K$53))^2+($AG18*$AB$54-($DA17+K$54))^2+($AG18*$AB$55-($DB17+K$55))^2+($AG18*$AB$56-($DC17+K$56))^2+($AG18*$AB$57-($DD17+K$57))^2+($AG18*$AB$58-($DE17+K$58))^2+($AG18*$AB$59-($DF17+K$59))^2+($AG18*$AB$60-($DG17+K$60))^2+($AG18*$AB$61-($DH17+K$61))^2+($AG18*$AB$62-($DI17+K$62))^2+($AG18*$AB$63-($DJ17+K$63))^2)))</f>
        <v/>
      </c>
      <c r="AP18" s="418" t="str">
        <f>IF(L$10=0,"",IF(COUNTIF($BE$7:$BE17,AP$6)&gt;=HLOOKUP(AP$6,$E$8:$X$10,ROW($E$10)-ROW($E$8)+1,FALSE),"",SQRT(($AG18*$AB$14-($BM17+L$14))^2+($AG18*$AB$15-($BN17+L$15))^2+($AG18*$AB$16-($BO17+L$16))^2+($AG18*$AB$17-($BP17+L$17))^2+($AG18*$AB$18-($BQ17+L$18))^2+($AG18*$AB$19-($BR17+L$19))^2+($AG18*$AB$20-($BS17+L$20))^2+($AG18*$AB$21-($BT17+L$21))^2+($AG18*$AB$22-($BU17+L$22))^2+($AG18*$AB$23-($BV17+L$23))^2+($AG18*$AB$24-($BW17+L$24))^2+($AG18*$AB$25-($BX17+L$25))^2+($AG18*$AB$26-($BY17+L$26))^2+($AG18*$AB$27-($BZ17+L$27))^2+($AG18*$AB$28-($CA17+L$28))^2+($AG18*$AB$29-($CB17+L$29))^2+($AG18*$AB$30-($CC17+L$30))^2+($AG18*$AB$31-($CD17+L$31))^2+($AG18*$AB$32-($CE17+L$32))^2+($AG18*$AB$33-($CF17+L$33))^2+($AG18*$AB$34-($CG17+L$34))^2+($AG18*$AB$35-($CH17+L$35))^2+($AG18*$AB$36-($CI17+L$36))^2+($AG18*$AB$37-($CJ17+L$37))^2+($AG18*$AB$38-($CK17+L$38))^2+($AG18*$AB$39-($CL17+L$39))^2+($AG18*$AB$40-($CM17+L$40))^2+($AG18*$AB$41-($CN17+L$41))^2+($AG18*$AB$42-($CO17+L$42))^2+($AG18*$AB$43-($CP17+L$43))^2+($AG18*$AB$44-($CQ17+L$44))^2+($AG18*$AB$45-($CR17+L$45))^2+($AG18*$AB$46-($CS17+L$46))^2+($AG18*$AB$47-($CT17+L$47))^2+($AG18*$AB$48-($CU17+L$48))^2+($AG18*$AB$49-($CV17+L$49))^2+($AG18*$AB$50-($CW17+L$50))^2+($AG18*$AB$51-($CX17+L$51))^2+($AG18*$AB$52-($CY17+L$52))^2+($AG18*$AB$53-($CZ17+L$53))^2+($AG18*$AB$54-($DA17+L$54))^2+($AG18*$AB$55-($DB17+L$55))^2+($AG18*$AB$56-($DC17+L$56))^2+($AG18*$AB$57-($DD17+L$57))^2+($AG18*$AB$58-($DE17+L$58))^2+($AG18*$AB$59-($DF17+L$59))^2+($AG18*$AB$60-($DG17+L$60))^2+($AG18*$AB$61-($DH17+L$61))^2+($AG18*$AB$62-($DI17+L$62))^2+($AG18*$AB$63-($DJ17+L$63))^2)))</f>
        <v/>
      </c>
      <c r="AQ18" s="418" t="str">
        <f>IF(M$10=0,"",IF(COUNTIF($BE$7:$BE17,AQ$6)&gt;=HLOOKUP(AQ$6,$E$8:$X$10,ROW($E$10)-ROW($E$8)+1,FALSE),"",SQRT(($AG18*$AB$14-($BM17+M$14))^2+($AG18*$AB$15-($BN17+M$15))^2+($AG18*$AB$16-($BO17+M$16))^2+($AG18*$AB$17-($BP17+M$17))^2+($AG18*$AB$18-($BQ17+M$18))^2+($AG18*$AB$19-($BR17+M$19))^2+($AG18*$AB$20-($BS17+M$20))^2+($AG18*$AB$21-($BT17+M$21))^2+($AG18*$AB$22-($BU17+M$22))^2+($AG18*$AB$23-($BV17+M$23))^2+($AG18*$AB$24-($BW17+M$24))^2+($AG18*$AB$25-($BX17+M$25))^2+($AG18*$AB$26-($BY17+M$26))^2+($AG18*$AB$27-($BZ17+M$27))^2+($AG18*$AB$28-($CA17+M$28))^2+($AG18*$AB$29-($CB17+M$29))^2+($AG18*$AB$30-($CC17+M$30))^2+($AG18*$AB$31-($CD17+M$31))^2+($AG18*$AB$32-($CE17+M$32))^2+($AG18*$AB$33-($CF17+M$33))^2+($AG18*$AB$34-($CG17+M$34))^2+($AG18*$AB$35-($CH17+M$35))^2+($AG18*$AB$36-($CI17+M$36))^2+($AG18*$AB$37-($CJ17+M$37))^2+($AG18*$AB$38-($CK17+M$38))^2+($AG18*$AB$39-($CL17+M$39))^2+($AG18*$AB$40-($CM17+M$40))^2+($AG18*$AB$41-($CN17+M$41))^2+($AG18*$AB$42-($CO17+M$42))^2+($AG18*$AB$43-($CP17+M$43))^2+($AG18*$AB$44-($CQ17+M$44))^2+($AG18*$AB$45-($CR17+M$45))^2+($AG18*$AB$46-($CS17+M$46))^2+($AG18*$AB$47-($CT17+M$47))^2+($AG18*$AB$48-($CU17+M$48))^2+($AG18*$AB$49-($CV17+M$49))^2+($AG18*$AB$50-($CW17+M$50))^2+($AG18*$AB$51-($CX17+M$51))^2+($AG18*$AB$52-($CY17+M$52))^2+($AG18*$AB$53-($CZ17+M$53))^2+($AG18*$AB$54-($DA17+M$54))^2+($AG18*$AB$55-($DB17+M$55))^2+($AG18*$AB$56-($DC17+M$56))^2+($AG18*$AB$57-($DD17+M$57))^2+($AG18*$AB$58-($DE17+M$58))^2+($AG18*$AB$59-($DF17+M$59))^2+($AG18*$AB$60-($DG17+M$60))^2+($AG18*$AB$61-($DH17+M$61))^2+($AG18*$AB$62-($DI17+M$62))^2+($AG18*$AB$63-($DJ17+M$63))^2)))</f>
        <v/>
      </c>
      <c r="AR18" s="418" t="str">
        <f>IF(N$10=0,"",IF(COUNTIF($BE$7:$BE17,AR$6)&gt;=HLOOKUP(AR$6,$E$8:$X$10,ROW($E$10)-ROW($E$8)+1,FALSE),"",SQRT(($AG18*$AB$14-($BM17+N$14))^2+($AG18*$AB$15-($BN17+N$15))^2+($AG18*$AB$16-($BO17+N$16))^2+($AG18*$AB$17-($BP17+N$17))^2+($AG18*$AB$18-($BQ17+N$18))^2+($AG18*$AB$19-($BR17+N$19))^2+($AG18*$AB$20-($BS17+N$20))^2+($AG18*$AB$21-($BT17+N$21))^2+($AG18*$AB$22-($BU17+N$22))^2+($AG18*$AB$23-($BV17+N$23))^2+($AG18*$AB$24-($BW17+N$24))^2+($AG18*$AB$25-($BX17+N$25))^2+($AG18*$AB$26-($BY17+N$26))^2+($AG18*$AB$27-($BZ17+N$27))^2+($AG18*$AB$28-($CA17+N$28))^2+($AG18*$AB$29-($CB17+N$29))^2+($AG18*$AB$30-($CC17+N$30))^2+($AG18*$AB$31-($CD17+N$31))^2+($AG18*$AB$32-($CE17+N$32))^2+($AG18*$AB$33-($CF17+N$33))^2+($AG18*$AB$34-($CG17+N$34))^2+($AG18*$AB$35-($CH17+N$35))^2+($AG18*$AB$36-($CI17+N$36))^2+($AG18*$AB$37-($CJ17+N$37))^2+($AG18*$AB$38-($CK17+N$38))^2+($AG18*$AB$39-($CL17+N$39))^2+($AG18*$AB$40-($CM17+N$40))^2+($AG18*$AB$41-($CN17+N$41))^2+($AG18*$AB$42-($CO17+N$42))^2+($AG18*$AB$43-($CP17+N$43))^2+($AG18*$AB$44-($CQ17+N$44))^2+($AG18*$AB$45-($CR17+N$45))^2+($AG18*$AB$46-($CS17+N$46))^2+($AG18*$AB$47-($CT17+N$47))^2+($AG18*$AB$48-($CU17+N$48))^2+($AG18*$AB$49-($CV17+N$49))^2+($AG18*$AB$50-($CW17+N$50))^2+($AG18*$AB$51-($CX17+N$51))^2+($AG18*$AB$52-($CY17+N$52))^2+($AG18*$AB$53-($CZ17+N$53))^2+($AG18*$AB$54-($DA17+N$54))^2+($AG18*$AB$55-($DB17+N$55))^2+($AG18*$AB$56-($DC17+N$56))^2+($AG18*$AB$57-($DD17+N$57))^2+($AG18*$AB$58-($DE17+N$58))^2+($AG18*$AB$59-($DF17+N$59))^2+($AG18*$AB$60-($DG17+N$60))^2+($AG18*$AB$61-($DH17+N$61))^2+($AG18*$AB$62-($DI17+N$62))^2+($AG18*$AB$63-($DJ17+N$63))^2)))</f>
        <v/>
      </c>
      <c r="AS18" s="418" t="str">
        <f>IF(O$10=0,"",IF(COUNTIF($BE$7:$BE17,AS$6)&gt;=HLOOKUP(AS$6,$E$8:$X$10,ROW($E$10)-ROW($E$8)+1,FALSE),"",SQRT(($AG18*$AB$14-($BM17+O$14))^2+($AG18*$AB$15-($BN17+O$15))^2+($AG18*$AB$16-($BO17+O$16))^2+($AG18*$AB$17-($BP17+O$17))^2+($AG18*$AB$18-($BQ17+O$18))^2+($AG18*$AB$19-($BR17+O$19))^2+($AG18*$AB$20-($BS17+O$20))^2+($AG18*$AB$21-($BT17+O$21))^2+($AG18*$AB$22-($BU17+O$22))^2+($AG18*$AB$23-($BV17+O$23))^2+($AG18*$AB$24-($BW17+O$24))^2+($AG18*$AB$25-($BX17+O$25))^2+($AG18*$AB$26-($BY17+O$26))^2+($AG18*$AB$27-($BZ17+O$27))^2+($AG18*$AB$28-($CA17+O$28))^2+($AG18*$AB$29-($CB17+O$29))^2+($AG18*$AB$30-($CC17+O$30))^2+($AG18*$AB$31-($CD17+O$31))^2+($AG18*$AB$32-($CE17+O$32))^2+($AG18*$AB$33-($CF17+O$33))^2+($AG18*$AB$34-($CG17+O$34))^2+($AG18*$AB$35-($CH17+O$35))^2+($AG18*$AB$36-($CI17+O$36))^2+($AG18*$AB$37-($CJ17+O$37))^2+($AG18*$AB$38-($CK17+O$38))^2+($AG18*$AB$39-($CL17+O$39))^2+($AG18*$AB$40-($CM17+O$40))^2+($AG18*$AB$41-($CN17+O$41))^2+($AG18*$AB$42-($CO17+O$42))^2+($AG18*$AB$43-($CP17+O$43))^2+($AG18*$AB$44-($CQ17+O$44))^2+($AG18*$AB$45-($CR17+O$45))^2+($AG18*$AB$46-($CS17+O$46))^2+($AG18*$AB$47-($CT17+O$47))^2+($AG18*$AB$48-($CU17+O$48))^2+($AG18*$AB$49-($CV17+O$49))^2+($AG18*$AB$50-($CW17+O$50))^2+($AG18*$AB$51-($CX17+O$51))^2+($AG18*$AB$52-($CY17+O$52))^2+($AG18*$AB$53-($CZ17+O$53))^2+($AG18*$AB$54-($DA17+O$54))^2+($AG18*$AB$55-($DB17+O$55))^2+($AG18*$AB$56-($DC17+O$56))^2+($AG18*$AB$57-($DD17+O$57))^2+($AG18*$AB$58-($DE17+O$58))^2+($AG18*$AB$59-($DF17+O$59))^2+($AG18*$AB$60-($DG17+O$60))^2+($AG18*$AB$61-($DH17+O$61))^2+($AG18*$AB$62-($DI17+O$62))^2+($AG18*$AB$63-($DJ17+O$63))^2)))</f>
        <v/>
      </c>
      <c r="AT18" s="418" t="str">
        <f>IF(P$10=0,"",IF(COUNTIF($BE$7:$BE17,AT$6)&gt;=HLOOKUP(AT$6,$E$8:$X$10,ROW($E$10)-ROW($E$8)+1,FALSE),"",SQRT(($AG18*$AB$14-($BM17+P$14))^2+($AG18*$AB$15-($BN17+P$15))^2+($AG18*$AB$16-($BO17+P$16))^2+($AG18*$AB$17-($BP17+P$17))^2+($AG18*$AB$18-($BQ17+P$18))^2+($AG18*$AB$19-($BR17+P$19))^2+($AG18*$AB$20-($BS17+P$20))^2+($AG18*$AB$21-($BT17+P$21))^2+($AG18*$AB$22-($BU17+P$22))^2+($AG18*$AB$23-($BV17+P$23))^2+($AG18*$AB$24-($BW17+P$24))^2+($AG18*$AB$25-($BX17+P$25))^2+($AG18*$AB$26-($BY17+P$26))^2+($AG18*$AB$27-($BZ17+P$27))^2+($AG18*$AB$28-($CA17+P$28))^2+($AG18*$AB$29-($CB17+P$29))^2+($AG18*$AB$30-($CC17+P$30))^2+($AG18*$AB$31-($CD17+P$31))^2+($AG18*$AB$32-($CE17+P$32))^2+($AG18*$AB$33-($CF17+P$33))^2+($AG18*$AB$34-($CG17+P$34))^2+($AG18*$AB$35-($CH17+P$35))^2+($AG18*$AB$36-($CI17+P$36))^2+($AG18*$AB$37-($CJ17+P$37))^2+($AG18*$AB$38-($CK17+P$38))^2+($AG18*$AB$39-($CL17+P$39))^2+($AG18*$AB$40-($CM17+P$40))^2+($AG18*$AB$41-($CN17+P$41))^2+($AG18*$AB$42-($CO17+P$42))^2+($AG18*$AB$43-($CP17+P$43))^2+($AG18*$AB$44-($CQ17+P$44))^2+($AG18*$AB$45-($CR17+P$45))^2+($AG18*$AB$46-($CS17+P$46))^2+($AG18*$AB$47-($CT17+P$47))^2+($AG18*$AB$48-($CU17+P$48))^2+($AG18*$AB$49-($CV17+P$49))^2+($AG18*$AB$50-($CW17+P$50))^2+($AG18*$AB$51-($CX17+P$51))^2+($AG18*$AB$52-($CY17+P$52))^2+($AG18*$AB$53-($CZ17+P$53))^2+($AG18*$AB$54-($DA17+P$54))^2+($AG18*$AB$55-($DB17+P$55))^2+($AG18*$AB$56-($DC17+P$56))^2+($AG18*$AB$57-($DD17+P$57))^2+($AG18*$AB$58-($DE17+P$58))^2+($AG18*$AB$59-($DF17+P$59))^2+($AG18*$AB$60-($DG17+P$60))^2+($AG18*$AB$61-($DH17+P$61))^2+($AG18*$AB$62-($DI17+P$62))^2+($AG18*$AB$63-($DJ17+P$63))^2)))</f>
        <v/>
      </c>
      <c r="AU18" s="418" t="str">
        <f>IF(Q$10=0,"",IF(COUNTIF($BE$7:$BE17,AU$6)&gt;=HLOOKUP(AU$6,$E$8:$X$10,ROW($E$10)-ROW($E$8)+1,FALSE),"",SQRT(($AG18*$AB$14-($BM17+Q$14))^2+($AG18*$AB$15-($BN17+Q$15))^2+($AG18*$AB$16-($BO17+Q$16))^2+($AG18*$AB$17-($BP17+Q$17))^2+($AG18*$AB$18-($BQ17+Q$18))^2+($AG18*$AB$19-($BR17+Q$19))^2+($AG18*$AB$20-($BS17+Q$20))^2+($AG18*$AB$21-($BT17+Q$21))^2+($AG18*$AB$22-($BU17+Q$22))^2+($AG18*$AB$23-($BV17+Q$23))^2+($AG18*$AB$24-($BW17+Q$24))^2+($AG18*$AB$25-($BX17+Q$25))^2+($AG18*$AB$26-($BY17+Q$26))^2+($AG18*$AB$27-($BZ17+Q$27))^2+($AG18*$AB$28-($CA17+Q$28))^2+($AG18*$AB$29-($CB17+Q$29))^2+($AG18*$AB$30-($CC17+Q$30))^2+($AG18*$AB$31-($CD17+Q$31))^2+($AG18*$AB$32-($CE17+Q$32))^2+($AG18*$AB$33-($CF17+Q$33))^2+($AG18*$AB$34-($CG17+Q$34))^2+($AG18*$AB$35-($CH17+Q$35))^2+($AG18*$AB$36-($CI17+Q$36))^2+($AG18*$AB$37-($CJ17+Q$37))^2+($AG18*$AB$38-($CK17+Q$38))^2+($AG18*$AB$39-($CL17+Q$39))^2+($AG18*$AB$40-($CM17+Q$40))^2+($AG18*$AB$41-($CN17+Q$41))^2+($AG18*$AB$42-($CO17+Q$42))^2+($AG18*$AB$43-($CP17+Q$43))^2+($AG18*$AB$44-($CQ17+Q$44))^2+($AG18*$AB$45-($CR17+Q$45))^2+($AG18*$AB$46-($CS17+Q$46))^2+($AG18*$AB$47-($CT17+Q$47))^2+($AG18*$AB$48-($CU17+Q$48))^2+($AG18*$AB$49-($CV17+Q$49))^2+($AG18*$AB$50-($CW17+Q$50))^2+($AG18*$AB$51-($CX17+Q$51))^2+($AG18*$AB$52-($CY17+Q$52))^2+($AG18*$AB$53-($CZ17+Q$53))^2+($AG18*$AB$54-($DA17+Q$54))^2+($AG18*$AB$55-($DB17+Q$55))^2+($AG18*$AB$56-($DC17+Q$56))^2+($AG18*$AB$57-($DD17+Q$57))^2+($AG18*$AB$58-($DE17+Q$58))^2+($AG18*$AB$59-($DF17+Q$59))^2+($AG18*$AB$60-($DG17+Q$60))^2+($AG18*$AB$61-($DH17+Q$61))^2+($AG18*$AB$62-($DI17+Q$62))^2+($AG18*$AB$63-($DJ17+Q$63))^2)))</f>
        <v/>
      </c>
      <c r="AV18" s="418" t="str">
        <f>IF(R$10=0,"",IF(COUNTIF($BE$7:$BE17,AV$6)&gt;=HLOOKUP(AV$6,$E$8:$X$10,ROW($E$10)-ROW($E$8)+1,FALSE),"",SQRT(($AG18*$AB$14-($BM17+R$14))^2+($AG18*$AB$15-($BN17+R$15))^2+($AG18*$AB$16-($BO17+R$16))^2+($AG18*$AB$17-($BP17+R$17))^2+($AG18*$AB$18-($BQ17+R$18))^2+($AG18*$AB$19-($BR17+R$19))^2+($AG18*$AB$20-($BS17+R$20))^2+($AG18*$AB$21-($BT17+R$21))^2+($AG18*$AB$22-($BU17+R$22))^2+($AG18*$AB$23-($BV17+R$23))^2+($AG18*$AB$24-($BW17+R$24))^2+($AG18*$AB$25-($BX17+R$25))^2+($AG18*$AB$26-($BY17+R$26))^2+($AG18*$AB$27-($BZ17+R$27))^2+($AG18*$AB$28-($CA17+R$28))^2+($AG18*$AB$29-($CB17+R$29))^2+($AG18*$AB$30-($CC17+R$30))^2+($AG18*$AB$31-($CD17+R$31))^2+($AG18*$AB$32-($CE17+R$32))^2+($AG18*$AB$33-($CF17+R$33))^2+($AG18*$AB$34-($CG17+R$34))^2+($AG18*$AB$35-($CH17+R$35))^2+($AG18*$AB$36-($CI17+R$36))^2+($AG18*$AB$37-($CJ17+R$37))^2+($AG18*$AB$38-($CK17+R$38))^2+($AG18*$AB$39-($CL17+R$39))^2+($AG18*$AB$40-($CM17+R$40))^2+($AG18*$AB$41-($CN17+R$41))^2+($AG18*$AB$42-($CO17+R$42))^2+($AG18*$AB$43-($CP17+R$43))^2+($AG18*$AB$44-($CQ17+R$44))^2+($AG18*$AB$45-($CR17+R$45))^2+($AG18*$AB$46-($CS17+R$46))^2+($AG18*$AB$47-($CT17+R$47))^2+($AG18*$AB$48-($CU17+R$48))^2+($AG18*$AB$49-($CV17+R$49))^2+($AG18*$AB$50-($CW17+R$50))^2+($AG18*$AB$51-($CX17+R$51))^2+($AG18*$AB$52-($CY17+R$52))^2+($AG18*$AB$53-($CZ17+R$53))^2+($AG18*$AB$54-($DA17+R$54))^2+($AG18*$AB$55-($DB17+R$55))^2+($AG18*$AB$56-($DC17+R$56))^2+($AG18*$AB$57-($DD17+R$57))^2+($AG18*$AB$58-($DE17+R$58))^2+($AG18*$AB$59-($DF17+R$59))^2+($AG18*$AB$60-($DG17+R$60))^2+($AG18*$AB$61-($DH17+R$61))^2+($AG18*$AB$62-($DI17+R$62))^2+($AG18*$AB$63-($DJ17+R$63))^2)))</f>
        <v/>
      </c>
      <c r="AW18" s="418" t="str">
        <f>IF(S$10=0,"",IF(COUNTIF($BE$7:$BE17,AW$6)&gt;=HLOOKUP(AW$6,$E$8:$X$10,ROW($E$10)-ROW($E$8)+1,FALSE),"",SQRT(($AG18*$AB$14-($BM17+S$14))^2+($AG18*$AB$15-($BN17+S$15))^2+($AG18*$AB$16-($BO17+S$16))^2+($AG18*$AB$17-($BP17+S$17))^2+($AG18*$AB$18-($BQ17+S$18))^2+($AG18*$AB$19-($BR17+S$19))^2+($AG18*$AB$20-($BS17+S$20))^2+($AG18*$AB$21-($BT17+S$21))^2+($AG18*$AB$22-($BU17+S$22))^2+($AG18*$AB$23-($BV17+S$23))^2+($AG18*$AB$24-($BW17+S$24))^2+($AG18*$AB$25-($BX17+S$25))^2+($AG18*$AB$26-($BY17+S$26))^2+($AG18*$AB$27-($BZ17+S$27))^2+($AG18*$AB$28-($CA17+S$28))^2+($AG18*$AB$29-($CB17+S$29))^2+($AG18*$AB$30-($CC17+S$30))^2+($AG18*$AB$31-($CD17+S$31))^2+($AG18*$AB$32-($CE17+S$32))^2+($AG18*$AB$33-($CF17+S$33))^2+($AG18*$AB$34-($CG17+S$34))^2+($AG18*$AB$35-($CH17+S$35))^2+($AG18*$AB$36-($CI17+S$36))^2+($AG18*$AB$37-($CJ17+S$37))^2+($AG18*$AB$38-($CK17+S$38))^2+($AG18*$AB$39-($CL17+S$39))^2+($AG18*$AB$40-($CM17+S$40))^2+($AG18*$AB$41-($CN17+S$41))^2+($AG18*$AB$42-($CO17+S$42))^2+($AG18*$AB$43-($CP17+S$43))^2+($AG18*$AB$44-($CQ17+S$44))^2+($AG18*$AB$45-($CR17+S$45))^2+($AG18*$AB$46-($CS17+S$46))^2+($AG18*$AB$47-($CT17+S$47))^2+($AG18*$AB$48-($CU17+S$48))^2+($AG18*$AB$49-($CV17+S$49))^2+($AG18*$AB$50-($CW17+S$50))^2+($AG18*$AB$51-($CX17+S$51))^2+($AG18*$AB$52-($CY17+S$52))^2+($AG18*$AB$53-($CZ17+S$53))^2+($AG18*$AB$54-($DA17+S$54))^2+($AG18*$AB$55-($DB17+S$55))^2+($AG18*$AB$56-($DC17+S$56))^2+($AG18*$AB$57-($DD17+S$57))^2+($AG18*$AB$58-($DE17+S$58))^2+($AG18*$AB$59-($DF17+S$59))^2+($AG18*$AB$60-($DG17+S$60))^2+($AG18*$AB$61-($DH17+S$61))^2+($AG18*$AB$62-($DI17+S$62))^2+($AG18*$AB$63-($DJ17+S$63))^2)))</f>
        <v/>
      </c>
      <c r="AX18" s="418" t="str">
        <f>IF(T$10=0,"",IF(COUNTIF($BE$7:$BE17,AX$6)&gt;=HLOOKUP(AX$6,$E$8:$X$10,ROW($E$10)-ROW($E$8)+1,FALSE),"",SQRT(($AG18*$AB$14-($BM17+T$14))^2+($AG18*$AB$15-($BN17+T$15))^2+($AG18*$AB$16-($BO17+T$16))^2+($AG18*$AB$17-($BP17+T$17))^2+($AG18*$AB$18-($BQ17+T$18))^2+($AG18*$AB$19-($BR17+T$19))^2+($AG18*$AB$20-($BS17+T$20))^2+($AG18*$AB$21-($BT17+T$21))^2+($AG18*$AB$22-($BU17+T$22))^2+($AG18*$AB$23-($BV17+T$23))^2+($AG18*$AB$24-($BW17+T$24))^2+($AG18*$AB$25-($BX17+T$25))^2+($AG18*$AB$26-($BY17+T$26))^2+($AG18*$AB$27-($BZ17+T$27))^2+($AG18*$AB$28-($CA17+T$28))^2+($AG18*$AB$29-($CB17+T$29))^2+($AG18*$AB$30-($CC17+T$30))^2+($AG18*$AB$31-($CD17+T$31))^2+($AG18*$AB$32-($CE17+T$32))^2+($AG18*$AB$33-($CF17+T$33))^2+($AG18*$AB$34-($CG17+T$34))^2+($AG18*$AB$35-($CH17+T$35))^2+($AG18*$AB$36-($CI17+T$36))^2+($AG18*$AB$37-($CJ17+T$37))^2+($AG18*$AB$38-($CK17+T$38))^2+($AG18*$AB$39-($CL17+T$39))^2+($AG18*$AB$40-($CM17+T$40))^2+($AG18*$AB$41-($CN17+T$41))^2+($AG18*$AB$42-($CO17+T$42))^2+($AG18*$AB$43-($CP17+T$43))^2+($AG18*$AB$44-($CQ17+T$44))^2+($AG18*$AB$45-($CR17+T$45))^2+($AG18*$AB$46-($CS17+T$46))^2+($AG18*$AB$47-($CT17+T$47))^2+($AG18*$AB$48-($CU17+T$48))^2+($AG18*$AB$49-($CV17+T$49))^2+($AG18*$AB$50-($CW17+T$50))^2+($AG18*$AB$51-($CX17+T$51))^2+($AG18*$AB$52-($CY17+T$52))^2+($AG18*$AB$53-($CZ17+T$53))^2+($AG18*$AB$54-($DA17+T$54))^2+($AG18*$AB$55-($DB17+T$55))^2+($AG18*$AB$56-($DC17+T$56))^2+($AG18*$AB$57-($DD17+T$57))^2+($AG18*$AB$58-($DE17+T$58))^2+($AG18*$AB$59-($DF17+T$59))^2+($AG18*$AB$60-($DG17+T$60))^2+($AG18*$AB$61-($DH17+T$61))^2+($AG18*$AB$62-($DI17+T$62))^2+($AG18*$AB$63-($DJ17+T$63))^2)))</f>
        <v/>
      </c>
      <c r="AY18" s="418" t="str">
        <f>IF(U$10=0,"",IF(COUNTIF($BE$7:$BE17,AY$6)&gt;=HLOOKUP(AY$6,$E$8:$X$10,ROW($E$10)-ROW($E$8)+1,FALSE),"",SQRT(($AG18*$AB$14-($BM17+U$14))^2+($AG18*$AB$15-($BN17+U$15))^2+($AG18*$AB$16-($BO17+U$16))^2+($AG18*$AB$17-($BP17+U$17))^2+($AG18*$AB$18-($BQ17+U$18))^2+($AG18*$AB$19-($BR17+U$19))^2+($AG18*$AB$20-($BS17+U$20))^2+($AG18*$AB$21-($BT17+U$21))^2+($AG18*$AB$22-($BU17+U$22))^2+($AG18*$AB$23-($BV17+U$23))^2+($AG18*$AB$24-($BW17+U$24))^2+($AG18*$AB$25-($BX17+U$25))^2+($AG18*$AB$26-($BY17+U$26))^2+($AG18*$AB$27-($BZ17+U$27))^2+($AG18*$AB$28-($CA17+U$28))^2+($AG18*$AB$29-($CB17+U$29))^2+($AG18*$AB$30-($CC17+U$30))^2+($AG18*$AB$31-($CD17+U$31))^2+($AG18*$AB$32-($CE17+U$32))^2+($AG18*$AB$33-($CF17+U$33))^2+($AG18*$AB$34-($CG17+U$34))^2+($AG18*$AB$35-($CH17+U$35))^2+($AG18*$AB$36-($CI17+U$36))^2+($AG18*$AB$37-($CJ17+U$37))^2+($AG18*$AB$38-($CK17+U$38))^2+($AG18*$AB$39-($CL17+U$39))^2+($AG18*$AB$40-($CM17+U$40))^2+($AG18*$AB$41-($CN17+U$41))^2+($AG18*$AB$42-($CO17+U$42))^2+($AG18*$AB$43-($CP17+U$43))^2+($AG18*$AB$44-($CQ17+U$44))^2+($AG18*$AB$45-($CR17+U$45))^2+($AG18*$AB$46-($CS17+U$46))^2+($AG18*$AB$47-($CT17+U$47))^2+($AG18*$AB$48-($CU17+U$48))^2+($AG18*$AB$49-($CV17+U$49))^2+($AG18*$AB$50-($CW17+U$50))^2+($AG18*$AB$51-($CX17+U$51))^2+($AG18*$AB$52-($CY17+U$52))^2+($AG18*$AB$53-($CZ17+U$53))^2+($AG18*$AB$54-($DA17+U$54))^2+($AG18*$AB$55-($DB17+U$55))^2+($AG18*$AB$56-($DC17+U$56))^2+($AG18*$AB$57-($DD17+U$57))^2+($AG18*$AB$58-($DE17+U$58))^2+($AG18*$AB$59-($DF17+U$59))^2+($AG18*$AB$60-($DG17+U$60))^2+($AG18*$AB$61-($DH17+U$61))^2+($AG18*$AB$62-($DI17+U$62))^2+($AG18*$AB$63-($DJ17+U$63))^2)))</f>
        <v/>
      </c>
      <c r="AZ18" s="418" t="str">
        <f>IF(V$10=0,"",IF(COUNTIF($BE$7:$BE17,AZ$6)&gt;=HLOOKUP(AZ$6,$E$8:$X$10,ROW($E$10)-ROW($E$8)+1,FALSE),"",SQRT(($AG18*$AB$14-($BM17+V$14))^2+($AG18*$AB$15-($BN17+V$15))^2+($AG18*$AB$16-($BO17+V$16))^2+($AG18*$AB$17-($BP17+V$17))^2+($AG18*$AB$18-($BQ17+V$18))^2+($AG18*$AB$19-($BR17+V$19))^2+($AG18*$AB$20-($BS17+V$20))^2+($AG18*$AB$21-($BT17+V$21))^2+($AG18*$AB$22-($BU17+V$22))^2+($AG18*$AB$23-($BV17+V$23))^2+($AG18*$AB$24-($BW17+V$24))^2+($AG18*$AB$25-($BX17+V$25))^2+($AG18*$AB$26-($BY17+V$26))^2+($AG18*$AB$27-($BZ17+V$27))^2+($AG18*$AB$28-($CA17+V$28))^2+($AG18*$AB$29-($CB17+V$29))^2+($AG18*$AB$30-($CC17+V$30))^2+($AG18*$AB$31-($CD17+V$31))^2+($AG18*$AB$32-($CE17+V$32))^2+($AG18*$AB$33-($CF17+V$33))^2+($AG18*$AB$34-($CG17+V$34))^2+($AG18*$AB$35-($CH17+V$35))^2+($AG18*$AB$36-($CI17+V$36))^2+($AG18*$AB$37-($CJ17+V$37))^2+($AG18*$AB$38-($CK17+V$38))^2+($AG18*$AB$39-($CL17+V$39))^2+($AG18*$AB$40-($CM17+V$40))^2+($AG18*$AB$41-($CN17+V$41))^2+($AG18*$AB$42-($CO17+V$42))^2+($AG18*$AB$43-($CP17+V$43))^2+($AG18*$AB$44-($CQ17+V$44))^2+($AG18*$AB$45-($CR17+V$45))^2+($AG18*$AB$46-($CS17+V$46))^2+($AG18*$AB$47-($CT17+V$47))^2+($AG18*$AB$48-($CU17+V$48))^2+($AG18*$AB$49-($CV17+V$49))^2+($AG18*$AB$50-($CW17+V$50))^2+($AG18*$AB$51-($CX17+V$51))^2+($AG18*$AB$52-($CY17+V$52))^2+($AG18*$AB$53-($CZ17+V$53))^2+($AG18*$AB$54-($DA17+V$54))^2+($AG18*$AB$55-($DB17+V$55))^2+($AG18*$AB$56-($DC17+V$56))^2+($AG18*$AB$57-($DD17+V$57))^2+($AG18*$AB$58-($DE17+V$58))^2+($AG18*$AB$59-($DF17+V$59))^2+($AG18*$AB$60-($DG17+V$60))^2+($AG18*$AB$61-($DH17+V$61))^2+($AG18*$AB$62-($DI17+V$62))^2+($AG18*$AB$63-($DJ17+V$63))^2)))</f>
        <v/>
      </c>
      <c r="BA18" s="418" t="str">
        <f>IF(W$10=0,"",IF(COUNTIF($BE$7:$BE17,BA$6)&gt;=HLOOKUP(BA$6,$E$8:$X$10,ROW($E$10)-ROW($E$8)+1,FALSE),"",SQRT(($AG18*$AB$14-($BM17+W$14))^2+($AG18*$AB$15-($BN17+W$15))^2+($AG18*$AB$16-($BO17+W$16))^2+($AG18*$AB$17-($BP17+W$17))^2+($AG18*$AB$18-($BQ17+W$18))^2+($AG18*$AB$19-($BR17+W$19))^2+($AG18*$AB$20-($BS17+W$20))^2+($AG18*$AB$21-($BT17+W$21))^2+($AG18*$AB$22-($BU17+W$22))^2+($AG18*$AB$23-($BV17+W$23))^2+($AG18*$AB$24-($BW17+W$24))^2+($AG18*$AB$25-($BX17+W$25))^2+($AG18*$AB$26-($BY17+W$26))^2+($AG18*$AB$27-($BZ17+W$27))^2+($AG18*$AB$28-($CA17+W$28))^2+($AG18*$AB$29-($CB17+W$29))^2+($AG18*$AB$30-($CC17+W$30))^2+($AG18*$AB$31-($CD17+W$31))^2+($AG18*$AB$32-($CE17+W$32))^2+($AG18*$AB$33-($CF17+W$33))^2+($AG18*$AB$34-($CG17+W$34))^2+($AG18*$AB$35-($CH17+W$35))^2+($AG18*$AB$36-($CI17+W$36))^2+($AG18*$AB$37-($CJ17+W$37))^2+($AG18*$AB$38-($CK17+W$38))^2+($AG18*$AB$39-($CL17+W$39))^2+($AG18*$AB$40-($CM17+W$40))^2+($AG18*$AB$41-($CN17+W$41))^2+($AG18*$AB$42-($CO17+W$42))^2+($AG18*$AB$43-($CP17+W$43))^2+($AG18*$AB$44-($CQ17+W$44))^2+($AG18*$AB$45-($CR17+W$45))^2+($AG18*$AB$46-($CS17+W$46))^2+($AG18*$AB$47-($CT17+W$47))^2+($AG18*$AB$48-($CU17+W$48))^2+($AG18*$AB$49-($CV17+W$49))^2+($AG18*$AB$50-($CW17+W$50))^2+($AG18*$AB$51-($CX17+W$51))^2+($AG18*$AB$52-($CY17+W$52))^2+($AG18*$AB$53-($CZ17+W$53))^2+($AG18*$AB$54-($DA17+W$54))^2+($AG18*$AB$55-($DB17+W$55))^2+($AG18*$AB$56-($DC17+W$56))^2+($AG18*$AB$57-($DD17+W$57))^2+($AG18*$AB$58-($DE17+W$58))^2+($AG18*$AB$59-($DF17+W$59))^2+($AG18*$AB$60-($DG17+W$60))^2+($AG18*$AB$61-($DH17+W$61))^2+($AG18*$AB$62-($DI17+W$62))^2+($AG18*$AB$63-($DJ17+W$63))^2)))</f>
        <v/>
      </c>
      <c r="BB18" s="418" t="str">
        <f>IF(X$10=0,"",IF(COUNTIF($BE$7:$BE17,BB$6)&gt;=HLOOKUP(BB$6,$E$8:$X$10,ROW($E$10)-ROW($E$8)+1,FALSE),"",SQRT(($AG18*$AB$14-($BM17+X$14))^2+($AG18*$AB$15-($BN17+X$15))^2+($AG18*$AB$16-($BO17+X$16))^2+($AG18*$AB$17-($BP17+X$17))^2+($AG18*$AB$18-($BQ17+X$18))^2+($AG18*$AB$19-($BR17+X$19))^2+($AG18*$AB$20-($BS17+X$20))^2+($AG18*$AB$21-($BT17+X$21))^2+($AG18*$AB$22-($BU17+X$22))^2+($AG18*$AB$23-($BV17+X$23))^2+($AG18*$AB$24-($BW17+X$24))^2+($AG18*$AB$25-($BX17+X$25))^2+($AG18*$AB$26-($BY17+X$26))^2+($AG18*$AB$27-($BZ17+X$27))^2+($AG18*$AB$28-($CA17+X$28))^2+($AG18*$AB$29-($CB17+X$29))^2+($AG18*$AB$30-($CC17+X$30))^2+($AG18*$AB$31-($CD17+X$31))^2+($AG18*$AB$32-($CE17+X$32))^2+($AG18*$AB$33-($CF17+X$33))^2+($AG18*$AB$34-($CG17+X$34))^2+($AG18*$AB$35-($CH17+X$35))^2+($AG18*$AB$36-($CI17+X$36))^2+($AG18*$AB$37-($CJ17+X$37))^2+($AG18*$AB$38-($CK17+X$38))^2+($AG18*$AB$39-($CL17+X$39))^2+($AG18*$AB$40-($CM17+X$40))^2+($AG18*$AB$41-($CN17+X$41))^2+($AG18*$AB$42-($CO17+X$42))^2+($AG18*$AB$43-($CP17+X$43))^2+($AG18*$AB$44-($CQ17+X$44))^2+($AG18*$AB$45-($CR17+X$45))^2+($AG18*$AB$46-($CS17+X$46))^2+($AG18*$AB$47-($CT17+X$47))^2+($AG18*$AB$48-($CU17+X$48))^2+($AG18*$AB$49-($CV17+X$49))^2+($AG18*$AB$50-($CW17+X$50))^2+($AG18*$AB$51-($CX17+X$51))^2+($AG18*$AB$52-($CY17+X$52))^2+($AG18*$AB$53-($CZ17+X$53))^2+($AG18*$AB$54-($DA17+X$54))^2+($AG18*$AB$55-($DB17+X$55))^2+($AG18*$AB$56-($DC17+X$56))^2+($AG18*$AB$57-($DD17+X$57))^2+($AG18*$AB$58-($DE17+X$58))^2+($AG18*$AB$59-($DF17+X$59))^2+($AG18*$AB$60-($DG17+X$60))^2+($AG18*$AB$61-($DH17+X$61))^2+($AG18*$AB$62-($DI17+X$62))^2+($AG18*$AB$63-($DJ17+X$63))^2)))</f>
        <v/>
      </c>
      <c r="BC18" s="200"/>
      <c r="BD18" s="419">
        <f t="shared" si="6"/>
        <v>0</v>
      </c>
      <c r="BE18" s="420">
        <f t="shared" si="7"/>
        <v>0</v>
      </c>
      <c r="BF18" s="421">
        <f t="shared" si="8"/>
        <v>0</v>
      </c>
      <c r="BG18" s="71"/>
      <c r="BH18" s="71"/>
      <c r="BI18" s="71"/>
      <c r="BJ18" s="71"/>
      <c r="BK18" s="693"/>
      <c r="BL18" s="197">
        <f t="shared" si="12"/>
        <v>12</v>
      </c>
      <c r="BM18" s="202">
        <f t="shared" si="9"/>
        <v>0</v>
      </c>
      <c r="BN18" s="202">
        <f t="shared" si="10"/>
        <v>0</v>
      </c>
      <c r="BO18" s="202">
        <f t="shared" si="13"/>
        <v>0</v>
      </c>
      <c r="BP18" s="202">
        <f t="shared" si="14"/>
        <v>0</v>
      </c>
      <c r="BQ18" s="202">
        <f t="shared" si="15"/>
        <v>0</v>
      </c>
      <c r="BR18" s="202">
        <f t="shared" si="16"/>
        <v>0</v>
      </c>
      <c r="BS18" s="202">
        <f t="shared" si="17"/>
        <v>0</v>
      </c>
      <c r="BT18" s="202">
        <f t="shared" si="18"/>
        <v>0</v>
      </c>
      <c r="BU18" s="202">
        <f t="shared" si="19"/>
        <v>0</v>
      </c>
      <c r="BV18" s="202">
        <f t="shared" si="20"/>
        <v>0</v>
      </c>
      <c r="BW18" s="202">
        <f t="shared" si="21"/>
        <v>0</v>
      </c>
      <c r="BX18" s="202">
        <f t="shared" si="22"/>
        <v>0</v>
      </c>
      <c r="BY18" s="202">
        <f t="shared" si="23"/>
        <v>0</v>
      </c>
      <c r="BZ18" s="202">
        <f t="shared" si="24"/>
        <v>0</v>
      </c>
      <c r="CA18" s="202">
        <f t="shared" si="25"/>
        <v>0</v>
      </c>
      <c r="CB18" s="202">
        <f t="shared" si="26"/>
        <v>0</v>
      </c>
      <c r="CC18" s="202">
        <f t="shared" si="27"/>
        <v>0</v>
      </c>
      <c r="CD18" s="202">
        <f t="shared" si="28"/>
        <v>0</v>
      </c>
      <c r="CE18" s="202">
        <f t="shared" si="29"/>
        <v>0</v>
      </c>
      <c r="CF18" s="202">
        <f t="shared" si="30"/>
        <v>0</v>
      </c>
      <c r="CG18" s="202">
        <f t="shared" si="31"/>
        <v>0</v>
      </c>
      <c r="CH18" s="202">
        <f t="shared" si="32"/>
        <v>0</v>
      </c>
      <c r="CI18" s="202">
        <f t="shared" si="33"/>
        <v>0</v>
      </c>
      <c r="CJ18" s="202">
        <f t="shared" si="34"/>
        <v>0</v>
      </c>
      <c r="CK18" s="202">
        <f t="shared" si="35"/>
        <v>0</v>
      </c>
      <c r="CL18" s="202">
        <f t="shared" si="36"/>
        <v>0</v>
      </c>
      <c r="CM18" s="202">
        <f t="shared" si="37"/>
        <v>0</v>
      </c>
      <c r="CN18" s="202">
        <f t="shared" si="38"/>
        <v>0</v>
      </c>
      <c r="CO18" s="202">
        <f t="shared" si="39"/>
        <v>0</v>
      </c>
      <c r="CP18" s="202">
        <f t="shared" si="40"/>
        <v>0</v>
      </c>
      <c r="CQ18" s="202">
        <f t="shared" si="41"/>
        <v>0</v>
      </c>
      <c r="CR18" s="202">
        <f t="shared" si="42"/>
        <v>0</v>
      </c>
      <c r="CS18" s="202">
        <f t="shared" si="43"/>
        <v>0</v>
      </c>
      <c r="CT18" s="202">
        <f t="shared" si="44"/>
        <v>0</v>
      </c>
      <c r="CU18" s="202">
        <f t="shared" si="45"/>
        <v>0</v>
      </c>
      <c r="CV18" s="202">
        <f t="shared" si="46"/>
        <v>0</v>
      </c>
      <c r="CW18" s="202">
        <f t="shared" si="47"/>
        <v>0</v>
      </c>
      <c r="CX18" s="202">
        <f t="shared" si="48"/>
        <v>0</v>
      </c>
      <c r="CY18" s="202">
        <f t="shared" si="49"/>
        <v>0</v>
      </c>
      <c r="CZ18" s="202">
        <f t="shared" si="50"/>
        <v>0</v>
      </c>
      <c r="DA18" s="202">
        <f t="shared" si="51"/>
        <v>0</v>
      </c>
      <c r="DB18" s="202">
        <f t="shared" si="52"/>
        <v>0</v>
      </c>
      <c r="DC18" s="202">
        <f t="shared" si="53"/>
        <v>0</v>
      </c>
      <c r="DD18" s="202">
        <f t="shared" si="54"/>
        <v>0</v>
      </c>
      <c r="DE18" s="202">
        <f t="shared" si="55"/>
        <v>0</v>
      </c>
      <c r="DF18" s="202">
        <f t="shared" si="56"/>
        <v>0</v>
      </c>
      <c r="DG18" s="202">
        <f t="shared" si="57"/>
        <v>0</v>
      </c>
      <c r="DH18" s="202">
        <f t="shared" si="58"/>
        <v>0</v>
      </c>
      <c r="DI18" s="202">
        <f t="shared" si="59"/>
        <v>0</v>
      </c>
      <c r="DJ18" s="202">
        <f t="shared" si="60"/>
        <v>0</v>
      </c>
      <c r="DK18" s="71"/>
      <c r="DL18" s="71"/>
      <c r="DM18" s="71"/>
      <c r="DN18" s="71"/>
      <c r="DO18" s="71"/>
      <c r="DP18" s="71"/>
    </row>
    <row r="19" spans="1:120" ht="18" customHeight="1" thickTop="1" thickBot="1" x14ac:dyDescent="0.25">
      <c r="A19" s="71"/>
      <c r="B19" s="691"/>
      <c r="C19" s="220"/>
      <c r="D19" s="236"/>
      <c r="E19" s="237"/>
      <c r="F19" s="237"/>
      <c r="G19" s="237"/>
      <c r="H19" s="237"/>
      <c r="I19" s="237"/>
      <c r="J19" s="237"/>
      <c r="K19" s="237"/>
      <c r="L19" s="237"/>
      <c r="M19" s="237"/>
      <c r="N19" s="237"/>
      <c r="O19" s="237"/>
      <c r="P19" s="237"/>
      <c r="Q19" s="237"/>
      <c r="R19" s="237"/>
      <c r="S19" s="237"/>
      <c r="T19" s="237"/>
      <c r="U19" s="237"/>
      <c r="V19" s="237"/>
      <c r="W19" s="415"/>
      <c r="X19" s="414"/>
      <c r="Y19" s="133"/>
      <c r="Z19" s="222">
        <f t="shared" si="63"/>
        <v>0</v>
      </c>
      <c r="AA19" s="223"/>
      <c r="AB19" s="224">
        <f t="shared" si="64"/>
        <v>0</v>
      </c>
      <c r="AC19" s="71"/>
      <c r="AD19" s="440">
        <f t="shared" si="65"/>
        <v>0</v>
      </c>
      <c r="AE19" s="194">
        <f t="shared" si="61"/>
        <v>0</v>
      </c>
      <c r="AF19" s="206">
        <f t="shared" si="62"/>
        <v>0</v>
      </c>
      <c r="AG19" s="417">
        <f>IF(MAX(AG$7:AG18)&lt;$W$12,AG18+1,0)</f>
        <v>0</v>
      </c>
      <c r="AH19" s="200"/>
      <c r="AI19" s="418" t="str">
        <f>IF(E$10=0,"",IF(COUNTIF($BE$7:$BE18,AI$6)&gt;=HLOOKUP(AI$6,$E$8:$X$10,ROW($E$10)-ROW($E$8)+1,FALSE),"",SQRT(($AG19*$AB$14-($BM18+E$14))^2+($AG19*$AB$15-($BN18+E$15))^2+($AG19*$AB$16-($BO18+E$16))^2+($AG19*$AB$17-($BP18+E$17))^2+($AG19*$AB$18-($BQ18+E$18))^2+($AG19*$AB$19-($BR18+E$19))^2+($AG19*$AB$20-($BS18+E$20))^2+($AG19*$AB$21-($BT18+E$21))^2+($AG19*$AB$22-($BU18+E$22))^2+($AG19*$AB$23-($BV18+E$23))^2+($AG19*$AB$24-($BW18+E$24))^2+($AG19*$AB$25-($BX18+E$25))^2+($AG19*$AB$26-($BY18+E$26))^2+($AG19*$AB$27-($BZ18+E$27))^2+($AG19*$AB$28-($CA18+E$28))^2+($AG19*$AB$29-($CB18+E$29))^2+($AG19*$AB$30-($CC18+E$30))^2+($AG19*$AB$31-($CD18+E$31))^2+($AG19*$AB$32-($CE18+E$32))^2+($AG19*$AB$33-($CF18+E$33))^2+($AG19*$AB$34-($CG18+E$34))^2+($AG19*$AB$35-($CH18+E$35))^2+($AG19*$AB$36-($CI18+E$36))^2+($AG19*$AB$37-($CJ18+E$37))^2+($AG19*$AB$38-($CK18+E$38))^2+($AG19*$AB$39-($CL18+E$39))^2+($AG19*$AB$40-($CM18+E$40))^2+($AG19*$AB$41-($CN18+E$41))^2+($AG19*$AB$42-($CO18+E$42))^2+($AG19*$AB$43-($CP18+E$43))^2+($AG19*$AB$44-($CQ18+E$44))^2+($AG19*$AB$45-($CR18+E$45))^2+($AG19*$AB$46-($CS18+E$46))^2+($AG19*$AB$47-($CT18+E$47))^2+($AG19*$AB$48-($CU18+E$48))^2+($AG19*$AB$49-($CV18+E$49))^2+($AG19*$AB$50-($CW18+E$50))^2+($AG19*$AB$51-($CX18+E$51))^2+($AG19*$AB$52-($CY18+E$52))^2+($AG19*$AB$53-($CZ18+E$53))^2+($AG19*$AB$54-($DA18+E$54))^2+($AG19*$AB$55-($DB18+E$55))^2+($AG19*$AB$56-($DC18+E$56))^2+($AG19*$AB$57-($DD18+E$57))^2+($AG19*$AB$58-($DE18+E$58))^2+($AG19*$AB$59-($DF18+E$59))^2+($AG19*$AB$60-($DG18+E$60))^2+($AG19*$AB$61-($DH18+E$61))^2+($AG19*$AB$62-($DI18+E$62))^2+($AG19*$AB$63-($DJ18+E$63))^2)))</f>
        <v/>
      </c>
      <c r="AJ19" s="418" t="str">
        <f>IF(F$10=0,"",IF(COUNTIF($BE$7:$BE18,AJ$6)&gt;=HLOOKUP(AJ$6,$E$8:$X$10,ROW($E$10)-ROW($E$8)+1,FALSE),"",SQRT(($AG19*$AB$14-($BM18+F$14))^2+($AG19*$AB$15-($BN18+F$15))^2+($AG19*$AB$16-($BO18+F$16))^2+($AG19*$AB$17-($BP18+F$17))^2+($AG19*$AB$18-($BQ18+F$18))^2+($AG19*$AB$19-($BR18+F$19))^2+($AG19*$AB$20-($BS18+F$20))^2+($AG19*$AB$21-($BT18+F$21))^2+($AG19*$AB$22-($BU18+F$22))^2+($AG19*$AB$23-($BV18+F$23))^2+($AG19*$AB$24-($BW18+F$24))^2+($AG19*$AB$25-($BX18+F$25))^2+($AG19*$AB$26-($BY18+F$26))^2+($AG19*$AB$27-($BZ18+F$27))^2+($AG19*$AB$28-($CA18+F$28))^2+($AG19*$AB$29-($CB18+F$29))^2+($AG19*$AB$30-($CC18+F$30))^2+($AG19*$AB$31-($CD18+F$31))^2+($AG19*$AB$32-($CE18+F$32))^2+($AG19*$AB$33-($CF18+F$33))^2+($AG19*$AB$34-($CG18+F$34))^2+($AG19*$AB$35-($CH18+F$35))^2+($AG19*$AB$36-($CI18+F$36))^2+($AG19*$AB$37-($CJ18+F$37))^2+($AG19*$AB$38-($CK18+F$38))^2+($AG19*$AB$39-($CL18+F$39))^2+($AG19*$AB$40-($CM18+F$40))^2+($AG19*$AB$41-($CN18+F$41))^2+($AG19*$AB$42-($CO18+F$42))^2+($AG19*$AB$43-($CP18+F$43))^2+($AG19*$AB$44-($CQ18+F$44))^2+($AG19*$AB$45-($CR18+F$45))^2+($AG19*$AB$46-($CS18+F$46))^2+($AG19*$AB$47-($CT18+F$47))^2+($AG19*$AB$48-($CU18+F$48))^2+($AG19*$AB$49-($CV18+F$49))^2+($AG19*$AB$50-($CW18+F$50))^2+($AG19*$AB$51-($CX18+F$51))^2+($AG19*$AB$52-($CY18+F$52))^2+($AG19*$AB$53-($CZ18+F$53))^2+($AG19*$AB$54-($DA18+F$54))^2+($AG19*$AB$55-($DB18+F$55))^2+($AG19*$AB$56-($DC18+F$56))^2+($AG19*$AB$57-($DD18+F$57))^2+($AG19*$AB$58-($DE18+F$58))^2+($AG19*$AB$59-($DF18+F$59))^2+($AG19*$AB$60-($DG18+F$60))^2+($AG19*$AB$61-($DH18+F$61))^2+($AG19*$AB$62-($DI18+F$62))^2+($AG19*$AB$63-($DJ18+F$63))^2)))</f>
        <v/>
      </c>
      <c r="AK19" s="418" t="str">
        <f>IF(G$10=0,"",IF(COUNTIF($BE$7:$BE18,AK$6)&gt;=HLOOKUP(AK$6,$E$8:$X$10,ROW($E$10)-ROW($E$8)+1,FALSE),"",SQRT(($AG19*$AB$14-($BM18+G$14))^2+($AG19*$AB$15-($BN18+G$15))^2+($AG19*$AB$16-($BO18+G$16))^2+($AG19*$AB$17-($BP18+G$17))^2+($AG19*$AB$18-($BQ18+G$18))^2+($AG19*$AB$19-($BR18+G$19))^2+($AG19*$AB$20-($BS18+G$20))^2+($AG19*$AB$21-($BT18+G$21))^2+($AG19*$AB$22-($BU18+G$22))^2+($AG19*$AB$23-($BV18+G$23))^2+($AG19*$AB$24-($BW18+G$24))^2+($AG19*$AB$25-($BX18+G$25))^2+($AG19*$AB$26-($BY18+G$26))^2+($AG19*$AB$27-($BZ18+G$27))^2+($AG19*$AB$28-($CA18+G$28))^2+($AG19*$AB$29-($CB18+G$29))^2+($AG19*$AB$30-($CC18+G$30))^2+($AG19*$AB$31-($CD18+G$31))^2+($AG19*$AB$32-($CE18+G$32))^2+($AG19*$AB$33-($CF18+G$33))^2+($AG19*$AB$34-($CG18+G$34))^2+($AG19*$AB$35-($CH18+G$35))^2+($AG19*$AB$36-($CI18+G$36))^2+($AG19*$AB$37-($CJ18+G$37))^2+($AG19*$AB$38-($CK18+G$38))^2+($AG19*$AB$39-($CL18+G$39))^2+($AG19*$AB$40-($CM18+G$40))^2+($AG19*$AB$41-($CN18+G$41))^2+($AG19*$AB$42-($CO18+G$42))^2+($AG19*$AB$43-($CP18+G$43))^2+($AG19*$AB$44-($CQ18+G$44))^2+($AG19*$AB$45-($CR18+G$45))^2+($AG19*$AB$46-($CS18+G$46))^2+($AG19*$AB$47-($CT18+G$47))^2+($AG19*$AB$48-($CU18+G$48))^2+($AG19*$AB$49-($CV18+G$49))^2+($AG19*$AB$50-($CW18+G$50))^2+($AG19*$AB$51-($CX18+G$51))^2+($AG19*$AB$52-($CY18+G$52))^2+($AG19*$AB$53-($CZ18+G$53))^2+($AG19*$AB$54-($DA18+G$54))^2+($AG19*$AB$55-($DB18+G$55))^2+($AG19*$AB$56-($DC18+G$56))^2+($AG19*$AB$57-($DD18+G$57))^2+($AG19*$AB$58-($DE18+G$58))^2+($AG19*$AB$59-($DF18+G$59))^2+($AG19*$AB$60-($DG18+G$60))^2+($AG19*$AB$61-($DH18+G$61))^2+($AG19*$AB$62-($DI18+G$62))^2+($AG19*$AB$63-($DJ18+G$63))^2)))</f>
        <v/>
      </c>
      <c r="AL19" s="418" t="str">
        <f>IF(H$10=0,"",IF(COUNTIF($BE$7:$BE18,AL$6)&gt;=HLOOKUP(AL$6,$E$8:$X$10,ROW($E$10)-ROW($E$8)+1,FALSE),"",SQRT(($AG19*$AB$14-($BM18+H$14))^2+($AG19*$AB$15-($BN18+H$15))^2+($AG19*$AB$16-($BO18+H$16))^2+($AG19*$AB$17-($BP18+H$17))^2+($AG19*$AB$18-($BQ18+H$18))^2+($AG19*$AB$19-($BR18+H$19))^2+($AG19*$AB$20-($BS18+H$20))^2+($AG19*$AB$21-($BT18+H$21))^2+($AG19*$AB$22-($BU18+H$22))^2+($AG19*$AB$23-($BV18+H$23))^2+($AG19*$AB$24-($BW18+H$24))^2+($AG19*$AB$25-($BX18+H$25))^2+($AG19*$AB$26-($BY18+H$26))^2+($AG19*$AB$27-($BZ18+H$27))^2+($AG19*$AB$28-($CA18+H$28))^2+($AG19*$AB$29-($CB18+H$29))^2+($AG19*$AB$30-($CC18+H$30))^2+($AG19*$AB$31-($CD18+H$31))^2+($AG19*$AB$32-($CE18+H$32))^2+($AG19*$AB$33-($CF18+H$33))^2+($AG19*$AB$34-($CG18+H$34))^2+($AG19*$AB$35-($CH18+H$35))^2+($AG19*$AB$36-($CI18+H$36))^2+($AG19*$AB$37-($CJ18+H$37))^2+($AG19*$AB$38-($CK18+H$38))^2+($AG19*$AB$39-($CL18+H$39))^2+($AG19*$AB$40-($CM18+H$40))^2+($AG19*$AB$41-($CN18+H$41))^2+($AG19*$AB$42-($CO18+H$42))^2+($AG19*$AB$43-($CP18+H$43))^2+($AG19*$AB$44-($CQ18+H$44))^2+($AG19*$AB$45-($CR18+H$45))^2+($AG19*$AB$46-($CS18+H$46))^2+($AG19*$AB$47-($CT18+H$47))^2+($AG19*$AB$48-($CU18+H$48))^2+($AG19*$AB$49-($CV18+H$49))^2+($AG19*$AB$50-($CW18+H$50))^2+($AG19*$AB$51-($CX18+H$51))^2+($AG19*$AB$52-($CY18+H$52))^2+($AG19*$AB$53-($CZ18+H$53))^2+($AG19*$AB$54-($DA18+H$54))^2+($AG19*$AB$55-($DB18+H$55))^2+($AG19*$AB$56-($DC18+H$56))^2+($AG19*$AB$57-($DD18+H$57))^2+($AG19*$AB$58-($DE18+H$58))^2+($AG19*$AB$59-($DF18+H$59))^2+($AG19*$AB$60-($DG18+H$60))^2+($AG19*$AB$61-($DH18+H$61))^2+($AG19*$AB$62-($DI18+H$62))^2+($AG19*$AB$63-($DJ18+H$63))^2)))</f>
        <v/>
      </c>
      <c r="AM19" s="418" t="str">
        <f>IF(I$10=0,"",IF(COUNTIF($BE$7:$BE18,AM$6)&gt;=HLOOKUP(AM$6,$E$8:$X$10,ROW($E$10)-ROW($E$8)+1,FALSE),"",SQRT(($AG19*$AB$14-($BM18+I$14))^2+($AG19*$AB$15-($BN18+I$15))^2+($AG19*$AB$16-($BO18+I$16))^2+($AG19*$AB$17-($BP18+I$17))^2+($AG19*$AB$18-($BQ18+I$18))^2+($AG19*$AB$19-($BR18+I$19))^2+($AG19*$AB$20-($BS18+I$20))^2+($AG19*$AB$21-($BT18+I$21))^2+($AG19*$AB$22-($BU18+I$22))^2+($AG19*$AB$23-($BV18+I$23))^2+($AG19*$AB$24-($BW18+I$24))^2+($AG19*$AB$25-($BX18+I$25))^2+($AG19*$AB$26-($BY18+I$26))^2+($AG19*$AB$27-($BZ18+I$27))^2+($AG19*$AB$28-($CA18+I$28))^2+($AG19*$AB$29-($CB18+I$29))^2+($AG19*$AB$30-($CC18+I$30))^2+($AG19*$AB$31-($CD18+I$31))^2+($AG19*$AB$32-($CE18+I$32))^2+($AG19*$AB$33-($CF18+I$33))^2+($AG19*$AB$34-($CG18+I$34))^2+($AG19*$AB$35-($CH18+I$35))^2+($AG19*$AB$36-($CI18+I$36))^2+($AG19*$AB$37-($CJ18+I$37))^2+($AG19*$AB$38-($CK18+I$38))^2+($AG19*$AB$39-($CL18+I$39))^2+($AG19*$AB$40-($CM18+I$40))^2+($AG19*$AB$41-($CN18+I$41))^2+($AG19*$AB$42-($CO18+I$42))^2+($AG19*$AB$43-($CP18+I$43))^2+($AG19*$AB$44-($CQ18+I$44))^2+($AG19*$AB$45-($CR18+I$45))^2+($AG19*$AB$46-($CS18+I$46))^2+($AG19*$AB$47-($CT18+I$47))^2+($AG19*$AB$48-($CU18+I$48))^2+($AG19*$AB$49-($CV18+I$49))^2+($AG19*$AB$50-($CW18+I$50))^2+($AG19*$AB$51-($CX18+I$51))^2+($AG19*$AB$52-($CY18+I$52))^2+($AG19*$AB$53-($CZ18+I$53))^2+($AG19*$AB$54-($DA18+I$54))^2+($AG19*$AB$55-($DB18+I$55))^2+($AG19*$AB$56-($DC18+I$56))^2+($AG19*$AB$57-($DD18+I$57))^2+($AG19*$AB$58-($DE18+I$58))^2+($AG19*$AB$59-($DF18+I$59))^2+($AG19*$AB$60-($DG18+I$60))^2+($AG19*$AB$61-($DH18+I$61))^2+($AG19*$AB$62-($DI18+I$62))^2+($AG19*$AB$63-($DJ18+I$63))^2)))</f>
        <v/>
      </c>
      <c r="AN19" s="418" t="str">
        <f>IF(J$10=0,"",IF(COUNTIF($BE$7:$BE18,AN$6)&gt;=HLOOKUP(AN$6,$E$8:$X$10,ROW($E$10)-ROW($E$8)+1,FALSE),"",SQRT(($AG19*$AB$14-($BM18+J$14))^2+($AG19*$AB$15-($BN18+J$15))^2+($AG19*$AB$16-($BO18+J$16))^2+($AG19*$AB$17-($BP18+J$17))^2+($AG19*$AB$18-($BQ18+J$18))^2+($AG19*$AB$19-($BR18+J$19))^2+($AG19*$AB$20-($BS18+J$20))^2+($AG19*$AB$21-($BT18+J$21))^2+($AG19*$AB$22-($BU18+J$22))^2+($AG19*$AB$23-($BV18+J$23))^2+($AG19*$AB$24-($BW18+J$24))^2+($AG19*$AB$25-($BX18+J$25))^2+($AG19*$AB$26-($BY18+J$26))^2+($AG19*$AB$27-($BZ18+J$27))^2+($AG19*$AB$28-($CA18+J$28))^2+($AG19*$AB$29-($CB18+J$29))^2+($AG19*$AB$30-($CC18+J$30))^2+($AG19*$AB$31-($CD18+J$31))^2+($AG19*$AB$32-($CE18+J$32))^2+($AG19*$AB$33-($CF18+J$33))^2+($AG19*$AB$34-($CG18+J$34))^2+($AG19*$AB$35-($CH18+J$35))^2+($AG19*$AB$36-($CI18+J$36))^2+($AG19*$AB$37-($CJ18+J$37))^2+($AG19*$AB$38-($CK18+J$38))^2+($AG19*$AB$39-($CL18+J$39))^2+($AG19*$AB$40-($CM18+J$40))^2+($AG19*$AB$41-($CN18+J$41))^2+($AG19*$AB$42-($CO18+J$42))^2+($AG19*$AB$43-($CP18+J$43))^2+($AG19*$AB$44-($CQ18+J$44))^2+($AG19*$AB$45-($CR18+J$45))^2+($AG19*$AB$46-($CS18+J$46))^2+($AG19*$AB$47-($CT18+J$47))^2+($AG19*$AB$48-($CU18+J$48))^2+($AG19*$AB$49-($CV18+J$49))^2+($AG19*$AB$50-($CW18+J$50))^2+($AG19*$AB$51-($CX18+J$51))^2+($AG19*$AB$52-($CY18+J$52))^2+($AG19*$AB$53-($CZ18+J$53))^2+($AG19*$AB$54-($DA18+J$54))^2+($AG19*$AB$55-($DB18+J$55))^2+($AG19*$AB$56-($DC18+J$56))^2+($AG19*$AB$57-($DD18+J$57))^2+($AG19*$AB$58-($DE18+J$58))^2+($AG19*$AB$59-($DF18+J$59))^2+($AG19*$AB$60-($DG18+J$60))^2+($AG19*$AB$61-($DH18+J$61))^2+($AG19*$AB$62-($DI18+J$62))^2+($AG19*$AB$63-($DJ18+J$63))^2)))</f>
        <v/>
      </c>
      <c r="AO19" s="418" t="str">
        <f>IF(K$10=0,"",IF(COUNTIF($BE$7:$BE18,AO$6)&gt;=HLOOKUP(AO$6,$E$8:$X$10,ROW($E$10)-ROW($E$8)+1,FALSE),"",SQRT(($AG19*$AB$14-($BM18+K$14))^2+($AG19*$AB$15-($BN18+K$15))^2+($AG19*$AB$16-($BO18+K$16))^2+($AG19*$AB$17-($BP18+K$17))^2+($AG19*$AB$18-($BQ18+K$18))^2+($AG19*$AB$19-($BR18+K$19))^2+($AG19*$AB$20-($BS18+K$20))^2+($AG19*$AB$21-($BT18+K$21))^2+($AG19*$AB$22-($BU18+K$22))^2+($AG19*$AB$23-($BV18+K$23))^2+($AG19*$AB$24-($BW18+K$24))^2+($AG19*$AB$25-($BX18+K$25))^2+($AG19*$AB$26-($BY18+K$26))^2+($AG19*$AB$27-($BZ18+K$27))^2+($AG19*$AB$28-($CA18+K$28))^2+($AG19*$AB$29-($CB18+K$29))^2+($AG19*$AB$30-($CC18+K$30))^2+($AG19*$AB$31-($CD18+K$31))^2+($AG19*$AB$32-($CE18+K$32))^2+($AG19*$AB$33-($CF18+K$33))^2+($AG19*$AB$34-($CG18+K$34))^2+($AG19*$AB$35-($CH18+K$35))^2+($AG19*$AB$36-($CI18+K$36))^2+($AG19*$AB$37-($CJ18+K$37))^2+($AG19*$AB$38-($CK18+K$38))^2+($AG19*$AB$39-($CL18+K$39))^2+($AG19*$AB$40-($CM18+K$40))^2+($AG19*$AB$41-($CN18+K$41))^2+($AG19*$AB$42-($CO18+K$42))^2+($AG19*$AB$43-($CP18+K$43))^2+($AG19*$AB$44-($CQ18+K$44))^2+($AG19*$AB$45-($CR18+K$45))^2+($AG19*$AB$46-($CS18+K$46))^2+($AG19*$AB$47-($CT18+K$47))^2+($AG19*$AB$48-($CU18+K$48))^2+($AG19*$AB$49-($CV18+K$49))^2+($AG19*$AB$50-($CW18+K$50))^2+($AG19*$AB$51-($CX18+K$51))^2+($AG19*$AB$52-($CY18+K$52))^2+($AG19*$AB$53-($CZ18+K$53))^2+($AG19*$AB$54-($DA18+K$54))^2+($AG19*$AB$55-($DB18+K$55))^2+($AG19*$AB$56-($DC18+K$56))^2+($AG19*$AB$57-($DD18+K$57))^2+($AG19*$AB$58-($DE18+K$58))^2+($AG19*$AB$59-($DF18+K$59))^2+($AG19*$AB$60-($DG18+K$60))^2+($AG19*$AB$61-($DH18+K$61))^2+($AG19*$AB$62-($DI18+K$62))^2+($AG19*$AB$63-($DJ18+K$63))^2)))</f>
        <v/>
      </c>
      <c r="AP19" s="418" t="str">
        <f>IF(L$10=0,"",IF(COUNTIF($BE$7:$BE18,AP$6)&gt;=HLOOKUP(AP$6,$E$8:$X$10,ROW($E$10)-ROW($E$8)+1,FALSE),"",SQRT(($AG19*$AB$14-($BM18+L$14))^2+($AG19*$AB$15-($BN18+L$15))^2+($AG19*$AB$16-($BO18+L$16))^2+($AG19*$AB$17-($BP18+L$17))^2+($AG19*$AB$18-($BQ18+L$18))^2+($AG19*$AB$19-($BR18+L$19))^2+($AG19*$AB$20-($BS18+L$20))^2+($AG19*$AB$21-($BT18+L$21))^2+($AG19*$AB$22-($BU18+L$22))^2+($AG19*$AB$23-($BV18+L$23))^2+($AG19*$AB$24-($BW18+L$24))^2+($AG19*$AB$25-($BX18+L$25))^2+($AG19*$AB$26-($BY18+L$26))^2+($AG19*$AB$27-($BZ18+L$27))^2+($AG19*$AB$28-($CA18+L$28))^2+($AG19*$AB$29-($CB18+L$29))^2+($AG19*$AB$30-($CC18+L$30))^2+($AG19*$AB$31-($CD18+L$31))^2+($AG19*$AB$32-($CE18+L$32))^2+($AG19*$AB$33-($CF18+L$33))^2+($AG19*$AB$34-($CG18+L$34))^2+($AG19*$AB$35-($CH18+L$35))^2+($AG19*$AB$36-($CI18+L$36))^2+($AG19*$AB$37-($CJ18+L$37))^2+($AG19*$AB$38-($CK18+L$38))^2+($AG19*$AB$39-($CL18+L$39))^2+($AG19*$AB$40-($CM18+L$40))^2+($AG19*$AB$41-($CN18+L$41))^2+($AG19*$AB$42-($CO18+L$42))^2+($AG19*$AB$43-($CP18+L$43))^2+($AG19*$AB$44-($CQ18+L$44))^2+($AG19*$AB$45-($CR18+L$45))^2+($AG19*$AB$46-($CS18+L$46))^2+($AG19*$AB$47-($CT18+L$47))^2+($AG19*$AB$48-($CU18+L$48))^2+($AG19*$AB$49-($CV18+L$49))^2+($AG19*$AB$50-($CW18+L$50))^2+($AG19*$AB$51-($CX18+L$51))^2+($AG19*$AB$52-($CY18+L$52))^2+($AG19*$AB$53-($CZ18+L$53))^2+($AG19*$AB$54-($DA18+L$54))^2+($AG19*$AB$55-($DB18+L$55))^2+($AG19*$AB$56-($DC18+L$56))^2+($AG19*$AB$57-($DD18+L$57))^2+($AG19*$AB$58-($DE18+L$58))^2+($AG19*$AB$59-($DF18+L$59))^2+($AG19*$AB$60-($DG18+L$60))^2+($AG19*$AB$61-($DH18+L$61))^2+($AG19*$AB$62-($DI18+L$62))^2+($AG19*$AB$63-($DJ18+L$63))^2)))</f>
        <v/>
      </c>
      <c r="AQ19" s="418" t="str">
        <f>IF(M$10=0,"",IF(COUNTIF($BE$7:$BE18,AQ$6)&gt;=HLOOKUP(AQ$6,$E$8:$X$10,ROW($E$10)-ROW($E$8)+1,FALSE),"",SQRT(($AG19*$AB$14-($BM18+M$14))^2+($AG19*$AB$15-($BN18+M$15))^2+($AG19*$AB$16-($BO18+M$16))^2+($AG19*$AB$17-($BP18+M$17))^2+($AG19*$AB$18-($BQ18+M$18))^2+($AG19*$AB$19-($BR18+M$19))^2+($AG19*$AB$20-($BS18+M$20))^2+($AG19*$AB$21-($BT18+M$21))^2+($AG19*$AB$22-($BU18+M$22))^2+($AG19*$AB$23-($BV18+M$23))^2+($AG19*$AB$24-($BW18+M$24))^2+($AG19*$AB$25-($BX18+M$25))^2+($AG19*$AB$26-($BY18+M$26))^2+($AG19*$AB$27-($BZ18+M$27))^2+($AG19*$AB$28-($CA18+M$28))^2+($AG19*$AB$29-($CB18+M$29))^2+($AG19*$AB$30-($CC18+M$30))^2+($AG19*$AB$31-($CD18+M$31))^2+($AG19*$AB$32-($CE18+M$32))^2+($AG19*$AB$33-($CF18+M$33))^2+($AG19*$AB$34-($CG18+M$34))^2+($AG19*$AB$35-($CH18+M$35))^2+($AG19*$AB$36-($CI18+M$36))^2+($AG19*$AB$37-($CJ18+M$37))^2+($AG19*$AB$38-($CK18+M$38))^2+($AG19*$AB$39-($CL18+M$39))^2+($AG19*$AB$40-($CM18+M$40))^2+($AG19*$AB$41-($CN18+M$41))^2+($AG19*$AB$42-($CO18+M$42))^2+($AG19*$AB$43-($CP18+M$43))^2+($AG19*$AB$44-($CQ18+M$44))^2+($AG19*$AB$45-($CR18+M$45))^2+($AG19*$AB$46-($CS18+M$46))^2+($AG19*$AB$47-($CT18+M$47))^2+($AG19*$AB$48-($CU18+M$48))^2+($AG19*$AB$49-($CV18+M$49))^2+($AG19*$AB$50-($CW18+M$50))^2+($AG19*$AB$51-($CX18+M$51))^2+($AG19*$AB$52-($CY18+M$52))^2+($AG19*$AB$53-($CZ18+M$53))^2+($AG19*$AB$54-($DA18+M$54))^2+($AG19*$AB$55-($DB18+M$55))^2+($AG19*$AB$56-($DC18+M$56))^2+($AG19*$AB$57-($DD18+M$57))^2+($AG19*$AB$58-($DE18+M$58))^2+($AG19*$AB$59-($DF18+M$59))^2+($AG19*$AB$60-($DG18+M$60))^2+($AG19*$AB$61-($DH18+M$61))^2+($AG19*$AB$62-($DI18+M$62))^2+($AG19*$AB$63-($DJ18+M$63))^2)))</f>
        <v/>
      </c>
      <c r="AR19" s="418" t="str">
        <f>IF(N$10=0,"",IF(COUNTIF($BE$7:$BE18,AR$6)&gt;=HLOOKUP(AR$6,$E$8:$X$10,ROW($E$10)-ROW($E$8)+1,FALSE),"",SQRT(($AG19*$AB$14-($BM18+N$14))^2+($AG19*$AB$15-($BN18+N$15))^2+($AG19*$AB$16-($BO18+N$16))^2+($AG19*$AB$17-($BP18+N$17))^2+($AG19*$AB$18-($BQ18+N$18))^2+($AG19*$AB$19-($BR18+N$19))^2+($AG19*$AB$20-($BS18+N$20))^2+($AG19*$AB$21-($BT18+N$21))^2+($AG19*$AB$22-($BU18+N$22))^2+($AG19*$AB$23-($BV18+N$23))^2+($AG19*$AB$24-($BW18+N$24))^2+($AG19*$AB$25-($BX18+N$25))^2+($AG19*$AB$26-($BY18+N$26))^2+($AG19*$AB$27-($BZ18+N$27))^2+($AG19*$AB$28-($CA18+N$28))^2+($AG19*$AB$29-($CB18+N$29))^2+($AG19*$AB$30-($CC18+N$30))^2+($AG19*$AB$31-($CD18+N$31))^2+($AG19*$AB$32-($CE18+N$32))^2+($AG19*$AB$33-($CF18+N$33))^2+($AG19*$AB$34-($CG18+N$34))^2+($AG19*$AB$35-($CH18+N$35))^2+($AG19*$AB$36-($CI18+N$36))^2+($AG19*$AB$37-($CJ18+N$37))^2+($AG19*$AB$38-($CK18+N$38))^2+($AG19*$AB$39-($CL18+N$39))^2+($AG19*$AB$40-($CM18+N$40))^2+($AG19*$AB$41-($CN18+N$41))^2+($AG19*$AB$42-($CO18+N$42))^2+($AG19*$AB$43-($CP18+N$43))^2+($AG19*$AB$44-($CQ18+N$44))^2+($AG19*$AB$45-($CR18+N$45))^2+($AG19*$AB$46-($CS18+N$46))^2+($AG19*$AB$47-($CT18+N$47))^2+($AG19*$AB$48-($CU18+N$48))^2+($AG19*$AB$49-($CV18+N$49))^2+($AG19*$AB$50-($CW18+N$50))^2+($AG19*$AB$51-($CX18+N$51))^2+($AG19*$AB$52-($CY18+N$52))^2+($AG19*$AB$53-($CZ18+N$53))^2+($AG19*$AB$54-($DA18+N$54))^2+($AG19*$AB$55-($DB18+N$55))^2+($AG19*$AB$56-($DC18+N$56))^2+($AG19*$AB$57-($DD18+N$57))^2+($AG19*$AB$58-($DE18+N$58))^2+($AG19*$AB$59-($DF18+N$59))^2+($AG19*$AB$60-($DG18+N$60))^2+($AG19*$AB$61-($DH18+N$61))^2+($AG19*$AB$62-($DI18+N$62))^2+($AG19*$AB$63-($DJ18+N$63))^2)))</f>
        <v/>
      </c>
      <c r="AS19" s="418" t="str">
        <f>IF(O$10=0,"",IF(COUNTIF($BE$7:$BE18,AS$6)&gt;=HLOOKUP(AS$6,$E$8:$X$10,ROW($E$10)-ROW($E$8)+1,FALSE),"",SQRT(($AG19*$AB$14-($BM18+O$14))^2+($AG19*$AB$15-($BN18+O$15))^2+($AG19*$AB$16-($BO18+O$16))^2+($AG19*$AB$17-($BP18+O$17))^2+($AG19*$AB$18-($BQ18+O$18))^2+($AG19*$AB$19-($BR18+O$19))^2+($AG19*$AB$20-($BS18+O$20))^2+($AG19*$AB$21-($BT18+O$21))^2+($AG19*$AB$22-($BU18+O$22))^2+($AG19*$AB$23-($BV18+O$23))^2+($AG19*$AB$24-($BW18+O$24))^2+($AG19*$AB$25-($BX18+O$25))^2+($AG19*$AB$26-($BY18+O$26))^2+($AG19*$AB$27-($BZ18+O$27))^2+($AG19*$AB$28-($CA18+O$28))^2+($AG19*$AB$29-($CB18+O$29))^2+($AG19*$AB$30-($CC18+O$30))^2+($AG19*$AB$31-($CD18+O$31))^2+($AG19*$AB$32-($CE18+O$32))^2+($AG19*$AB$33-($CF18+O$33))^2+($AG19*$AB$34-($CG18+O$34))^2+($AG19*$AB$35-($CH18+O$35))^2+($AG19*$AB$36-($CI18+O$36))^2+($AG19*$AB$37-($CJ18+O$37))^2+($AG19*$AB$38-($CK18+O$38))^2+($AG19*$AB$39-($CL18+O$39))^2+($AG19*$AB$40-($CM18+O$40))^2+($AG19*$AB$41-($CN18+O$41))^2+($AG19*$AB$42-($CO18+O$42))^2+($AG19*$AB$43-($CP18+O$43))^2+($AG19*$AB$44-($CQ18+O$44))^2+($AG19*$AB$45-($CR18+O$45))^2+($AG19*$AB$46-($CS18+O$46))^2+($AG19*$AB$47-($CT18+O$47))^2+($AG19*$AB$48-($CU18+O$48))^2+($AG19*$AB$49-($CV18+O$49))^2+($AG19*$AB$50-($CW18+O$50))^2+($AG19*$AB$51-($CX18+O$51))^2+($AG19*$AB$52-($CY18+O$52))^2+($AG19*$AB$53-($CZ18+O$53))^2+($AG19*$AB$54-($DA18+O$54))^2+($AG19*$AB$55-($DB18+O$55))^2+($AG19*$AB$56-($DC18+O$56))^2+($AG19*$AB$57-($DD18+O$57))^2+($AG19*$AB$58-($DE18+O$58))^2+($AG19*$AB$59-($DF18+O$59))^2+($AG19*$AB$60-($DG18+O$60))^2+($AG19*$AB$61-($DH18+O$61))^2+($AG19*$AB$62-($DI18+O$62))^2+($AG19*$AB$63-($DJ18+O$63))^2)))</f>
        <v/>
      </c>
      <c r="AT19" s="418" t="str">
        <f>IF(P$10=0,"",IF(COUNTIF($BE$7:$BE18,AT$6)&gt;=HLOOKUP(AT$6,$E$8:$X$10,ROW($E$10)-ROW($E$8)+1,FALSE),"",SQRT(($AG19*$AB$14-($BM18+P$14))^2+($AG19*$AB$15-($BN18+P$15))^2+($AG19*$AB$16-($BO18+P$16))^2+($AG19*$AB$17-($BP18+P$17))^2+($AG19*$AB$18-($BQ18+P$18))^2+($AG19*$AB$19-($BR18+P$19))^2+($AG19*$AB$20-($BS18+P$20))^2+($AG19*$AB$21-($BT18+P$21))^2+($AG19*$AB$22-($BU18+P$22))^2+($AG19*$AB$23-($BV18+P$23))^2+($AG19*$AB$24-($BW18+P$24))^2+($AG19*$AB$25-($BX18+P$25))^2+($AG19*$AB$26-($BY18+P$26))^2+($AG19*$AB$27-($BZ18+P$27))^2+($AG19*$AB$28-($CA18+P$28))^2+($AG19*$AB$29-($CB18+P$29))^2+($AG19*$AB$30-($CC18+P$30))^2+($AG19*$AB$31-($CD18+P$31))^2+($AG19*$AB$32-($CE18+P$32))^2+($AG19*$AB$33-($CF18+P$33))^2+($AG19*$AB$34-($CG18+P$34))^2+($AG19*$AB$35-($CH18+P$35))^2+($AG19*$AB$36-($CI18+P$36))^2+($AG19*$AB$37-($CJ18+P$37))^2+($AG19*$AB$38-($CK18+P$38))^2+($AG19*$AB$39-($CL18+P$39))^2+($AG19*$AB$40-($CM18+P$40))^2+($AG19*$AB$41-($CN18+P$41))^2+($AG19*$AB$42-($CO18+P$42))^2+($AG19*$AB$43-($CP18+P$43))^2+($AG19*$AB$44-($CQ18+P$44))^2+($AG19*$AB$45-($CR18+P$45))^2+($AG19*$AB$46-($CS18+P$46))^2+($AG19*$AB$47-($CT18+P$47))^2+($AG19*$AB$48-($CU18+P$48))^2+($AG19*$AB$49-($CV18+P$49))^2+($AG19*$AB$50-($CW18+P$50))^2+($AG19*$AB$51-($CX18+P$51))^2+($AG19*$AB$52-($CY18+P$52))^2+($AG19*$AB$53-($CZ18+P$53))^2+($AG19*$AB$54-($DA18+P$54))^2+($AG19*$AB$55-($DB18+P$55))^2+($AG19*$AB$56-($DC18+P$56))^2+($AG19*$AB$57-($DD18+P$57))^2+($AG19*$AB$58-($DE18+P$58))^2+($AG19*$AB$59-($DF18+P$59))^2+($AG19*$AB$60-($DG18+P$60))^2+($AG19*$AB$61-($DH18+P$61))^2+($AG19*$AB$62-($DI18+P$62))^2+($AG19*$AB$63-($DJ18+P$63))^2)))</f>
        <v/>
      </c>
      <c r="AU19" s="418" t="str">
        <f>IF(Q$10=0,"",IF(COUNTIF($BE$7:$BE18,AU$6)&gt;=HLOOKUP(AU$6,$E$8:$X$10,ROW($E$10)-ROW($E$8)+1,FALSE),"",SQRT(($AG19*$AB$14-($BM18+Q$14))^2+($AG19*$AB$15-($BN18+Q$15))^2+($AG19*$AB$16-($BO18+Q$16))^2+($AG19*$AB$17-($BP18+Q$17))^2+($AG19*$AB$18-($BQ18+Q$18))^2+($AG19*$AB$19-($BR18+Q$19))^2+($AG19*$AB$20-($BS18+Q$20))^2+($AG19*$AB$21-($BT18+Q$21))^2+($AG19*$AB$22-($BU18+Q$22))^2+($AG19*$AB$23-($BV18+Q$23))^2+($AG19*$AB$24-($BW18+Q$24))^2+($AG19*$AB$25-($BX18+Q$25))^2+($AG19*$AB$26-($BY18+Q$26))^2+($AG19*$AB$27-($BZ18+Q$27))^2+($AG19*$AB$28-($CA18+Q$28))^2+($AG19*$AB$29-($CB18+Q$29))^2+($AG19*$AB$30-($CC18+Q$30))^2+($AG19*$AB$31-($CD18+Q$31))^2+($AG19*$AB$32-($CE18+Q$32))^2+($AG19*$AB$33-($CF18+Q$33))^2+($AG19*$AB$34-($CG18+Q$34))^2+($AG19*$AB$35-($CH18+Q$35))^2+($AG19*$AB$36-($CI18+Q$36))^2+($AG19*$AB$37-($CJ18+Q$37))^2+($AG19*$AB$38-($CK18+Q$38))^2+($AG19*$AB$39-($CL18+Q$39))^2+($AG19*$AB$40-($CM18+Q$40))^2+($AG19*$AB$41-($CN18+Q$41))^2+($AG19*$AB$42-($CO18+Q$42))^2+($AG19*$AB$43-($CP18+Q$43))^2+($AG19*$AB$44-($CQ18+Q$44))^2+($AG19*$AB$45-($CR18+Q$45))^2+($AG19*$AB$46-($CS18+Q$46))^2+($AG19*$AB$47-($CT18+Q$47))^2+($AG19*$AB$48-($CU18+Q$48))^2+($AG19*$AB$49-($CV18+Q$49))^2+($AG19*$AB$50-($CW18+Q$50))^2+($AG19*$AB$51-($CX18+Q$51))^2+($AG19*$AB$52-($CY18+Q$52))^2+($AG19*$AB$53-($CZ18+Q$53))^2+($AG19*$AB$54-($DA18+Q$54))^2+($AG19*$AB$55-($DB18+Q$55))^2+($AG19*$AB$56-($DC18+Q$56))^2+($AG19*$AB$57-($DD18+Q$57))^2+($AG19*$AB$58-($DE18+Q$58))^2+($AG19*$AB$59-($DF18+Q$59))^2+($AG19*$AB$60-($DG18+Q$60))^2+($AG19*$AB$61-($DH18+Q$61))^2+($AG19*$AB$62-($DI18+Q$62))^2+($AG19*$AB$63-($DJ18+Q$63))^2)))</f>
        <v/>
      </c>
      <c r="AV19" s="418" t="str">
        <f>IF(R$10=0,"",IF(COUNTIF($BE$7:$BE18,AV$6)&gt;=HLOOKUP(AV$6,$E$8:$X$10,ROW($E$10)-ROW($E$8)+1,FALSE),"",SQRT(($AG19*$AB$14-($BM18+R$14))^2+($AG19*$AB$15-($BN18+R$15))^2+($AG19*$AB$16-($BO18+R$16))^2+($AG19*$AB$17-($BP18+R$17))^2+($AG19*$AB$18-($BQ18+R$18))^2+($AG19*$AB$19-($BR18+R$19))^2+($AG19*$AB$20-($BS18+R$20))^2+($AG19*$AB$21-($BT18+R$21))^2+($AG19*$AB$22-($BU18+R$22))^2+($AG19*$AB$23-($BV18+R$23))^2+($AG19*$AB$24-($BW18+R$24))^2+($AG19*$AB$25-($BX18+R$25))^2+($AG19*$AB$26-($BY18+R$26))^2+($AG19*$AB$27-($BZ18+R$27))^2+($AG19*$AB$28-($CA18+R$28))^2+($AG19*$AB$29-($CB18+R$29))^2+($AG19*$AB$30-($CC18+R$30))^2+($AG19*$AB$31-($CD18+R$31))^2+($AG19*$AB$32-($CE18+R$32))^2+($AG19*$AB$33-($CF18+R$33))^2+($AG19*$AB$34-($CG18+R$34))^2+($AG19*$AB$35-($CH18+R$35))^2+($AG19*$AB$36-($CI18+R$36))^2+($AG19*$AB$37-($CJ18+R$37))^2+($AG19*$AB$38-($CK18+R$38))^2+($AG19*$AB$39-($CL18+R$39))^2+($AG19*$AB$40-($CM18+R$40))^2+($AG19*$AB$41-($CN18+R$41))^2+($AG19*$AB$42-($CO18+R$42))^2+($AG19*$AB$43-($CP18+R$43))^2+($AG19*$AB$44-($CQ18+R$44))^2+($AG19*$AB$45-($CR18+R$45))^2+($AG19*$AB$46-($CS18+R$46))^2+($AG19*$AB$47-($CT18+R$47))^2+($AG19*$AB$48-($CU18+R$48))^2+($AG19*$AB$49-($CV18+R$49))^2+($AG19*$AB$50-($CW18+R$50))^2+($AG19*$AB$51-($CX18+R$51))^2+($AG19*$AB$52-($CY18+R$52))^2+($AG19*$AB$53-($CZ18+R$53))^2+($AG19*$AB$54-($DA18+R$54))^2+($AG19*$AB$55-($DB18+R$55))^2+($AG19*$AB$56-($DC18+R$56))^2+($AG19*$AB$57-($DD18+R$57))^2+($AG19*$AB$58-($DE18+R$58))^2+($AG19*$AB$59-($DF18+R$59))^2+($AG19*$AB$60-($DG18+R$60))^2+($AG19*$AB$61-($DH18+R$61))^2+($AG19*$AB$62-($DI18+R$62))^2+($AG19*$AB$63-($DJ18+R$63))^2)))</f>
        <v/>
      </c>
      <c r="AW19" s="418" t="str">
        <f>IF(S$10=0,"",IF(COUNTIF($BE$7:$BE18,AW$6)&gt;=HLOOKUP(AW$6,$E$8:$X$10,ROW($E$10)-ROW($E$8)+1,FALSE),"",SQRT(($AG19*$AB$14-($BM18+S$14))^2+($AG19*$AB$15-($BN18+S$15))^2+($AG19*$AB$16-($BO18+S$16))^2+($AG19*$AB$17-($BP18+S$17))^2+($AG19*$AB$18-($BQ18+S$18))^2+($AG19*$AB$19-($BR18+S$19))^2+($AG19*$AB$20-($BS18+S$20))^2+($AG19*$AB$21-($BT18+S$21))^2+($AG19*$AB$22-($BU18+S$22))^2+($AG19*$AB$23-($BV18+S$23))^2+($AG19*$AB$24-($BW18+S$24))^2+($AG19*$AB$25-($BX18+S$25))^2+($AG19*$AB$26-($BY18+S$26))^2+($AG19*$AB$27-($BZ18+S$27))^2+($AG19*$AB$28-($CA18+S$28))^2+($AG19*$AB$29-($CB18+S$29))^2+($AG19*$AB$30-($CC18+S$30))^2+($AG19*$AB$31-($CD18+S$31))^2+($AG19*$AB$32-($CE18+S$32))^2+($AG19*$AB$33-($CF18+S$33))^2+($AG19*$AB$34-($CG18+S$34))^2+($AG19*$AB$35-($CH18+S$35))^2+($AG19*$AB$36-($CI18+S$36))^2+($AG19*$AB$37-($CJ18+S$37))^2+($AG19*$AB$38-($CK18+S$38))^2+($AG19*$AB$39-($CL18+S$39))^2+($AG19*$AB$40-($CM18+S$40))^2+($AG19*$AB$41-($CN18+S$41))^2+($AG19*$AB$42-($CO18+S$42))^2+($AG19*$AB$43-($CP18+S$43))^2+($AG19*$AB$44-($CQ18+S$44))^2+($AG19*$AB$45-($CR18+S$45))^2+($AG19*$AB$46-($CS18+S$46))^2+($AG19*$AB$47-($CT18+S$47))^2+($AG19*$AB$48-($CU18+S$48))^2+($AG19*$AB$49-($CV18+S$49))^2+($AG19*$AB$50-($CW18+S$50))^2+($AG19*$AB$51-($CX18+S$51))^2+($AG19*$AB$52-($CY18+S$52))^2+($AG19*$AB$53-($CZ18+S$53))^2+($AG19*$AB$54-($DA18+S$54))^2+($AG19*$AB$55-($DB18+S$55))^2+($AG19*$AB$56-($DC18+S$56))^2+($AG19*$AB$57-($DD18+S$57))^2+($AG19*$AB$58-($DE18+S$58))^2+($AG19*$AB$59-($DF18+S$59))^2+($AG19*$AB$60-($DG18+S$60))^2+($AG19*$AB$61-($DH18+S$61))^2+($AG19*$AB$62-($DI18+S$62))^2+($AG19*$AB$63-($DJ18+S$63))^2)))</f>
        <v/>
      </c>
      <c r="AX19" s="418" t="str">
        <f>IF(T$10=0,"",IF(COUNTIF($BE$7:$BE18,AX$6)&gt;=HLOOKUP(AX$6,$E$8:$X$10,ROW($E$10)-ROW($E$8)+1,FALSE),"",SQRT(($AG19*$AB$14-($BM18+T$14))^2+($AG19*$AB$15-($BN18+T$15))^2+($AG19*$AB$16-($BO18+T$16))^2+($AG19*$AB$17-($BP18+T$17))^2+($AG19*$AB$18-($BQ18+T$18))^2+($AG19*$AB$19-($BR18+T$19))^2+($AG19*$AB$20-($BS18+T$20))^2+($AG19*$AB$21-($BT18+T$21))^2+($AG19*$AB$22-($BU18+T$22))^2+($AG19*$AB$23-($BV18+T$23))^2+($AG19*$AB$24-($BW18+T$24))^2+($AG19*$AB$25-($BX18+T$25))^2+($AG19*$AB$26-($BY18+T$26))^2+($AG19*$AB$27-($BZ18+T$27))^2+($AG19*$AB$28-($CA18+T$28))^2+($AG19*$AB$29-($CB18+T$29))^2+($AG19*$AB$30-($CC18+T$30))^2+($AG19*$AB$31-($CD18+T$31))^2+($AG19*$AB$32-($CE18+T$32))^2+($AG19*$AB$33-($CF18+T$33))^2+($AG19*$AB$34-($CG18+T$34))^2+($AG19*$AB$35-($CH18+T$35))^2+($AG19*$AB$36-($CI18+T$36))^2+($AG19*$AB$37-($CJ18+T$37))^2+($AG19*$AB$38-($CK18+T$38))^2+($AG19*$AB$39-($CL18+T$39))^2+($AG19*$AB$40-($CM18+T$40))^2+($AG19*$AB$41-($CN18+T$41))^2+($AG19*$AB$42-($CO18+T$42))^2+($AG19*$AB$43-($CP18+T$43))^2+($AG19*$AB$44-($CQ18+T$44))^2+($AG19*$AB$45-($CR18+T$45))^2+($AG19*$AB$46-($CS18+T$46))^2+($AG19*$AB$47-($CT18+T$47))^2+($AG19*$AB$48-($CU18+T$48))^2+($AG19*$AB$49-($CV18+T$49))^2+($AG19*$AB$50-($CW18+T$50))^2+($AG19*$AB$51-($CX18+T$51))^2+($AG19*$AB$52-($CY18+T$52))^2+($AG19*$AB$53-($CZ18+T$53))^2+($AG19*$AB$54-($DA18+T$54))^2+($AG19*$AB$55-($DB18+T$55))^2+($AG19*$AB$56-($DC18+T$56))^2+($AG19*$AB$57-($DD18+T$57))^2+($AG19*$AB$58-($DE18+T$58))^2+($AG19*$AB$59-($DF18+T$59))^2+($AG19*$AB$60-($DG18+T$60))^2+($AG19*$AB$61-($DH18+T$61))^2+($AG19*$AB$62-($DI18+T$62))^2+($AG19*$AB$63-($DJ18+T$63))^2)))</f>
        <v/>
      </c>
      <c r="AY19" s="418" t="str">
        <f>IF(U$10=0,"",IF(COUNTIF($BE$7:$BE18,AY$6)&gt;=HLOOKUP(AY$6,$E$8:$X$10,ROW($E$10)-ROW($E$8)+1,FALSE),"",SQRT(($AG19*$AB$14-($BM18+U$14))^2+($AG19*$AB$15-($BN18+U$15))^2+($AG19*$AB$16-($BO18+U$16))^2+($AG19*$AB$17-($BP18+U$17))^2+($AG19*$AB$18-($BQ18+U$18))^2+($AG19*$AB$19-($BR18+U$19))^2+($AG19*$AB$20-($BS18+U$20))^2+($AG19*$AB$21-($BT18+U$21))^2+($AG19*$AB$22-($BU18+U$22))^2+($AG19*$AB$23-($BV18+U$23))^2+($AG19*$AB$24-($BW18+U$24))^2+($AG19*$AB$25-($BX18+U$25))^2+($AG19*$AB$26-($BY18+U$26))^2+($AG19*$AB$27-($BZ18+U$27))^2+($AG19*$AB$28-($CA18+U$28))^2+($AG19*$AB$29-($CB18+U$29))^2+($AG19*$AB$30-($CC18+U$30))^2+($AG19*$AB$31-($CD18+U$31))^2+($AG19*$AB$32-($CE18+U$32))^2+($AG19*$AB$33-($CF18+U$33))^2+($AG19*$AB$34-($CG18+U$34))^2+($AG19*$AB$35-($CH18+U$35))^2+($AG19*$AB$36-($CI18+U$36))^2+($AG19*$AB$37-($CJ18+U$37))^2+($AG19*$AB$38-($CK18+U$38))^2+($AG19*$AB$39-($CL18+U$39))^2+($AG19*$AB$40-($CM18+U$40))^2+($AG19*$AB$41-($CN18+U$41))^2+($AG19*$AB$42-($CO18+U$42))^2+($AG19*$AB$43-($CP18+U$43))^2+($AG19*$AB$44-($CQ18+U$44))^2+($AG19*$AB$45-($CR18+U$45))^2+($AG19*$AB$46-($CS18+U$46))^2+($AG19*$AB$47-($CT18+U$47))^2+($AG19*$AB$48-($CU18+U$48))^2+($AG19*$AB$49-($CV18+U$49))^2+($AG19*$AB$50-($CW18+U$50))^2+($AG19*$AB$51-($CX18+U$51))^2+($AG19*$AB$52-($CY18+U$52))^2+($AG19*$AB$53-($CZ18+U$53))^2+($AG19*$AB$54-($DA18+U$54))^2+($AG19*$AB$55-($DB18+U$55))^2+($AG19*$AB$56-($DC18+U$56))^2+($AG19*$AB$57-($DD18+U$57))^2+($AG19*$AB$58-($DE18+U$58))^2+($AG19*$AB$59-($DF18+U$59))^2+($AG19*$AB$60-($DG18+U$60))^2+($AG19*$AB$61-($DH18+U$61))^2+($AG19*$AB$62-($DI18+U$62))^2+($AG19*$AB$63-($DJ18+U$63))^2)))</f>
        <v/>
      </c>
      <c r="AZ19" s="418" t="str">
        <f>IF(V$10=0,"",IF(COUNTIF($BE$7:$BE18,AZ$6)&gt;=HLOOKUP(AZ$6,$E$8:$X$10,ROW($E$10)-ROW($E$8)+1,FALSE),"",SQRT(($AG19*$AB$14-($BM18+V$14))^2+($AG19*$AB$15-($BN18+V$15))^2+($AG19*$AB$16-($BO18+V$16))^2+($AG19*$AB$17-($BP18+V$17))^2+($AG19*$AB$18-($BQ18+V$18))^2+($AG19*$AB$19-($BR18+V$19))^2+($AG19*$AB$20-($BS18+V$20))^2+($AG19*$AB$21-($BT18+V$21))^2+($AG19*$AB$22-($BU18+V$22))^2+($AG19*$AB$23-($BV18+V$23))^2+($AG19*$AB$24-($BW18+V$24))^2+($AG19*$AB$25-($BX18+V$25))^2+($AG19*$AB$26-($BY18+V$26))^2+($AG19*$AB$27-($BZ18+V$27))^2+($AG19*$AB$28-($CA18+V$28))^2+($AG19*$AB$29-($CB18+V$29))^2+($AG19*$AB$30-($CC18+V$30))^2+($AG19*$AB$31-($CD18+V$31))^2+($AG19*$AB$32-($CE18+V$32))^2+($AG19*$AB$33-($CF18+V$33))^2+($AG19*$AB$34-($CG18+V$34))^2+($AG19*$AB$35-($CH18+V$35))^2+($AG19*$AB$36-($CI18+V$36))^2+($AG19*$AB$37-($CJ18+V$37))^2+($AG19*$AB$38-($CK18+V$38))^2+($AG19*$AB$39-($CL18+V$39))^2+($AG19*$AB$40-($CM18+V$40))^2+($AG19*$AB$41-($CN18+V$41))^2+($AG19*$AB$42-($CO18+V$42))^2+($AG19*$AB$43-($CP18+V$43))^2+($AG19*$AB$44-($CQ18+V$44))^2+($AG19*$AB$45-($CR18+V$45))^2+($AG19*$AB$46-($CS18+V$46))^2+($AG19*$AB$47-($CT18+V$47))^2+($AG19*$AB$48-($CU18+V$48))^2+($AG19*$AB$49-($CV18+V$49))^2+($AG19*$AB$50-($CW18+V$50))^2+($AG19*$AB$51-($CX18+V$51))^2+($AG19*$AB$52-($CY18+V$52))^2+($AG19*$AB$53-($CZ18+V$53))^2+($AG19*$AB$54-($DA18+V$54))^2+($AG19*$AB$55-($DB18+V$55))^2+($AG19*$AB$56-($DC18+V$56))^2+($AG19*$AB$57-($DD18+V$57))^2+($AG19*$AB$58-($DE18+V$58))^2+($AG19*$AB$59-($DF18+V$59))^2+($AG19*$AB$60-($DG18+V$60))^2+($AG19*$AB$61-($DH18+V$61))^2+($AG19*$AB$62-($DI18+V$62))^2+($AG19*$AB$63-($DJ18+V$63))^2)))</f>
        <v/>
      </c>
      <c r="BA19" s="418" t="str">
        <f>IF(W$10=0,"",IF(COUNTIF($BE$7:$BE18,BA$6)&gt;=HLOOKUP(BA$6,$E$8:$X$10,ROW($E$10)-ROW($E$8)+1,FALSE),"",SQRT(($AG19*$AB$14-($BM18+W$14))^2+($AG19*$AB$15-($BN18+W$15))^2+($AG19*$AB$16-($BO18+W$16))^2+($AG19*$AB$17-($BP18+W$17))^2+($AG19*$AB$18-($BQ18+W$18))^2+($AG19*$AB$19-($BR18+W$19))^2+($AG19*$AB$20-($BS18+W$20))^2+($AG19*$AB$21-($BT18+W$21))^2+($AG19*$AB$22-($BU18+W$22))^2+($AG19*$AB$23-($BV18+W$23))^2+($AG19*$AB$24-($BW18+W$24))^2+($AG19*$AB$25-($BX18+W$25))^2+($AG19*$AB$26-($BY18+W$26))^2+($AG19*$AB$27-($BZ18+W$27))^2+($AG19*$AB$28-($CA18+W$28))^2+($AG19*$AB$29-($CB18+W$29))^2+($AG19*$AB$30-($CC18+W$30))^2+($AG19*$AB$31-($CD18+W$31))^2+($AG19*$AB$32-($CE18+W$32))^2+($AG19*$AB$33-($CF18+W$33))^2+($AG19*$AB$34-($CG18+W$34))^2+($AG19*$AB$35-($CH18+W$35))^2+($AG19*$AB$36-($CI18+W$36))^2+($AG19*$AB$37-($CJ18+W$37))^2+($AG19*$AB$38-($CK18+W$38))^2+($AG19*$AB$39-($CL18+W$39))^2+($AG19*$AB$40-($CM18+W$40))^2+($AG19*$AB$41-($CN18+W$41))^2+($AG19*$AB$42-($CO18+W$42))^2+($AG19*$AB$43-($CP18+W$43))^2+($AG19*$AB$44-($CQ18+W$44))^2+($AG19*$AB$45-($CR18+W$45))^2+($AG19*$AB$46-($CS18+W$46))^2+($AG19*$AB$47-($CT18+W$47))^2+($AG19*$AB$48-($CU18+W$48))^2+($AG19*$AB$49-($CV18+W$49))^2+($AG19*$AB$50-($CW18+W$50))^2+($AG19*$AB$51-($CX18+W$51))^2+($AG19*$AB$52-($CY18+W$52))^2+($AG19*$AB$53-($CZ18+W$53))^2+($AG19*$AB$54-($DA18+W$54))^2+($AG19*$AB$55-($DB18+W$55))^2+($AG19*$AB$56-($DC18+W$56))^2+($AG19*$AB$57-($DD18+W$57))^2+($AG19*$AB$58-($DE18+W$58))^2+($AG19*$AB$59-($DF18+W$59))^2+($AG19*$AB$60-($DG18+W$60))^2+($AG19*$AB$61-($DH18+W$61))^2+($AG19*$AB$62-($DI18+W$62))^2+($AG19*$AB$63-($DJ18+W$63))^2)))</f>
        <v/>
      </c>
      <c r="BB19" s="418" t="str">
        <f>IF(X$10=0,"",IF(COUNTIF($BE$7:$BE18,BB$6)&gt;=HLOOKUP(BB$6,$E$8:$X$10,ROW($E$10)-ROW($E$8)+1,FALSE),"",SQRT(($AG19*$AB$14-($BM18+X$14))^2+($AG19*$AB$15-($BN18+X$15))^2+($AG19*$AB$16-($BO18+X$16))^2+($AG19*$AB$17-($BP18+X$17))^2+($AG19*$AB$18-($BQ18+X$18))^2+($AG19*$AB$19-($BR18+X$19))^2+($AG19*$AB$20-($BS18+X$20))^2+($AG19*$AB$21-($BT18+X$21))^2+($AG19*$AB$22-($BU18+X$22))^2+($AG19*$AB$23-($BV18+X$23))^2+($AG19*$AB$24-($BW18+X$24))^2+($AG19*$AB$25-($BX18+X$25))^2+($AG19*$AB$26-($BY18+X$26))^2+($AG19*$AB$27-($BZ18+X$27))^2+($AG19*$AB$28-($CA18+X$28))^2+($AG19*$AB$29-($CB18+X$29))^2+($AG19*$AB$30-($CC18+X$30))^2+($AG19*$AB$31-($CD18+X$31))^2+($AG19*$AB$32-($CE18+X$32))^2+($AG19*$AB$33-($CF18+X$33))^2+($AG19*$AB$34-($CG18+X$34))^2+($AG19*$AB$35-($CH18+X$35))^2+($AG19*$AB$36-($CI18+X$36))^2+($AG19*$AB$37-($CJ18+X$37))^2+($AG19*$AB$38-($CK18+X$38))^2+($AG19*$AB$39-($CL18+X$39))^2+($AG19*$AB$40-($CM18+X$40))^2+($AG19*$AB$41-($CN18+X$41))^2+($AG19*$AB$42-($CO18+X$42))^2+($AG19*$AB$43-($CP18+X$43))^2+($AG19*$AB$44-($CQ18+X$44))^2+($AG19*$AB$45-($CR18+X$45))^2+($AG19*$AB$46-($CS18+X$46))^2+($AG19*$AB$47-($CT18+X$47))^2+($AG19*$AB$48-($CU18+X$48))^2+($AG19*$AB$49-($CV18+X$49))^2+($AG19*$AB$50-($CW18+X$50))^2+($AG19*$AB$51-($CX18+X$51))^2+($AG19*$AB$52-($CY18+X$52))^2+($AG19*$AB$53-($CZ18+X$53))^2+($AG19*$AB$54-($DA18+X$54))^2+($AG19*$AB$55-($DB18+X$55))^2+($AG19*$AB$56-($DC18+X$56))^2+($AG19*$AB$57-($DD18+X$57))^2+($AG19*$AB$58-($DE18+X$58))^2+($AG19*$AB$59-($DF18+X$59))^2+($AG19*$AB$60-($DG18+X$60))^2+($AG19*$AB$61-($DH18+X$61))^2+($AG19*$AB$62-($DI18+X$62))^2+($AG19*$AB$63-($DJ18+X$63))^2)))</f>
        <v/>
      </c>
      <c r="BC19" s="200"/>
      <c r="BD19" s="419">
        <f t="shared" si="6"/>
        <v>0</v>
      </c>
      <c r="BE19" s="420">
        <f t="shared" si="7"/>
        <v>0</v>
      </c>
      <c r="BF19" s="421">
        <f t="shared" si="8"/>
        <v>0</v>
      </c>
      <c r="BG19" s="71"/>
      <c r="BH19" s="71"/>
      <c r="BI19" s="71"/>
      <c r="BJ19" s="71"/>
      <c r="BK19" s="693"/>
      <c r="BL19" s="197">
        <f t="shared" si="12"/>
        <v>13</v>
      </c>
      <c r="BM19" s="202">
        <f t="shared" si="9"/>
        <v>0</v>
      </c>
      <c r="BN19" s="202">
        <f t="shared" si="10"/>
        <v>0</v>
      </c>
      <c r="BO19" s="202">
        <f t="shared" si="13"/>
        <v>0</v>
      </c>
      <c r="BP19" s="202">
        <f t="shared" si="14"/>
        <v>0</v>
      </c>
      <c r="BQ19" s="202">
        <f t="shared" si="15"/>
        <v>0</v>
      </c>
      <c r="BR19" s="202">
        <f t="shared" si="16"/>
        <v>0</v>
      </c>
      <c r="BS19" s="202">
        <f t="shared" si="17"/>
        <v>0</v>
      </c>
      <c r="BT19" s="202">
        <f t="shared" si="18"/>
        <v>0</v>
      </c>
      <c r="BU19" s="202">
        <f t="shared" si="19"/>
        <v>0</v>
      </c>
      <c r="BV19" s="202">
        <f t="shared" si="20"/>
        <v>0</v>
      </c>
      <c r="BW19" s="202">
        <f t="shared" si="21"/>
        <v>0</v>
      </c>
      <c r="BX19" s="202">
        <f t="shared" si="22"/>
        <v>0</v>
      </c>
      <c r="BY19" s="202">
        <f t="shared" si="23"/>
        <v>0</v>
      </c>
      <c r="BZ19" s="202">
        <f t="shared" si="24"/>
        <v>0</v>
      </c>
      <c r="CA19" s="202">
        <f t="shared" si="25"/>
        <v>0</v>
      </c>
      <c r="CB19" s="202">
        <f t="shared" si="26"/>
        <v>0</v>
      </c>
      <c r="CC19" s="202">
        <f t="shared" si="27"/>
        <v>0</v>
      </c>
      <c r="CD19" s="202">
        <f t="shared" si="28"/>
        <v>0</v>
      </c>
      <c r="CE19" s="202">
        <f t="shared" si="29"/>
        <v>0</v>
      </c>
      <c r="CF19" s="202">
        <f t="shared" si="30"/>
        <v>0</v>
      </c>
      <c r="CG19" s="202">
        <f t="shared" si="31"/>
        <v>0</v>
      </c>
      <c r="CH19" s="202">
        <f t="shared" si="32"/>
        <v>0</v>
      </c>
      <c r="CI19" s="202">
        <f t="shared" si="33"/>
        <v>0</v>
      </c>
      <c r="CJ19" s="202">
        <f t="shared" si="34"/>
        <v>0</v>
      </c>
      <c r="CK19" s="202">
        <f t="shared" si="35"/>
        <v>0</v>
      </c>
      <c r="CL19" s="202">
        <f t="shared" si="36"/>
        <v>0</v>
      </c>
      <c r="CM19" s="202">
        <f t="shared" si="37"/>
        <v>0</v>
      </c>
      <c r="CN19" s="202">
        <f t="shared" si="38"/>
        <v>0</v>
      </c>
      <c r="CO19" s="202">
        <f t="shared" si="39"/>
        <v>0</v>
      </c>
      <c r="CP19" s="202">
        <f t="shared" si="40"/>
        <v>0</v>
      </c>
      <c r="CQ19" s="202">
        <f t="shared" si="41"/>
        <v>0</v>
      </c>
      <c r="CR19" s="202">
        <f t="shared" si="42"/>
        <v>0</v>
      </c>
      <c r="CS19" s="202">
        <f t="shared" si="43"/>
        <v>0</v>
      </c>
      <c r="CT19" s="202">
        <f t="shared" si="44"/>
        <v>0</v>
      </c>
      <c r="CU19" s="202">
        <f t="shared" si="45"/>
        <v>0</v>
      </c>
      <c r="CV19" s="202">
        <f t="shared" si="46"/>
        <v>0</v>
      </c>
      <c r="CW19" s="202">
        <f t="shared" si="47"/>
        <v>0</v>
      </c>
      <c r="CX19" s="202">
        <f t="shared" si="48"/>
        <v>0</v>
      </c>
      <c r="CY19" s="202">
        <f t="shared" si="49"/>
        <v>0</v>
      </c>
      <c r="CZ19" s="202">
        <f t="shared" si="50"/>
        <v>0</v>
      </c>
      <c r="DA19" s="202">
        <f t="shared" si="51"/>
        <v>0</v>
      </c>
      <c r="DB19" s="202">
        <f t="shared" si="52"/>
        <v>0</v>
      </c>
      <c r="DC19" s="202">
        <f t="shared" si="53"/>
        <v>0</v>
      </c>
      <c r="DD19" s="202">
        <f t="shared" si="54"/>
        <v>0</v>
      </c>
      <c r="DE19" s="202">
        <f t="shared" si="55"/>
        <v>0</v>
      </c>
      <c r="DF19" s="202">
        <f t="shared" si="56"/>
        <v>0</v>
      </c>
      <c r="DG19" s="202">
        <f t="shared" si="57"/>
        <v>0</v>
      </c>
      <c r="DH19" s="202">
        <f t="shared" si="58"/>
        <v>0</v>
      </c>
      <c r="DI19" s="202">
        <f t="shared" si="59"/>
        <v>0</v>
      </c>
      <c r="DJ19" s="202">
        <f t="shared" si="60"/>
        <v>0</v>
      </c>
      <c r="DK19" s="71"/>
      <c r="DL19" s="71"/>
      <c r="DM19" s="71"/>
      <c r="DN19" s="71"/>
      <c r="DO19" s="71"/>
      <c r="DP19" s="71"/>
    </row>
    <row r="20" spans="1:120" ht="18" customHeight="1" thickTop="1" thickBot="1" x14ac:dyDescent="0.25">
      <c r="A20" s="71"/>
      <c r="B20" s="691"/>
      <c r="C20" s="220"/>
      <c r="D20" s="236"/>
      <c r="E20" s="237"/>
      <c r="F20" s="237"/>
      <c r="G20" s="237"/>
      <c r="H20" s="237"/>
      <c r="I20" s="237"/>
      <c r="J20" s="237"/>
      <c r="K20" s="237"/>
      <c r="L20" s="237"/>
      <c r="M20" s="237"/>
      <c r="N20" s="237"/>
      <c r="O20" s="237"/>
      <c r="P20" s="237"/>
      <c r="Q20" s="237"/>
      <c r="R20" s="237"/>
      <c r="S20" s="237"/>
      <c r="T20" s="237"/>
      <c r="U20" s="237"/>
      <c r="V20" s="237"/>
      <c r="W20" s="415"/>
      <c r="X20" s="414"/>
      <c r="Y20" s="133"/>
      <c r="Z20" s="222">
        <f t="shared" si="63"/>
        <v>0</v>
      </c>
      <c r="AA20" s="223"/>
      <c r="AB20" s="224">
        <f t="shared" si="64"/>
        <v>0</v>
      </c>
      <c r="AC20" s="71"/>
      <c r="AD20" s="440">
        <f t="shared" si="65"/>
        <v>0</v>
      </c>
      <c r="AE20" s="194">
        <f t="shared" si="61"/>
        <v>0</v>
      </c>
      <c r="AF20" s="206">
        <f t="shared" si="62"/>
        <v>0</v>
      </c>
      <c r="AG20" s="417">
        <f>IF(MAX(AG$7:AG19)&lt;$W$12,AG19+1,0)</f>
        <v>0</v>
      </c>
      <c r="AH20" s="200"/>
      <c r="AI20" s="418" t="str">
        <f>IF(E$10=0,"",IF(COUNTIF($BE$7:$BE19,AI$6)&gt;=HLOOKUP(AI$6,$E$8:$X$10,ROW($E$10)-ROW($E$8)+1,FALSE),"",SQRT(($AG20*$AB$14-($BM19+E$14))^2+($AG20*$AB$15-($BN19+E$15))^2+($AG20*$AB$16-($BO19+E$16))^2+($AG20*$AB$17-($BP19+E$17))^2+($AG20*$AB$18-($BQ19+E$18))^2+($AG20*$AB$19-($BR19+E$19))^2+($AG20*$AB$20-($BS19+E$20))^2+($AG20*$AB$21-($BT19+E$21))^2+($AG20*$AB$22-($BU19+E$22))^2+($AG20*$AB$23-($BV19+E$23))^2+($AG20*$AB$24-($BW19+E$24))^2+($AG20*$AB$25-($BX19+E$25))^2+($AG20*$AB$26-($BY19+E$26))^2+($AG20*$AB$27-($BZ19+E$27))^2+($AG20*$AB$28-($CA19+E$28))^2+($AG20*$AB$29-($CB19+E$29))^2+($AG20*$AB$30-($CC19+E$30))^2+($AG20*$AB$31-($CD19+E$31))^2+($AG20*$AB$32-($CE19+E$32))^2+($AG20*$AB$33-($CF19+E$33))^2+($AG20*$AB$34-($CG19+E$34))^2+($AG20*$AB$35-($CH19+E$35))^2+($AG20*$AB$36-($CI19+E$36))^2+($AG20*$AB$37-($CJ19+E$37))^2+($AG20*$AB$38-($CK19+E$38))^2+($AG20*$AB$39-($CL19+E$39))^2+($AG20*$AB$40-($CM19+E$40))^2+($AG20*$AB$41-($CN19+E$41))^2+($AG20*$AB$42-($CO19+E$42))^2+($AG20*$AB$43-($CP19+E$43))^2+($AG20*$AB$44-($CQ19+E$44))^2+($AG20*$AB$45-($CR19+E$45))^2+($AG20*$AB$46-($CS19+E$46))^2+($AG20*$AB$47-($CT19+E$47))^2+($AG20*$AB$48-($CU19+E$48))^2+($AG20*$AB$49-($CV19+E$49))^2+($AG20*$AB$50-($CW19+E$50))^2+($AG20*$AB$51-($CX19+E$51))^2+($AG20*$AB$52-($CY19+E$52))^2+($AG20*$AB$53-($CZ19+E$53))^2+($AG20*$AB$54-($DA19+E$54))^2+($AG20*$AB$55-($DB19+E$55))^2+($AG20*$AB$56-($DC19+E$56))^2+($AG20*$AB$57-($DD19+E$57))^2+($AG20*$AB$58-($DE19+E$58))^2+($AG20*$AB$59-($DF19+E$59))^2+($AG20*$AB$60-($DG19+E$60))^2+($AG20*$AB$61-($DH19+E$61))^2+($AG20*$AB$62-($DI19+E$62))^2+($AG20*$AB$63-($DJ19+E$63))^2)))</f>
        <v/>
      </c>
      <c r="AJ20" s="418" t="str">
        <f>IF(F$10=0,"",IF(COUNTIF($BE$7:$BE19,AJ$6)&gt;=HLOOKUP(AJ$6,$E$8:$X$10,ROW($E$10)-ROW($E$8)+1,FALSE),"",SQRT(($AG20*$AB$14-($BM19+F$14))^2+($AG20*$AB$15-($BN19+F$15))^2+($AG20*$AB$16-($BO19+F$16))^2+($AG20*$AB$17-($BP19+F$17))^2+($AG20*$AB$18-($BQ19+F$18))^2+($AG20*$AB$19-($BR19+F$19))^2+($AG20*$AB$20-($BS19+F$20))^2+($AG20*$AB$21-($BT19+F$21))^2+($AG20*$AB$22-($BU19+F$22))^2+($AG20*$AB$23-($BV19+F$23))^2+($AG20*$AB$24-($BW19+F$24))^2+($AG20*$AB$25-($BX19+F$25))^2+($AG20*$AB$26-($BY19+F$26))^2+($AG20*$AB$27-($BZ19+F$27))^2+($AG20*$AB$28-($CA19+F$28))^2+($AG20*$AB$29-($CB19+F$29))^2+($AG20*$AB$30-($CC19+F$30))^2+($AG20*$AB$31-($CD19+F$31))^2+($AG20*$AB$32-($CE19+F$32))^2+($AG20*$AB$33-($CF19+F$33))^2+($AG20*$AB$34-($CG19+F$34))^2+($AG20*$AB$35-($CH19+F$35))^2+($AG20*$AB$36-($CI19+F$36))^2+($AG20*$AB$37-($CJ19+F$37))^2+($AG20*$AB$38-($CK19+F$38))^2+($AG20*$AB$39-($CL19+F$39))^2+($AG20*$AB$40-($CM19+F$40))^2+($AG20*$AB$41-($CN19+F$41))^2+($AG20*$AB$42-($CO19+F$42))^2+($AG20*$AB$43-($CP19+F$43))^2+($AG20*$AB$44-($CQ19+F$44))^2+($AG20*$AB$45-($CR19+F$45))^2+($AG20*$AB$46-($CS19+F$46))^2+($AG20*$AB$47-($CT19+F$47))^2+($AG20*$AB$48-($CU19+F$48))^2+($AG20*$AB$49-($CV19+F$49))^2+($AG20*$AB$50-($CW19+F$50))^2+($AG20*$AB$51-($CX19+F$51))^2+($AG20*$AB$52-($CY19+F$52))^2+($AG20*$AB$53-($CZ19+F$53))^2+($AG20*$AB$54-($DA19+F$54))^2+($AG20*$AB$55-($DB19+F$55))^2+($AG20*$AB$56-($DC19+F$56))^2+($AG20*$AB$57-($DD19+F$57))^2+($AG20*$AB$58-($DE19+F$58))^2+($AG20*$AB$59-($DF19+F$59))^2+($AG20*$AB$60-($DG19+F$60))^2+($AG20*$AB$61-($DH19+F$61))^2+($AG20*$AB$62-($DI19+F$62))^2+($AG20*$AB$63-($DJ19+F$63))^2)))</f>
        <v/>
      </c>
      <c r="AK20" s="418" t="str">
        <f>IF(G$10=0,"",IF(COUNTIF($BE$7:$BE19,AK$6)&gt;=HLOOKUP(AK$6,$E$8:$X$10,ROW($E$10)-ROW($E$8)+1,FALSE),"",SQRT(($AG20*$AB$14-($BM19+G$14))^2+($AG20*$AB$15-($BN19+G$15))^2+($AG20*$AB$16-($BO19+G$16))^2+($AG20*$AB$17-($BP19+G$17))^2+($AG20*$AB$18-($BQ19+G$18))^2+($AG20*$AB$19-($BR19+G$19))^2+($AG20*$AB$20-($BS19+G$20))^2+($AG20*$AB$21-($BT19+G$21))^2+($AG20*$AB$22-($BU19+G$22))^2+($AG20*$AB$23-($BV19+G$23))^2+($AG20*$AB$24-($BW19+G$24))^2+($AG20*$AB$25-($BX19+G$25))^2+($AG20*$AB$26-($BY19+G$26))^2+($AG20*$AB$27-($BZ19+G$27))^2+($AG20*$AB$28-($CA19+G$28))^2+($AG20*$AB$29-($CB19+G$29))^2+($AG20*$AB$30-($CC19+G$30))^2+($AG20*$AB$31-($CD19+G$31))^2+($AG20*$AB$32-($CE19+G$32))^2+($AG20*$AB$33-($CF19+G$33))^2+($AG20*$AB$34-($CG19+G$34))^2+($AG20*$AB$35-($CH19+G$35))^2+($AG20*$AB$36-($CI19+G$36))^2+($AG20*$AB$37-($CJ19+G$37))^2+($AG20*$AB$38-($CK19+G$38))^2+($AG20*$AB$39-($CL19+G$39))^2+($AG20*$AB$40-($CM19+G$40))^2+($AG20*$AB$41-($CN19+G$41))^2+($AG20*$AB$42-($CO19+G$42))^2+($AG20*$AB$43-($CP19+G$43))^2+($AG20*$AB$44-($CQ19+G$44))^2+($AG20*$AB$45-($CR19+G$45))^2+($AG20*$AB$46-($CS19+G$46))^2+($AG20*$AB$47-($CT19+G$47))^2+($AG20*$AB$48-($CU19+G$48))^2+($AG20*$AB$49-($CV19+G$49))^2+($AG20*$AB$50-($CW19+G$50))^2+($AG20*$AB$51-($CX19+G$51))^2+($AG20*$AB$52-($CY19+G$52))^2+($AG20*$AB$53-($CZ19+G$53))^2+($AG20*$AB$54-($DA19+G$54))^2+($AG20*$AB$55-($DB19+G$55))^2+($AG20*$AB$56-($DC19+G$56))^2+($AG20*$AB$57-($DD19+G$57))^2+($AG20*$AB$58-($DE19+G$58))^2+($AG20*$AB$59-($DF19+G$59))^2+($AG20*$AB$60-($DG19+G$60))^2+($AG20*$AB$61-($DH19+G$61))^2+($AG20*$AB$62-($DI19+G$62))^2+($AG20*$AB$63-($DJ19+G$63))^2)))</f>
        <v/>
      </c>
      <c r="AL20" s="418" t="str">
        <f>IF(H$10=0,"",IF(COUNTIF($BE$7:$BE19,AL$6)&gt;=HLOOKUP(AL$6,$E$8:$X$10,ROW($E$10)-ROW($E$8)+1,FALSE),"",SQRT(($AG20*$AB$14-($BM19+H$14))^2+($AG20*$AB$15-($BN19+H$15))^2+($AG20*$AB$16-($BO19+H$16))^2+($AG20*$AB$17-($BP19+H$17))^2+($AG20*$AB$18-($BQ19+H$18))^2+($AG20*$AB$19-($BR19+H$19))^2+($AG20*$AB$20-($BS19+H$20))^2+($AG20*$AB$21-($BT19+H$21))^2+($AG20*$AB$22-($BU19+H$22))^2+($AG20*$AB$23-($BV19+H$23))^2+($AG20*$AB$24-($BW19+H$24))^2+($AG20*$AB$25-($BX19+H$25))^2+($AG20*$AB$26-($BY19+H$26))^2+($AG20*$AB$27-($BZ19+H$27))^2+($AG20*$AB$28-($CA19+H$28))^2+($AG20*$AB$29-($CB19+H$29))^2+($AG20*$AB$30-($CC19+H$30))^2+($AG20*$AB$31-($CD19+H$31))^2+($AG20*$AB$32-($CE19+H$32))^2+($AG20*$AB$33-($CF19+H$33))^2+($AG20*$AB$34-($CG19+H$34))^2+($AG20*$AB$35-($CH19+H$35))^2+($AG20*$AB$36-($CI19+H$36))^2+($AG20*$AB$37-($CJ19+H$37))^2+($AG20*$AB$38-($CK19+H$38))^2+($AG20*$AB$39-($CL19+H$39))^2+($AG20*$AB$40-($CM19+H$40))^2+($AG20*$AB$41-($CN19+H$41))^2+($AG20*$AB$42-($CO19+H$42))^2+($AG20*$AB$43-($CP19+H$43))^2+($AG20*$AB$44-($CQ19+H$44))^2+($AG20*$AB$45-($CR19+H$45))^2+($AG20*$AB$46-($CS19+H$46))^2+($AG20*$AB$47-($CT19+H$47))^2+($AG20*$AB$48-($CU19+H$48))^2+($AG20*$AB$49-($CV19+H$49))^2+($AG20*$AB$50-($CW19+H$50))^2+($AG20*$AB$51-($CX19+H$51))^2+($AG20*$AB$52-($CY19+H$52))^2+($AG20*$AB$53-($CZ19+H$53))^2+($AG20*$AB$54-($DA19+H$54))^2+($AG20*$AB$55-($DB19+H$55))^2+($AG20*$AB$56-($DC19+H$56))^2+($AG20*$AB$57-($DD19+H$57))^2+($AG20*$AB$58-($DE19+H$58))^2+($AG20*$AB$59-($DF19+H$59))^2+($AG20*$AB$60-($DG19+H$60))^2+($AG20*$AB$61-($DH19+H$61))^2+($AG20*$AB$62-($DI19+H$62))^2+($AG20*$AB$63-($DJ19+H$63))^2)))</f>
        <v/>
      </c>
      <c r="AM20" s="418" t="str">
        <f>IF(I$10=0,"",IF(COUNTIF($BE$7:$BE19,AM$6)&gt;=HLOOKUP(AM$6,$E$8:$X$10,ROW($E$10)-ROW($E$8)+1,FALSE),"",SQRT(($AG20*$AB$14-($BM19+I$14))^2+($AG20*$AB$15-($BN19+I$15))^2+($AG20*$AB$16-($BO19+I$16))^2+($AG20*$AB$17-($BP19+I$17))^2+($AG20*$AB$18-($BQ19+I$18))^2+($AG20*$AB$19-($BR19+I$19))^2+($AG20*$AB$20-($BS19+I$20))^2+($AG20*$AB$21-($BT19+I$21))^2+($AG20*$AB$22-($BU19+I$22))^2+($AG20*$AB$23-($BV19+I$23))^2+($AG20*$AB$24-($BW19+I$24))^2+($AG20*$AB$25-($BX19+I$25))^2+($AG20*$AB$26-($BY19+I$26))^2+($AG20*$AB$27-($BZ19+I$27))^2+($AG20*$AB$28-($CA19+I$28))^2+($AG20*$AB$29-($CB19+I$29))^2+($AG20*$AB$30-($CC19+I$30))^2+($AG20*$AB$31-($CD19+I$31))^2+($AG20*$AB$32-($CE19+I$32))^2+($AG20*$AB$33-($CF19+I$33))^2+($AG20*$AB$34-($CG19+I$34))^2+($AG20*$AB$35-($CH19+I$35))^2+($AG20*$AB$36-($CI19+I$36))^2+($AG20*$AB$37-($CJ19+I$37))^2+($AG20*$AB$38-($CK19+I$38))^2+($AG20*$AB$39-($CL19+I$39))^2+($AG20*$AB$40-($CM19+I$40))^2+($AG20*$AB$41-($CN19+I$41))^2+($AG20*$AB$42-($CO19+I$42))^2+($AG20*$AB$43-($CP19+I$43))^2+($AG20*$AB$44-($CQ19+I$44))^2+($AG20*$AB$45-($CR19+I$45))^2+($AG20*$AB$46-($CS19+I$46))^2+($AG20*$AB$47-($CT19+I$47))^2+($AG20*$AB$48-($CU19+I$48))^2+($AG20*$AB$49-($CV19+I$49))^2+($AG20*$AB$50-($CW19+I$50))^2+($AG20*$AB$51-($CX19+I$51))^2+($AG20*$AB$52-($CY19+I$52))^2+($AG20*$AB$53-($CZ19+I$53))^2+($AG20*$AB$54-($DA19+I$54))^2+($AG20*$AB$55-($DB19+I$55))^2+($AG20*$AB$56-($DC19+I$56))^2+($AG20*$AB$57-($DD19+I$57))^2+($AG20*$AB$58-($DE19+I$58))^2+($AG20*$AB$59-($DF19+I$59))^2+($AG20*$AB$60-($DG19+I$60))^2+($AG20*$AB$61-($DH19+I$61))^2+($AG20*$AB$62-($DI19+I$62))^2+($AG20*$AB$63-($DJ19+I$63))^2)))</f>
        <v/>
      </c>
      <c r="AN20" s="418" t="str">
        <f>IF(J$10=0,"",IF(COUNTIF($BE$7:$BE19,AN$6)&gt;=HLOOKUP(AN$6,$E$8:$X$10,ROW($E$10)-ROW($E$8)+1,FALSE),"",SQRT(($AG20*$AB$14-($BM19+J$14))^2+($AG20*$AB$15-($BN19+J$15))^2+($AG20*$AB$16-($BO19+J$16))^2+($AG20*$AB$17-($BP19+J$17))^2+($AG20*$AB$18-($BQ19+J$18))^2+($AG20*$AB$19-($BR19+J$19))^2+($AG20*$AB$20-($BS19+J$20))^2+($AG20*$AB$21-($BT19+J$21))^2+($AG20*$AB$22-($BU19+J$22))^2+($AG20*$AB$23-($BV19+J$23))^2+($AG20*$AB$24-($BW19+J$24))^2+($AG20*$AB$25-($BX19+J$25))^2+($AG20*$AB$26-($BY19+J$26))^2+($AG20*$AB$27-($BZ19+J$27))^2+($AG20*$AB$28-($CA19+J$28))^2+($AG20*$AB$29-($CB19+J$29))^2+($AG20*$AB$30-($CC19+J$30))^2+($AG20*$AB$31-($CD19+J$31))^2+($AG20*$AB$32-($CE19+J$32))^2+($AG20*$AB$33-($CF19+J$33))^2+($AG20*$AB$34-($CG19+J$34))^2+($AG20*$AB$35-($CH19+J$35))^2+($AG20*$AB$36-($CI19+J$36))^2+($AG20*$AB$37-($CJ19+J$37))^2+($AG20*$AB$38-($CK19+J$38))^2+($AG20*$AB$39-($CL19+J$39))^2+($AG20*$AB$40-($CM19+J$40))^2+($AG20*$AB$41-($CN19+J$41))^2+($AG20*$AB$42-($CO19+J$42))^2+($AG20*$AB$43-($CP19+J$43))^2+($AG20*$AB$44-($CQ19+J$44))^2+($AG20*$AB$45-($CR19+J$45))^2+($AG20*$AB$46-($CS19+J$46))^2+($AG20*$AB$47-($CT19+J$47))^2+($AG20*$AB$48-($CU19+J$48))^2+($AG20*$AB$49-($CV19+J$49))^2+($AG20*$AB$50-($CW19+J$50))^2+($AG20*$AB$51-($CX19+J$51))^2+($AG20*$AB$52-($CY19+J$52))^2+($AG20*$AB$53-($CZ19+J$53))^2+($AG20*$AB$54-($DA19+J$54))^2+($AG20*$AB$55-($DB19+J$55))^2+($AG20*$AB$56-($DC19+J$56))^2+($AG20*$AB$57-($DD19+J$57))^2+($AG20*$AB$58-($DE19+J$58))^2+($AG20*$AB$59-($DF19+J$59))^2+($AG20*$AB$60-($DG19+J$60))^2+($AG20*$AB$61-($DH19+J$61))^2+($AG20*$AB$62-($DI19+J$62))^2+($AG20*$AB$63-($DJ19+J$63))^2)))</f>
        <v/>
      </c>
      <c r="AO20" s="418" t="str">
        <f>IF(K$10=0,"",IF(COUNTIF($BE$7:$BE19,AO$6)&gt;=HLOOKUP(AO$6,$E$8:$X$10,ROW($E$10)-ROW($E$8)+1,FALSE),"",SQRT(($AG20*$AB$14-($BM19+K$14))^2+($AG20*$AB$15-($BN19+K$15))^2+($AG20*$AB$16-($BO19+K$16))^2+($AG20*$AB$17-($BP19+K$17))^2+($AG20*$AB$18-($BQ19+K$18))^2+($AG20*$AB$19-($BR19+K$19))^2+($AG20*$AB$20-($BS19+K$20))^2+($AG20*$AB$21-($BT19+K$21))^2+($AG20*$AB$22-($BU19+K$22))^2+($AG20*$AB$23-($BV19+K$23))^2+($AG20*$AB$24-($BW19+K$24))^2+($AG20*$AB$25-($BX19+K$25))^2+($AG20*$AB$26-($BY19+K$26))^2+($AG20*$AB$27-($BZ19+K$27))^2+($AG20*$AB$28-($CA19+K$28))^2+($AG20*$AB$29-($CB19+K$29))^2+($AG20*$AB$30-($CC19+K$30))^2+($AG20*$AB$31-($CD19+K$31))^2+($AG20*$AB$32-($CE19+K$32))^2+($AG20*$AB$33-($CF19+K$33))^2+($AG20*$AB$34-($CG19+K$34))^2+($AG20*$AB$35-($CH19+K$35))^2+($AG20*$AB$36-($CI19+K$36))^2+($AG20*$AB$37-($CJ19+K$37))^2+($AG20*$AB$38-($CK19+K$38))^2+($AG20*$AB$39-($CL19+K$39))^2+($AG20*$AB$40-($CM19+K$40))^2+($AG20*$AB$41-($CN19+K$41))^2+($AG20*$AB$42-($CO19+K$42))^2+($AG20*$AB$43-($CP19+K$43))^2+($AG20*$AB$44-($CQ19+K$44))^2+($AG20*$AB$45-($CR19+K$45))^2+($AG20*$AB$46-($CS19+K$46))^2+($AG20*$AB$47-($CT19+K$47))^2+($AG20*$AB$48-($CU19+K$48))^2+($AG20*$AB$49-($CV19+K$49))^2+($AG20*$AB$50-($CW19+K$50))^2+($AG20*$AB$51-($CX19+K$51))^2+($AG20*$AB$52-($CY19+K$52))^2+($AG20*$AB$53-($CZ19+K$53))^2+($AG20*$AB$54-($DA19+K$54))^2+($AG20*$AB$55-($DB19+K$55))^2+($AG20*$AB$56-($DC19+K$56))^2+($AG20*$AB$57-($DD19+K$57))^2+($AG20*$AB$58-($DE19+K$58))^2+($AG20*$AB$59-($DF19+K$59))^2+($AG20*$AB$60-($DG19+K$60))^2+($AG20*$AB$61-($DH19+K$61))^2+($AG20*$AB$62-($DI19+K$62))^2+($AG20*$AB$63-($DJ19+K$63))^2)))</f>
        <v/>
      </c>
      <c r="AP20" s="418" t="str">
        <f>IF(L$10=0,"",IF(COUNTIF($BE$7:$BE19,AP$6)&gt;=HLOOKUP(AP$6,$E$8:$X$10,ROW($E$10)-ROW($E$8)+1,FALSE),"",SQRT(($AG20*$AB$14-($BM19+L$14))^2+($AG20*$AB$15-($BN19+L$15))^2+($AG20*$AB$16-($BO19+L$16))^2+($AG20*$AB$17-($BP19+L$17))^2+($AG20*$AB$18-($BQ19+L$18))^2+($AG20*$AB$19-($BR19+L$19))^2+($AG20*$AB$20-($BS19+L$20))^2+($AG20*$AB$21-($BT19+L$21))^2+($AG20*$AB$22-($BU19+L$22))^2+($AG20*$AB$23-($BV19+L$23))^2+($AG20*$AB$24-($BW19+L$24))^2+($AG20*$AB$25-($BX19+L$25))^2+($AG20*$AB$26-($BY19+L$26))^2+($AG20*$AB$27-($BZ19+L$27))^2+($AG20*$AB$28-($CA19+L$28))^2+($AG20*$AB$29-($CB19+L$29))^2+($AG20*$AB$30-($CC19+L$30))^2+($AG20*$AB$31-($CD19+L$31))^2+($AG20*$AB$32-($CE19+L$32))^2+($AG20*$AB$33-($CF19+L$33))^2+($AG20*$AB$34-($CG19+L$34))^2+($AG20*$AB$35-($CH19+L$35))^2+($AG20*$AB$36-($CI19+L$36))^2+($AG20*$AB$37-($CJ19+L$37))^2+($AG20*$AB$38-($CK19+L$38))^2+($AG20*$AB$39-($CL19+L$39))^2+($AG20*$AB$40-($CM19+L$40))^2+($AG20*$AB$41-($CN19+L$41))^2+($AG20*$AB$42-($CO19+L$42))^2+($AG20*$AB$43-($CP19+L$43))^2+($AG20*$AB$44-($CQ19+L$44))^2+($AG20*$AB$45-($CR19+L$45))^2+($AG20*$AB$46-($CS19+L$46))^2+($AG20*$AB$47-($CT19+L$47))^2+($AG20*$AB$48-($CU19+L$48))^2+($AG20*$AB$49-($CV19+L$49))^2+($AG20*$AB$50-($CW19+L$50))^2+($AG20*$AB$51-($CX19+L$51))^2+($AG20*$AB$52-($CY19+L$52))^2+($AG20*$AB$53-($CZ19+L$53))^2+($AG20*$AB$54-($DA19+L$54))^2+($AG20*$AB$55-($DB19+L$55))^2+($AG20*$AB$56-($DC19+L$56))^2+($AG20*$AB$57-($DD19+L$57))^2+($AG20*$AB$58-($DE19+L$58))^2+($AG20*$AB$59-($DF19+L$59))^2+($AG20*$AB$60-($DG19+L$60))^2+($AG20*$AB$61-($DH19+L$61))^2+($AG20*$AB$62-($DI19+L$62))^2+($AG20*$AB$63-($DJ19+L$63))^2)))</f>
        <v/>
      </c>
      <c r="AQ20" s="418" t="str">
        <f>IF(M$10=0,"",IF(COUNTIF($BE$7:$BE19,AQ$6)&gt;=HLOOKUP(AQ$6,$E$8:$X$10,ROW($E$10)-ROW($E$8)+1,FALSE),"",SQRT(($AG20*$AB$14-($BM19+M$14))^2+($AG20*$AB$15-($BN19+M$15))^2+($AG20*$AB$16-($BO19+M$16))^2+($AG20*$AB$17-($BP19+M$17))^2+($AG20*$AB$18-($BQ19+M$18))^2+($AG20*$AB$19-($BR19+M$19))^2+($AG20*$AB$20-($BS19+M$20))^2+($AG20*$AB$21-($BT19+M$21))^2+($AG20*$AB$22-($BU19+M$22))^2+($AG20*$AB$23-($BV19+M$23))^2+($AG20*$AB$24-($BW19+M$24))^2+($AG20*$AB$25-($BX19+M$25))^2+($AG20*$AB$26-($BY19+M$26))^2+($AG20*$AB$27-($BZ19+M$27))^2+($AG20*$AB$28-($CA19+M$28))^2+($AG20*$AB$29-($CB19+M$29))^2+($AG20*$AB$30-($CC19+M$30))^2+($AG20*$AB$31-($CD19+M$31))^2+($AG20*$AB$32-($CE19+M$32))^2+($AG20*$AB$33-($CF19+M$33))^2+($AG20*$AB$34-($CG19+M$34))^2+($AG20*$AB$35-($CH19+M$35))^2+($AG20*$AB$36-($CI19+M$36))^2+($AG20*$AB$37-($CJ19+M$37))^2+($AG20*$AB$38-($CK19+M$38))^2+($AG20*$AB$39-($CL19+M$39))^2+($AG20*$AB$40-($CM19+M$40))^2+($AG20*$AB$41-($CN19+M$41))^2+($AG20*$AB$42-($CO19+M$42))^2+($AG20*$AB$43-($CP19+M$43))^2+($AG20*$AB$44-($CQ19+M$44))^2+($AG20*$AB$45-($CR19+M$45))^2+($AG20*$AB$46-($CS19+M$46))^2+($AG20*$AB$47-($CT19+M$47))^2+($AG20*$AB$48-($CU19+M$48))^2+($AG20*$AB$49-($CV19+M$49))^2+($AG20*$AB$50-($CW19+M$50))^2+($AG20*$AB$51-($CX19+M$51))^2+($AG20*$AB$52-($CY19+M$52))^2+($AG20*$AB$53-($CZ19+M$53))^2+($AG20*$AB$54-($DA19+M$54))^2+($AG20*$AB$55-($DB19+M$55))^2+($AG20*$AB$56-($DC19+M$56))^2+($AG20*$AB$57-($DD19+M$57))^2+($AG20*$AB$58-($DE19+M$58))^2+($AG20*$AB$59-($DF19+M$59))^2+($AG20*$AB$60-($DG19+M$60))^2+($AG20*$AB$61-($DH19+M$61))^2+($AG20*$AB$62-($DI19+M$62))^2+($AG20*$AB$63-($DJ19+M$63))^2)))</f>
        <v/>
      </c>
      <c r="AR20" s="418" t="str">
        <f>IF(N$10=0,"",IF(COUNTIF($BE$7:$BE19,AR$6)&gt;=HLOOKUP(AR$6,$E$8:$X$10,ROW($E$10)-ROW($E$8)+1,FALSE),"",SQRT(($AG20*$AB$14-($BM19+N$14))^2+($AG20*$AB$15-($BN19+N$15))^2+($AG20*$AB$16-($BO19+N$16))^2+($AG20*$AB$17-($BP19+N$17))^2+($AG20*$AB$18-($BQ19+N$18))^2+($AG20*$AB$19-($BR19+N$19))^2+($AG20*$AB$20-($BS19+N$20))^2+($AG20*$AB$21-($BT19+N$21))^2+($AG20*$AB$22-($BU19+N$22))^2+($AG20*$AB$23-($BV19+N$23))^2+($AG20*$AB$24-($BW19+N$24))^2+($AG20*$AB$25-($BX19+N$25))^2+($AG20*$AB$26-($BY19+N$26))^2+($AG20*$AB$27-($BZ19+N$27))^2+($AG20*$AB$28-($CA19+N$28))^2+($AG20*$AB$29-($CB19+N$29))^2+($AG20*$AB$30-($CC19+N$30))^2+($AG20*$AB$31-($CD19+N$31))^2+($AG20*$AB$32-($CE19+N$32))^2+($AG20*$AB$33-($CF19+N$33))^2+($AG20*$AB$34-($CG19+N$34))^2+($AG20*$AB$35-($CH19+N$35))^2+($AG20*$AB$36-($CI19+N$36))^2+($AG20*$AB$37-($CJ19+N$37))^2+($AG20*$AB$38-($CK19+N$38))^2+($AG20*$AB$39-($CL19+N$39))^2+($AG20*$AB$40-($CM19+N$40))^2+($AG20*$AB$41-($CN19+N$41))^2+($AG20*$AB$42-($CO19+N$42))^2+($AG20*$AB$43-($CP19+N$43))^2+($AG20*$AB$44-($CQ19+N$44))^2+($AG20*$AB$45-($CR19+N$45))^2+($AG20*$AB$46-($CS19+N$46))^2+($AG20*$AB$47-($CT19+N$47))^2+($AG20*$AB$48-($CU19+N$48))^2+($AG20*$AB$49-($CV19+N$49))^2+($AG20*$AB$50-($CW19+N$50))^2+($AG20*$AB$51-($CX19+N$51))^2+($AG20*$AB$52-($CY19+N$52))^2+($AG20*$AB$53-($CZ19+N$53))^2+($AG20*$AB$54-($DA19+N$54))^2+($AG20*$AB$55-($DB19+N$55))^2+($AG20*$AB$56-($DC19+N$56))^2+($AG20*$AB$57-($DD19+N$57))^2+($AG20*$AB$58-($DE19+N$58))^2+($AG20*$AB$59-($DF19+N$59))^2+($AG20*$AB$60-($DG19+N$60))^2+($AG20*$AB$61-($DH19+N$61))^2+($AG20*$AB$62-($DI19+N$62))^2+($AG20*$AB$63-($DJ19+N$63))^2)))</f>
        <v/>
      </c>
      <c r="AS20" s="418" t="str">
        <f>IF(O$10=0,"",IF(COUNTIF($BE$7:$BE19,AS$6)&gt;=HLOOKUP(AS$6,$E$8:$X$10,ROW($E$10)-ROW($E$8)+1,FALSE),"",SQRT(($AG20*$AB$14-($BM19+O$14))^2+($AG20*$AB$15-($BN19+O$15))^2+($AG20*$AB$16-($BO19+O$16))^2+($AG20*$AB$17-($BP19+O$17))^2+($AG20*$AB$18-($BQ19+O$18))^2+($AG20*$AB$19-($BR19+O$19))^2+($AG20*$AB$20-($BS19+O$20))^2+($AG20*$AB$21-($BT19+O$21))^2+($AG20*$AB$22-($BU19+O$22))^2+($AG20*$AB$23-($BV19+O$23))^2+($AG20*$AB$24-($BW19+O$24))^2+($AG20*$AB$25-($BX19+O$25))^2+($AG20*$AB$26-($BY19+O$26))^2+($AG20*$AB$27-($BZ19+O$27))^2+($AG20*$AB$28-($CA19+O$28))^2+($AG20*$AB$29-($CB19+O$29))^2+($AG20*$AB$30-($CC19+O$30))^2+($AG20*$AB$31-($CD19+O$31))^2+($AG20*$AB$32-($CE19+O$32))^2+($AG20*$AB$33-($CF19+O$33))^2+($AG20*$AB$34-($CG19+O$34))^2+($AG20*$AB$35-($CH19+O$35))^2+($AG20*$AB$36-($CI19+O$36))^2+($AG20*$AB$37-($CJ19+O$37))^2+($AG20*$AB$38-($CK19+O$38))^2+($AG20*$AB$39-($CL19+O$39))^2+($AG20*$AB$40-($CM19+O$40))^2+($AG20*$AB$41-($CN19+O$41))^2+($AG20*$AB$42-($CO19+O$42))^2+($AG20*$AB$43-($CP19+O$43))^2+($AG20*$AB$44-($CQ19+O$44))^2+($AG20*$AB$45-($CR19+O$45))^2+($AG20*$AB$46-($CS19+O$46))^2+($AG20*$AB$47-($CT19+O$47))^2+($AG20*$AB$48-($CU19+O$48))^2+($AG20*$AB$49-($CV19+O$49))^2+($AG20*$AB$50-($CW19+O$50))^2+($AG20*$AB$51-($CX19+O$51))^2+($AG20*$AB$52-($CY19+O$52))^2+($AG20*$AB$53-($CZ19+O$53))^2+($AG20*$AB$54-($DA19+O$54))^2+($AG20*$AB$55-($DB19+O$55))^2+($AG20*$AB$56-($DC19+O$56))^2+($AG20*$AB$57-($DD19+O$57))^2+($AG20*$AB$58-($DE19+O$58))^2+($AG20*$AB$59-($DF19+O$59))^2+($AG20*$AB$60-($DG19+O$60))^2+($AG20*$AB$61-($DH19+O$61))^2+($AG20*$AB$62-($DI19+O$62))^2+($AG20*$AB$63-($DJ19+O$63))^2)))</f>
        <v/>
      </c>
      <c r="AT20" s="418" t="str">
        <f>IF(P$10=0,"",IF(COUNTIF($BE$7:$BE19,AT$6)&gt;=HLOOKUP(AT$6,$E$8:$X$10,ROW($E$10)-ROW($E$8)+1,FALSE),"",SQRT(($AG20*$AB$14-($BM19+P$14))^2+($AG20*$AB$15-($BN19+P$15))^2+($AG20*$AB$16-($BO19+P$16))^2+($AG20*$AB$17-($BP19+P$17))^2+($AG20*$AB$18-($BQ19+P$18))^2+($AG20*$AB$19-($BR19+P$19))^2+($AG20*$AB$20-($BS19+P$20))^2+($AG20*$AB$21-($BT19+P$21))^2+($AG20*$AB$22-($BU19+P$22))^2+($AG20*$AB$23-($BV19+P$23))^2+($AG20*$AB$24-($BW19+P$24))^2+($AG20*$AB$25-($BX19+P$25))^2+($AG20*$AB$26-($BY19+P$26))^2+($AG20*$AB$27-($BZ19+P$27))^2+($AG20*$AB$28-($CA19+P$28))^2+($AG20*$AB$29-($CB19+P$29))^2+($AG20*$AB$30-($CC19+P$30))^2+($AG20*$AB$31-($CD19+P$31))^2+($AG20*$AB$32-($CE19+P$32))^2+($AG20*$AB$33-($CF19+P$33))^2+($AG20*$AB$34-($CG19+P$34))^2+($AG20*$AB$35-($CH19+P$35))^2+($AG20*$AB$36-($CI19+P$36))^2+($AG20*$AB$37-($CJ19+P$37))^2+($AG20*$AB$38-($CK19+P$38))^2+($AG20*$AB$39-($CL19+P$39))^2+($AG20*$AB$40-($CM19+P$40))^2+($AG20*$AB$41-($CN19+P$41))^2+($AG20*$AB$42-($CO19+P$42))^2+($AG20*$AB$43-($CP19+P$43))^2+($AG20*$AB$44-($CQ19+P$44))^2+($AG20*$AB$45-($CR19+P$45))^2+($AG20*$AB$46-($CS19+P$46))^2+($AG20*$AB$47-($CT19+P$47))^2+($AG20*$AB$48-($CU19+P$48))^2+($AG20*$AB$49-($CV19+P$49))^2+($AG20*$AB$50-($CW19+P$50))^2+($AG20*$AB$51-($CX19+P$51))^2+($AG20*$AB$52-($CY19+P$52))^2+($AG20*$AB$53-($CZ19+P$53))^2+($AG20*$AB$54-($DA19+P$54))^2+($AG20*$AB$55-($DB19+P$55))^2+($AG20*$AB$56-($DC19+P$56))^2+($AG20*$AB$57-($DD19+P$57))^2+($AG20*$AB$58-($DE19+P$58))^2+($AG20*$AB$59-($DF19+P$59))^2+($AG20*$AB$60-($DG19+P$60))^2+($AG20*$AB$61-($DH19+P$61))^2+($AG20*$AB$62-($DI19+P$62))^2+($AG20*$AB$63-($DJ19+P$63))^2)))</f>
        <v/>
      </c>
      <c r="AU20" s="418" t="str">
        <f>IF(Q$10=0,"",IF(COUNTIF($BE$7:$BE19,AU$6)&gt;=HLOOKUP(AU$6,$E$8:$X$10,ROW($E$10)-ROW($E$8)+1,FALSE),"",SQRT(($AG20*$AB$14-($BM19+Q$14))^2+($AG20*$AB$15-($BN19+Q$15))^2+($AG20*$AB$16-($BO19+Q$16))^2+($AG20*$AB$17-($BP19+Q$17))^2+($AG20*$AB$18-($BQ19+Q$18))^2+($AG20*$AB$19-($BR19+Q$19))^2+($AG20*$AB$20-($BS19+Q$20))^2+($AG20*$AB$21-($BT19+Q$21))^2+($AG20*$AB$22-($BU19+Q$22))^2+($AG20*$AB$23-($BV19+Q$23))^2+($AG20*$AB$24-($BW19+Q$24))^2+($AG20*$AB$25-($BX19+Q$25))^2+($AG20*$AB$26-($BY19+Q$26))^2+($AG20*$AB$27-($BZ19+Q$27))^2+($AG20*$AB$28-($CA19+Q$28))^2+($AG20*$AB$29-($CB19+Q$29))^2+($AG20*$AB$30-($CC19+Q$30))^2+($AG20*$AB$31-($CD19+Q$31))^2+($AG20*$AB$32-($CE19+Q$32))^2+($AG20*$AB$33-($CF19+Q$33))^2+($AG20*$AB$34-($CG19+Q$34))^2+($AG20*$AB$35-($CH19+Q$35))^2+($AG20*$AB$36-($CI19+Q$36))^2+($AG20*$AB$37-($CJ19+Q$37))^2+($AG20*$AB$38-($CK19+Q$38))^2+($AG20*$AB$39-($CL19+Q$39))^2+($AG20*$AB$40-($CM19+Q$40))^2+($AG20*$AB$41-($CN19+Q$41))^2+($AG20*$AB$42-($CO19+Q$42))^2+($AG20*$AB$43-($CP19+Q$43))^2+($AG20*$AB$44-($CQ19+Q$44))^2+($AG20*$AB$45-($CR19+Q$45))^2+($AG20*$AB$46-($CS19+Q$46))^2+($AG20*$AB$47-($CT19+Q$47))^2+($AG20*$AB$48-($CU19+Q$48))^2+($AG20*$AB$49-($CV19+Q$49))^2+($AG20*$AB$50-($CW19+Q$50))^2+($AG20*$AB$51-($CX19+Q$51))^2+($AG20*$AB$52-($CY19+Q$52))^2+($AG20*$AB$53-($CZ19+Q$53))^2+($AG20*$AB$54-($DA19+Q$54))^2+($AG20*$AB$55-($DB19+Q$55))^2+($AG20*$AB$56-($DC19+Q$56))^2+($AG20*$AB$57-($DD19+Q$57))^2+($AG20*$AB$58-($DE19+Q$58))^2+($AG20*$AB$59-($DF19+Q$59))^2+($AG20*$AB$60-($DG19+Q$60))^2+($AG20*$AB$61-($DH19+Q$61))^2+($AG20*$AB$62-($DI19+Q$62))^2+($AG20*$AB$63-($DJ19+Q$63))^2)))</f>
        <v/>
      </c>
      <c r="AV20" s="418" t="str">
        <f>IF(R$10=0,"",IF(COUNTIF($BE$7:$BE19,AV$6)&gt;=HLOOKUP(AV$6,$E$8:$X$10,ROW($E$10)-ROW($E$8)+1,FALSE),"",SQRT(($AG20*$AB$14-($BM19+R$14))^2+($AG20*$AB$15-($BN19+R$15))^2+($AG20*$AB$16-($BO19+R$16))^2+($AG20*$AB$17-($BP19+R$17))^2+($AG20*$AB$18-($BQ19+R$18))^2+($AG20*$AB$19-($BR19+R$19))^2+($AG20*$AB$20-($BS19+R$20))^2+($AG20*$AB$21-($BT19+R$21))^2+($AG20*$AB$22-($BU19+R$22))^2+($AG20*$AB$23-($BV19+R$23))^2+($AG20*$AB$24-($BW19+R$24))^2+($AG20*$AB$25-($BX19+R$25))^2+($AG20*$AB$26-($BY19+R$26))^2+($AG20*$AB$27-($BZ19+R$27))^2+($AG20*$AB$28-($CA19+R$28))^2+($AG20*$AB$29-($CB19+R$29))^2+($AG20*$AB$30-($CC19+R$30))^2+($AG20*$AB$31-($CD19+R$31))^2+($AG20*$AB$32-($CE19+R$32))^2+($AG20*$AB$33-($CF19+R$33))^2+($AG20*$AB$34-($CG19+R$34))^2+($AG20*$AB$35-($CH19+R$35))^2+($AG20*$AB$36-($CI19+R$36))^2+($AG20*$AB$37-($CJ19+R$37))^2+($AG20*$AB$38-($CK19+R$38))^2+($AG20*$AB$39-($CL19+R$39))^2+($AG20*$AB$40-($CM19+R$40))^2+($AG20*$AB$41-($CN19+R$41))^2+($AG20*$AB$42-($CO19+R$42))^2+($AG20*$AB$43-($CP19+R$43))^2+($AG20*$AB$44-($CQ19+R$44))^2+($AG20*$AB$45-($CR19+R$45))^2+($AG20*$AB$46-($CS19+R$46))^2+($AG20*$AB$47-($CT19+R$47))^2+($AG20*$AB$48-($CU19+R$48))^2+($AG20*$AB$49-($CV19+R$49))^2+($AG20*$AB$50-($CW19+R$50))^2+($AG20*$AB$51-($CX19+R$51))^2+($AG20*$AB$52-($CY19+R$52))^2+($AG20*$AB$53-($CZ19+R$53))^2+($AG20*$AB$54-($DA19+R$54))^2+($AG20*$AB$55-($DB19+R$55))^2+($AG20*$AB$56-($DC19+R$56))^2+($AG20*$AB$57-($DD19+R$57))^2+($AG20*$AB$58-($DE19+R$58))^2+($AG20*$AB$59-($DF19+R$59))^2+($AG20*$AB$60-($DG19+R$60))^2+($AG20*$AB$61-($DH19+R$61))^2+($AG20*$AB$62-($DI19+R$62))^2+($AG20*$AB$63-($DJ19+R$63))^2)))</f>
        <v/>
      </c>
      <c r="AW20" s="418" t="str">
        <f>IF(S$10=0,"",IF(COUNTIF($BE$7:$BE19,AW$6)&gt;=HLOOKUP(AW$6,$E$8:$X$10,ROW($E$10)-ROW($E$8)+1,FALSE),"",SQRT(($AG20*$AB$14-($BM19+S$14))^2+($AG20*$AB$15-($BN19+S$15))^2+($AG20*$AB$16-($BO19+S$16))^2+($AG20*$AB$17-($BP19+S$17))^2+($AG20*$AB$18-($BQ19+S$18))^2+($AG20*$AB$19-($BR19+S$19))^2+($AG20*$AB$20-($BS19+S$20))^2+($AG20*$AB$21-($BT19+S$21))^2+($AG20*$AB$22-($BU19+S$22))^2+($AG20*$AB$23-($BV19+S$23))^2+($AG20*$AB$24-($BW19+S$24))^2+($AG20*$AB$25-($BX19+S$25))^2+($AG20*$AB$26-($BY19+S$26))^2+($AG20*$AB$27-($BZ19+S$27))^2+($AG20*$AB$28-($CA19+S$28))^2+($AG20*$AB$29-($CB19+S$29))^2+($AG20*$AB$30-($CC19+S$30))^2+($AG20*$AB$31-($CD19+S$31))^2+($AG20*$AB$32-($CE19+S$32))^2+($AG20*$AB$33-($CF19+S$33))^2+($AG20*$AB$34-($CG19+S$34))^2+($AG20*$AB$35-($CH19+S$35))^2+($AG20*$AB$36-($CI19+S$36))^2+($AG20*$AB$37-($CJ19+S$37))^2+($AG20*$AB$38-($CK19+S$38))^2+($AG20*$AB$39-($CL19+S$39))^2+($AG20*$AB$40-($CM19+S$40))^2+($AG20*$AB$41-($CN19+S$41))^2+($AG20*$AB$42-($CO19+S$42))^2+($AG20*$AB$43-($CP19+S$43))^2+($AG20*$AB$44-($CQ19+S$44))^2+($AG20*$AB$45-($CR19+S$45))^2+($AG20*$AB$46-($CS19+S$46))^2+($AG20*$AB$47-($CT19+S$47))^2+($AG20*$AB$48-($CU19+S$48))^2+($AG20*$AB$49-($CV19+S$49))^2+($AG20*$AB$50-($CW19+S$50))^2+($AG20*$AB$51-($CX19+S$51))^2+($AG20*$AB$52-($CY19+S$52))^2+($AG20*$AB$53-($CZ19+S$53))^2+($AG20*$AB$54-($DA19+S$54))^2+($AG20*$AB$55-($DB19+S$55))^2+($AG20*$AB$56-($DC19+S$56))^2+($AG20*$AB$57-($DD19+S$57))^2+($AG20*$AB$58-($DE19+S$58))^2+($AG20*$AB$59-($DF19+S$59))^2+($AG20*$AB$60-($DG19+S$60))^2+($AG20*$AB$61-($DH19+S$61))^2+($AG20*$AB$62-($DI19+S$62))^2+($AG20*$AB$63-($DJ19+S$63))^2)))</f>
        <v/>
      </c>
      <c r="AX20" s="418" t="str">
        <f>IF(T$10=0,"",IF(COUNTIF($BE$7:$BE19,AX$6)&gt;=HLOOKUP(AX$6,$E$8:$X$10,ROW($E$10)-ROW($E$8)+1,FALSE),"",SQRT(($AG20*$AB$14-($BM19+T$14))^2+($AG20*$AB$15-($BN19+T$15))^2+($AG20*$AB$16-($BO19+T$16))^2+($AG20*$AB$17-($BP19+T$17))^2+($AG20*$AB$18-($BQ19+T$18))^2+($AG20*$AB$19-($BR19+T$19))^2+($AG20*$AB$20-($BS19+T$20))^2+($AG20*$AB$21-($BT19+T$21))^2+($AG20*$AB$22-($BU19+T$22))^2+($AG20*$AB$23-($BV19+T$23))^2+($AG20*$AB$24-($BW19+T$24))^2+($AG20*$AB$25-($BX19+T$25))^2+($AG20*$AB$26-($BY19+T$26))^2+($AG20*$AB$27-($BZ19+T$27))^2+($AG20*$AB$28-($CA19+T$28))^2+($AG20*$AB$29-($CB19+T$29))^2+($AG20*$AB$30-($CC19+T$30))^2+($AG20*$AB$31-($CD19+T$31))^2+($AG20*$AB$32-($CE19+T$32))^2+($AG20*$AB$33-($CF19+T$33))^2+($AG20*$AB$34-($CG19+T$34))^2+($AG20*$AB$35-($CH19+T$35))^2+($AG20*$AB$36-($CI19+T$36))^2+($AG20*$AB$37-($CJ19+T$37))^2+($AG20*$AB$38-($CK19+T$38))^2+($AG20*$AB$39-($CL19+T$39))^2+($AG20*$AB$40-($CM19+T$40))^2+($AG20*$AB$41-($CN19+T$41))^2+($AG20*$AB$42-($CO19+T$42))^2+($AG20*$AB$43-($CP19+T$43))^2+($AG20*$AB$44-($CQ19+T$44))^2+($AG20*$AB$45-($CR19+T$45))^2+($AG20*$AB$46-($CS19+T$46))^2+($AG20*$AB$47-($CT19+T$47))^2+($AG20*$AB$48-($CU19+T$48))^2+($AG20*$AB$49-($CV19+T$49))^2+($AG20*$AB$50-($CW19+T$50))^2+($AG20*$AB$51-($CX19+T$51))^2+($AG20*$AB$52-($CY19+T$52))^2+($AG20*$AB$53-($CZ19+T$53))^2+($AG20*$AB$54-($DA19+T$54))^2+($AG20*$AB$55-($DB19+T$55))^2+($AG20*$AB$56-($DC19+T$56))^2+($AG20*$AB$57-($DD19+T$57))^2+($AG20*$AB$58-($DE19+T$58))^2+($AG20*$AB$59-($DF19+T$59))^2+($AG20*$AB$60-($DG19+T$60))^2+($AG20*$AB$61-($DH19+T$61))^2+($AG20*$AB$62-($DI19+T$62))^2+($AG20*$AB$63-($DJ19+T$63))^2)))</f>
        <v/>
      </c>
      <c r="AY20" s="418" t="str">
        <f>IF(U$10=0,"",IF(COUNTIF($BE$7:$BE19,AY$6)&gt;=HLOOKUP(AY$6,$E$8:$X$10,ROW($E$10)-ROW($E$8)+1,FALSE),"",SQRT(($AG20*$AB$14-($BM19+U$14))^2+($AG20*$AB$15-($BN19+U$15))^2+($AG20*$AB$16-($BO19+U$16))^2+($AG20*$AB$17-($BP19+U$17))^2+($AG20*$AB$18-($BQ19+U$18))^2+($AG20*$AB$19-($BR19+U$19))^2+($AG20*$AB$20-($BS19+U$20))^2+($AG20*$AB$21-($BT19+U$21))^2+($AG20*$AB$22-($BU19+U$22))^2+($AG20*$AB$23-($BV19+U$23))^2+($AG20*$AB$24-($BW19+U$24))^2+($AG20*$AB$25-($BX19+U$25))^2+($AG20*$AB$26-($BY19+U$26))^2+($AG20*$AB$27-($BZ19+U$27))^2+($AG20*$AB$28-($CA19+U$28))^2+($AG20*$AB$29-($CB19+U$29))^2+($AG20*$AB$30-($CC19+U$30))^2+($AG20*$AB$31-($CD19+U$31))^2+($AG20*$AB$32-($CE19+U$32))^2+($AG20*$AB$33-($CF19+U$33))^2+($AG20*$AB$34-($CG19+U$34))^2+($AG20*$AB$35-($CH19+U$35))^2+($AG20*$AB$36-($CI19+U$36))^2+($AG20*$AB$37-($CJ19+U$37))^2+($AG20*$AB$38-($CK19+U$38))^2+($AG20*$AB$39-($CL19+U$39))^2+($AG20*$AB$40-($CM19+U$40))^2+($AG20*$AB$41-($CN19+U$41))^2+($AG20*$AB$42-($CO19+U$42))^2+($AG20*$AB$43-($CP19+U$43))^2+($AG20*$AB$44-($CQ19+U$44))^2+($AG20*$AB$45-($CR19+U$45))^2+($AG20*$AB$46-($CS19+U$46))^2+($AG20*$AB$47-($CT19+U$47))^2+($AG20*$AB$48-($CU19+U$48))^2+($AG20*$AB$49-($CV19+U$49))^2+($AG20*$AB$50-($CW19+U$50))^2+($AG20*$AB$51-($CX19+U$51))^2+($AG20*$AB$52-($CY19+U$52))^2+($AG20*$AB$53-($CZ19+U$53))^2+($AG20*$AB$54-($DA19+U$54))^2+($AG20*$AB$55-($DB19+U$55))^2+($AG20*$AB$56-($DC19+U$56))^2+($AG20*$AB$57-($DD19+U$57))^2+($AG20*$AB$58-($DE19+U$58))^2+($AG20*$AB$59-($DF19+U$59))^2+($AG20*$AB$60-($DG19+U$60))^2+($AG20*$AB$61-($DH19+U$61))^2+($AG20*$AB$62-($DI19+U$62))^2+($AG20*$AB$63-($DJ19+U$63))^2)))</f>
        <v/>
      </c>
      <c r="AZ20" s="418" t="str">
        <f>IF(V$10=0,"",IF(COUNTIF($BE$7:$BE19,AZ$6)&gt;=HLOOKUP(AZ$6,$E$8:$X$10,ROW($E$10)-ROW($E$8)+1,FALSE),"",SQRT(($AG20*$AB$14-($BM19+V$14))^2+($AG20*$AB$15-($BN19+V$15))^2+($AG20*$AB$16-($BO19+V$16))^2+($AG20*$AB$17-($BP19+V$17))^2+($AG20*$AB$18-($BQ19+V$18))^2+($AG20*$AB$19-($BR19+V$19))^2+($AG20*$AB$20-($BS19+V$20))^2+($AG20*$AB$21-($BT19+V$21))^2+($AG20*$AB$22-($BU19+V$22))^2+($AG20*$AB$23-($BV19+V$23))^2+($AG20*$AB$24-($BW19+V$24))^2+($AG20*$AB$25-($BX19+V$25))^2+($AG20*$AB$26-($BY19+V$26))^2+($AG20*$AB$27-($BZ19+V$27))^2+($AG20*$AB$28-($CA19+V$28))^2+($AG20*$AB$29-($CB19+V$29))^2+($AG20*$AB$30-($CC19+V$30))^2+($AG20*$AB$31-($CD19+V$31))^2+($AG20*$AB$32-($CE19+V$32))^2+($AG20*$AB$33-($CF19+V$33))^2+($AG20*$AB$34-($CG19+V$34))^2+($AG20*$AB$35-($CH19+V$35))^2+($AG20*$AB$36-($CI19+V$36))^2+($AG20*$AB$37-($CJ19+V$37))^2+($AG20*$AB$38-($CK19+V$38))^2+($AG20*$AB$39-($CL19+V$39))^2+($AG20*$AB$40-($CM19+V$40))^2+($AG20*$AB$41-($CN19+V$41))^2+($AG20*$AB$42-($CO19+V$42))^2+($AG20*$AB$43-($CP19+V$43))^2+($AG20*$AB$44-($CQ19+V$44))^2+($AG20*$AB$45-($CR19+V$45))^2+($AG20*$AB$46-($CS19+V$46))^2+($AG20*$AB$47-($CT19+V$47))^2+($AG20*$AB$48-($CU19+V$48))^2+($AG20*$AB$49-($CV19+V$49))^2+($AG20*$AB$50-($CW19+V$50))^2+($AG20*$AB$51-($CX19+V$51))^2+($AG20*$AB$52-($CY19+V$52))^2+($AG20*$AB$53-($CZ19+V$53))^2+($AG20*$AB$54-($DA19+V$54))^2+($AG20*$AB$55-($DB19+V$55))^2+($AG20*$AB$56-($DC19+V$56))^2+($AG20*$AB$57-($DD19+V$57))^2+($AG20*$AB$58-($DE19+V$58))^2+($AG20*$AB$59-($DF19+V$59))^2+($AG20*$AB$60-($DG19+V$60))^2+($AG20*$AB$61-($DH19+V$61))^2+($AG20*$AB$62-($DI19+V$62))^2+($AG20*$AB$63-($DJ19+V$63))^2)))</f>
        <v/>
      </c>
      <c r="BA20" s="418" t="str">
        <f>IF(W$10=0,"",IF(COUNTIF($BE$7:$BE19,BA$6)&gt;=HLOOKUP(BA$6,$E$8:$X$10,ROW($E$10)-ROW($E$8)+1,FALSE),"",SQRT(($AG20*$AB$14-($BM19+W$14))^2+($AG20*$AB$15-($BN19+W$15))^2+($AG20*$AB$16-($BO19+W$16))^2+($AG20*$AB$17-($BP19+W$17))^2+($AG20*$AB$18-($BQ19+W$18))^2+($AG20*$AB$19-($BR19+W$19))^2+($AG20*$AB$20-($BS19+W$20))^2+($AG20*$AB$21-($BT19+W$21))^2+($AG20*$AB$22-($BU19+W$22))^2+($AG20*$AB$23-($BV19+W$23))^2+($AG20*$AB$24-($BW19+W$24))^2+($AG20*$AB$25-($BX19+W$25))^2+($AG20*$AB$26-($BY19+W$26))^2+($AG20*$AB$27-($BZ19+W$27))^2+($AG20*$AB$28-($CA19+W$28))^2+($AG20*$AB$29-($CB19+W$29))^2+($AG20*$AB$30-($CC19+W$30))^2+($AG20*$AB$31-($CD19+W$31))^2+($AG20*$AB$32-($CE19+W$32))^2+($AG20*$AB$33-($CF19+W$33))^2+($AG20*$AB$34-($CG19+W$34))^2+($AG20*$AB$35-($CH19+W$35))^2+($AG20*$AB$36-($CI19+W$36))^2+($AG20*$AB$37-($CJ19+W$37))^2+($AG20*$AB$38-($CK19+W$38))^2+($AG20*$AB$39-($CL19+W$39))^2+($AG20*$AB$40-($CM19+W$40))^2+($AG20*$AB$41-($CN19+W$41))^2+($AG20*$AB$42-($CO19+W$42))^2+($AG20*$AB$43-($CP19+W$43))^2+($AG20*$AB$44-($CQ19+W$44))^2+($AG20*$AB$45-($CR19+W$45))^2+($AG20*$AB$46-($CS19+W$46))^2+($AG20*$AB$47-($CT19+W$47))^2+($AG20*$AB$48-($CU19+W$48))^2+($AG20*$AB$49-($CV19+W$49))^2+($AG20*$AB$50-($CW19+W$50))^2+($AG20*$AB$51-($CX19+W$51))^2+($AG20*$AB$52-($CY19+W$52))^2+($AG20*$AB$53-($CZ19+W$53))^2+($AG20*$AB$54-($DA19+W$54))^2+($AG20*$AB$55-($DB19+W$55))^2+($AG20*$AB$56-($DC19+W$56))^2+($AG20*$AB$57-($DD19+W$57))^2+($AG20*$AB$58-($DE19+W$58))^2+($AG20*$AB$59-($DF19+W$59))^2+($AG20*$AB$60-($DG19+W$60))^2+($AG20*$AB$61-($DH19+W$61))^2+($AG20*$AB$62-($DI19+W$62))^2+($AG20*$AB$63-($DJ19+W$63))^2)))</f>
        <v/>
      </c>
      <c r="BB20" s="418" t="str">
        <f>IF(X$10=0,"",IF(COUNTIF($BE$7:$BE19,BB$6)&gt;=HLOOKUP(BB$6,$E$8:$X$10,ROW($E$10)-ROW($E$8)+1,FALSE),"",SQRT(($AG20*$AB$14-($BM19+X$14))^2+($AG20*$AB$15-($BN19+X$15))^2+($AG20*$AB$16-($BO19+X$16))^2+($AG20*$AB$17-($BP19+X$17))^2+($AG20*$AB$18-($BQ19+X$18))^2+($AG20*$AB$19-($BR19+X$19))^2+($AG20*$AB$20-($BS19+X$20))^2+($AG20*$AB$21-($BT19+X$21))^2+($AG20*$AB$22-($BU19+X$22))^2+($AG20*$AB$23-($BV19+X$23))^2+($AG20*$AB$24-($BW19+X$24))^2+($AG20*$AB$25-($BX19+X$25))^2+($AG20*$AB$26-($BY19+X$26))^2+($AG20*$AB$27-($BZ19+X$27))^2+($AG20*$AB$28-($CA19+X$28))^2+($AG20*$AB$29-($CB19+X$29))^2+($AG20*$AB$30-($CC19+X$30))^2+($AG20*$AB$31-($CD19+X$31))^2+($AG20*$AB$32-($CE19+X$32))^2+($AG20*$AB$33-($CF19+X$33))^2+($AG20*$AB$34-($CG19+X$34))^2+($AG20*$AB$35-($CH19+X$35))^2+($AG20*$AB$36-($CI19+X$36))^2+($AG20*$AB$37-($CJ19+X$37))^2+($AG20*$AB$38-($CK19+X$38))^2+($AG20*$AB$39-($CL19+X$39))^2+($AG20*$AB$40-($CM19+X$40))^2+($AG20*$AB$41-($CN19+X$41))^2+($AG20*$AB$42-($CO19+X$42))^2+($AG20*$AB$43-($CP19+X$43))^2+($AG20*$AB$44-($CQ19+X$44))^2+($AG20*$AB$45-($CR19+X$45))^2+($AG20*$AB$46-($CS19+X$46))^2+($AG20*$AB$47-($CT19+X$47))^2+($AG20*$AB$48-($CU19+X$48))^2+($AG20*$AB$49-($CV19+X$49))^2+($AG20*$AB$50-($CW19+X$50))^2+($AG20*$AB$51-($CX19+X$51))^2+($AG20*$AB$52-($CY19+X$52))^2+($AG20*$AB$53-($CZ19+X$53))^2+($AG20*$AB$54-($DA19+X$54))^2+($AG20*$AB$55-($DB19+X$55))^2+($AG20*$AB$56-($DC19+X$56))^2+($AG20*$AB$57-($DD19+X$57))^2+($AG20*$AB$58-($DE19+X$58))^2+($AG20*$AB$59-($DF19+X$59))^2+($AG20*$AB$60-($DG19+X$60))^2+($AG20*$AB$61-($DH19+X$61))^2+($AG20*$AB$62-($DI19+X$62))^2+($AG20*$AB$63-($DJ19+X$63))^2)))</f>
        <v/>
      </c>
      <c r="BC20" s="200"/>
      <c r="BD20" s="419">
        <f t="shared" si="6"/>
        <v>0</v>
      </c>
      <c r="BE20" s="420">
        <f t="shared" si="7"/>
        <v>0</v>
      </c>
      <c r="BF20" s="421">
        <f t="shared" si="8"/>
        <v>0</v>
      </c>
      <c r="BG20" s="71"/>
      <c r="BH20" s="71"/>
      <c r="BI20" s="71"/>
      <c r="BJ20" s="71"/>
      <c r="BK20" s="693"/>
      <c r="BL20" s="197">
        <f t="shared" si="12"/>
        <v>14</v>
      </c>
      <c r="BM20" s="202">
        <f t="shared" si="9"/>
        <v>0</v>
      </c>
      <c r="BN20" s="202">
        <f t="shared" si="10"/>
        <v>0</v>
      </c>
      <c r="BO20" s="202">
        <f t="shared" si="13"/>
        <v>0</v>
      </c>
      <c r="BP20" s="202">
        <f t="shared" si="14"/>
        <v>0</v>
      </c>
      <c r="BQ20" s="202">
        <f t="shared" si="15"/>
        <v>0</v>
      </c>
      <c r="BR20" s="202">
        <f t="shared" si="16"/>
        <v>0</v>
      </c>
      <c r="BS20" s="202">
        <f t="shared" si="17"/>
        <v>0</v>
      </c>
      <c r="BT20" s="202">
        <f t="shared" si="18"/>
        <v>0</v>
      </c>
      <c r="BU20" s="202">
        <f t="shared" si="19"/>
        <v>0</v>
      </c>
      <c r="BV20" s="202">
        <f t="shared" si="20"/>
        <v>0</v>
      </c>
      <c r="BW20" s="202">
        <f t="shared" si="21"/>
        <v>0</v>
      </c>
      <c r="BX20" s="202">
        <f t="shared" si="22"/>
        <v>0</v>
      </c>
      <c r="BY20" s="202">
        <f t="shared" si="23"/>
        <v>0</v>
      </c>
      <c r="BZ20" s="202">
        <f t="shared" si="24"/>
        <v>0</v>
      </c>
      <c r="CA20" s="202">
        <f t="shared" si="25"/>
        <v>0</v>
      </c>
      <c r="CB20" s="202">
        <f t="shared" si="26"/>
        <v>0</v>
      </c>
      <c r="CC20" s="202">
        <f t="shared" si="27"/>
        <v>0</v>
      </c>
      <c r="CD20" s="202">
        <f t="shared" si="28"/>
        <v>0</v>
      </c>
      <c r="CE20" s="202">
        <f t="shared" si="29"/>
        <v>0</v>
      </c>
      <c r="CF20" s="202">
        <f t="shared" si="30"/>
        <v>0</v>
      </c>
      <c r="CG20" s="202">
        <f t="shared" si="31"/>
        <v>0</v>
      </c>
      <c r="CH20" s="202">
        <f t="shared" si="32"/>
        <v>0</v>
      </c>
      <c r="CI20" s="202">
        <f t="shared" si="33"/>
        <v>0</v>
      </c>
      <c r="CJ20" s="202">
        <f t="shared" si="34"/>
        <v>0</v>
      </c>
      <c r="CK20" s="202">
        <f t="shared" si="35"/>
        <v>0</v>
      </c>
      <c r="CL20" s="202">
        <f t="shared" si="36"/>
        <v>0</v>
      </c>
      <c r="CM20" s="202">
        <f t="shared" si="37"/>
        <v>0</v>
      </c>
      <c r="CN20" s="202">
        <f t="shared" si="38"/>
        <v>0</v>
      </c>
      <c r="CO20" s="202">
        <f t="shared" si="39"/>
        <v>0</v>
      </c>
      <c r="CP20" s="202">
        <f t="shared" si="40"/>
        <v>0</v>
      </c>
      <c r="CQ20" s="202">
        <f t="shared" si="41"/>
        <v>0</v>
      </c>
      <c r="CR20" s="202">
        <f t="shared" si="42"/>
        <v>0</v>
      </c>
      <c r="CS20" s="202">
        <f t="shared" si="43"/>
        <v>0</v>
      </c>
      <c r="CT20" s="202">
        <f t="shared" si="44"/>
        <v>0</v>
      </c>
      <c r="CU20" s="202">
        <f t="shared" si="45"/>
        <v>0</v>
      </c>
      <c r="CV20" s="202">
        <f t="shared" si="46"/>
        <v>0</v>
      </c>
      <c r="CW20" s="202">
        <f t="shared" si="47"/>
        <v>0</v>
      </c>
      <c r="CX20" s="202">
        <f t="shared" si="48"/>
        <v>0</v>
      </c>
      <c r="CY20" s="202">
        <f t="shared" si="49"/>
        <v>0</v>
      </c>
      <c r="CZ20" s="202">
        <f t="shared" si="50"/>
        <v>0</v>
      </c>
      <c r="DA20" s="202">
        <f t="shared" si="51"/>
        <v>0</v>
      </c>
      <c r="DB20" s="202">
        <f t="shared" si="52"/>
        <v>0</v>
      </c>
      <c r="DC20" s="202">
        <f t="shared" si="53"/>
        <v>0</v>
      </c>
      <c r="DD20" s="202">
        <f t="shared" si="54"/>
        <v>0</v>
      </c>
      <c r="DE20" s="202">
        <f t="shared" si="55"/>
        <v>0</v>
      </c>
      <c r="DF20" s="202">
        <f t="shared" si="56"/>
        <v>0</v>
      </c>
      <c r="DG20" s="202">
        <f t="shared" si="57"/>
        <v>0</v>
      </c>
      <c r="DH20" s="202">
        <f t="shared" si="58"/>
        <v>0</v>
      </c>
      <c r="DI20" s="202">
        <f t="shared" si="59"/>
        <v>0</v>
      </c>
      <c r="DJ20" s="202">
        <f t="shared" si="60"/>
        <v>0</v>
      </c>
      <c r="DK20" s="71"/>
      <c r="DL20" s="71"/>
      <c r="DM20" s="71"/>
      <c r="DN20" s="71"/>
      <c r="DO20" s="71"/>
      <c r="DP20" s="71"/>
    </row>
    <row r="21" spans="1:120" ht="18" customHeight="1" thickTop="1" thickBot="1" x14ac:dyDescent="0.25">
      <c r="A21" s="71"/>
      <c r="B21" s="691"/>
      <c r="C21" s="220"/>
      <c r="D21" s="236"/>
      <c r="E21" s="237"/>
      <c r="F21" s="237"/>
      <c r="G21" s="237"/>
      <c r="H21" s="237"/>
      <c r="I21" s="237"/>
      <c r="J21" s="237"/>
      <c r="K21" s="237"/>
      <c r="L21" s="237"/>
      <c r="M21" s="237"/>
      <c r="N21" s="237"/>
      <c r="O21" s="237"/>
      <c r="P21" s="237"/>
      <c r="Q21" s="237"/>
      <c r="R21" s="237"/>
      <c r="S21" s="237"/>
      <c r="T21" s="237"/>
      <c r="U21" s="237"/>
      <c r="V21" s="237"/>
      <c r="W21" s="415"/>
      <c r="X21" s="414"/>
      <c r="Y21" s="133"/>
      <c r="Z21" s="222">
        <f t="shared" si="63"/>
        <v>0</v>
      </c>
      <c r="AA21" s="223"/>
      <c r="AB21" s="224">
        <f t="shared" si="64"/>
        <v>0</v>
      </c>
      <c r="AC21" s="71"/>
      <c r="AD21" s="440">
        <f t="shared" si="65"/>
        <v>0</v>
      </c>
      <c r="AE21" s="194">
        <f t="shared" si="61"/>
        <v>0</v>
      </c>
      <c r="AF21" s="206">
        <f t="shared" si="62"/>
        <v>0</v>
      </c>
      <c r="AG21" s="417">
        <f>IF(MAX(AG$7:AG20)&lt;$W$12,AG20+1,0)</f>
        <v>0</v>
      </c>
      <c r="AH21" s="200"/>
      <c r="AI21" s="418" t="str">
        <f>IF(E$10=0,"",IF(COUNTIF($BE$7:$BE20,AI$6)&gt;=HLOOKUP(AI$6,$E$8:$X$10,ROW($E$10)-ROW($E$8)+1,FALSE),"",SQRT(($AG21*$AB$14-($BM20+E$14))^2+($AG21*$AB$15-($BN20+E$15))^2+($AG21*$AB$16-($BO20+E$16))^2+($AG21*$AB$17-($BP20+E$17))^2+($AG21*$AB$18-($BQ20+E$18))^2+($AG21*$AB$19-($BR20+E$19))^2+($AG21*$AB$20-($BS20+E$20))^2+($AG21*$AB$21-($BT20+E$21))^2+($AG21*$AB$22-($BU20+E$22))^2+($AG21*$AB$23-($BV20+E$23))^2+($AG21*$AB$24-($BW20+E$24))^2+($AG21*$AB$25-($BX20+E$25))^2+($AG21*$AB$26-($BY20+E$26))^2+($AG21*$AB$27-($BZ20+E$27))^2+($AG21*$AB$28-($CA20+E$28))^2+($AG21*$AB$29-($CB20+E$29))^2+($AG21*$AB$30-($CC20+E$30))^2+($AG21*$AB$31-($CD20+E$31))^2+($AG21*$AB$32-($CE20+E$32))^2+($AG21*$AB$33-($CF20+E$33))^2+($AG21*$AB$34-($CG20+E$34))^2+($AG21*$AB$35-($CH20+E$35))^2+($AG21*$AB$36-($CI20+E$36))^2+($AG21*$AB$37-($CJ20+E$37))^2+($AG21*$AB$38-($CK20+E$38))^2+($AG21*$AB$39-($CL20+E$39))^2+($AG21*$AB$40-($CM20+E$40))^2+($AG21*$AB$41-($CN20+E$41))^2+($AG21*$AB$42-($CO20+E$42))^2+($AG21*$AB$43-($CP20+E$43))^2+($AG21*$AB$44-($CQ20+E$44))^2+($AG21*$AB$45-($CR20+E$45))^2+($AG21*$AB$46-($CS20+E$46))^2+($AG21*$AB$47-($CT20+E$47))^2+($AG21*$AB$48-($CU20+E$48))^2+($AG21*$AB$49-($CV20+E$49))^2+($AG21*$AB$50-($CW20+E$50))^2+($AG21*$AB$51-($CX20+E$51))^2+($AG21*$AB$52-($CY20+E$52))^2+($AG21*$AB$53-($CZ20+E$53))^2+($AG21*$AB$54-($DA20+E$54))^2+($AG21*$AB$55-($DB20+E$55))^2+($AG21*$AB$56-($DC20+E$56))^2+($AG21*$AB$57-($DD20+E$57))^2+($AG21*$AB$58-($DE20+E$58))^2+($AG21*$AB$59-($DF20+E$59))^2+($AG21*$AB$60-($DG20+E$60))^2+($AG21*$AB$61-($DH20+E$61))^2+($AG21*$AB$62-($DI20+E$62))^2+($AG21*$AB$63-($DJ20+E$63))^2)))</f>
        <v/>
      </c>
      <c r="AJ21" s="418" t="str">
        <f>IF(F$10=0,"",IF(COUNTIF($BE$7:$BE20,AJ$6)&gt;=HLOOKUP(AJ$6,$E$8:$X$10,ROW($E$10)-ROW($E$8)+1,FALSE),"",SQRT(($AG21*$AB$14-($BM20+F$14))^2+($AG21*$AB$15-($BN20+F$15))^2+($AG21*$AB$16-($BO20+F$16))^2+($AG21*$AB$17-($BP20+F$17))^2+($AG21*$AB$18-($BQ20+F$18))^2+($AG21*$AB$19-($BR20+F$19))^2+($AG21*$AB$20-($BS20+F$20))^2+($AG21*$AB$21-($BT20+F$21))^2+($AG21*$AB$22-($BU20+F$22))^2+($AG21*$AB$23-($BV20+F$23))^2+($AG21*$AB$24-($BW20+F$24))^2+($AG21*$AB$25-($BX20+F$25))^2+($AG21*$AB$26-($BY20+F$26))^2+($AG21*$AB$27-($BZ20+F$27))^2+($AG21*$AB$28-($CA20+F$28))^2+($AG21*$AB$29-($CB20+F$29))^2+($AG21*$AB$30-($CC20+F$30))^2+($AG21*$AB$31-($CD20+F$31))^2+($AG21*$AB$32-($CE20+F$32))^2+($AG21*$AB$33-($CF20+F$33))^2+($AG21*$AB$34-($CG20+F$34))^2+($AG21*$AB$35-($CH20+F$35))^2+($AG21*$AB$36-($CI20+F$36))^2+($AG21*$AB$37-($CJ20+F$37))^2+($AG21*$AB$38-($CK20+F$38))^2+($AG21*$AB$39-($CL20+F$39))^2+($AG21*$AB$40-($CM20+F$40))^2+($AG21*$AB$41-($CN20+F$41))^2+($AG21*$AB$42-($CO20+F$42))^2+($AG21*$AB$43-($CP20+F$43))^2+($AG21*$AB$44-($CQ20+F$44))^2+($AG21*$AB$45-($CR20+F$45))^2+($AG21*$AB$46-($CS20+F$46))^2+($AG21*$AB$47-($CT20+F$47))^2+($AG21*$AB$48-($CU20+F$48))^2+($AG21*$AB$49-($CV20+F$49))^2+($AG21*$AB$50-($CW20+F$50))^2+($AG21*$AB$51-($CX20+F$51))^2+($AG21*$AB$52-($CY20+F$52))^2+($AG21*$AB$53-($CZ20+F$53))^2+($AG21*$AB$54-($DA20+F$54))^2+($AG21*$AB$55-($DB20+F$55))^2+($AG21*$AB$56-($DC20+F$56))^2+($AG21*$AB$57-($DD20+F$57))^2+($AG21*$AB$58-($DE20+F$58))^2+($AG21*$AB$59-($DF20+F$59))^2+($AG21*$AB$60-($DG20+F$60))^2+($AG21*$AB$61-($DH20+F$61))^2+($AG21*$AB$62-($DI20+F$62))^2+($AG21*$AB$63-($DJ20+F$63))^2)))</f>
        <v/>
      </c>
      <c r="AK21" s="418" t="str">
        <f>IF(G$10=0,"",IF(COUNTIF($BE$7:$BE20,AK$6)&gt;=HLOOKUP(AK$6,$E$8:$X$10,ROW($E$10)-ROW($E$8)+1,FALSE),"",SQRT(($AG21*$AB$14-($BM20+G$14))^2+($AG21*$AB$15-($BN20+G$15))^2+($AG21*$AB$16-($BO20+G$16))^2+($AG21*$AB$17-($BP20+G$17))^2+($AG21*$AB$18-($BQ20+G$18))^2+($AG21*$AB$19-($BR20+G$19))^2+($AG21*$AB$20-($BS20+G$20))^2+($AG21*$AB$21-($BT20+G$21))^2+($AG21*$AB$22-($BU20+G$22))^2+($AG21*$AB$23-($BV20+G$23))^2+($AG21*$AB$24-($BW20+G$24))^2+($AG21*$AB$25-($BX20+G$25))^2+($AG21*$AB$26-($BY20+G$26))^2+($AG21*$AB$27-($BZ20+G$27))^2+($AG21*$AB$28-($CA20+G$28))^2+($AG21*$AB$29-($CB20+G$29))^2+($AG21*$AB$30-($CC20+G$30))^2+($AG21*$AB$31-($CD20+G$31))^2+($AG21*$AB$32-($CE20+G$32))^2+($AG21*$AB$33-($CF20+G$33))^2+($AG21*$AB$34-($CG20+G$34))^2+($AG21*$AB$35-($CH20+G$35))^2+($AG21*$AB$36-($CI20+G$36))^2+($AG21*$AB$37-($CJ20+G$37))^2+($AG21*$AB$38-($CK20+G$38))^2+($AG21*$AB$39-($CL20+G$39))^2+($AG21*$AB$40-($CM20+G$40))^2+($AG21*$AB$41-($CN20+G$41))^2+($AG21*$AB$42-($CO20+G$42))^2+($AG21*$AB$43-($CP20+G$43))^2+($AG21*$AB$44-($CQ20+G$44))^2+($AG21*$AB$45-($CR20+G$45))^2+($AG21*$AB$46-($CS20+G$46))^2+($AG21*$AB$47-($CT20+G$47))^2+($AG21*$AB$48-($CU20+G$48))^2+($AG21*$AB$49-($CV20+G$49))^2+($AG21*$AB$50-($CW20+G$50))^2+($AG21*$AB$51-($CX20+G$51))^2+($AG21*$AB$52-($CY20+G$52))^2+($AG21*$AB$53-($CZ20+G$53))^2+($AG21*$AB$54-($DA20+G$54))^2+($AG21*$AB$55-($DB20+G$55))^2+($AG21*$AB$56-($DC20+G$56))^2+($AG21*$AB$57-($DD20+G$57))^2+($AG21*$AB$58-($DE20+G$58))^2+($AG21*$AB$59-($DF20+G$59))^2+($AG21*$AB$60-($DG20+G$60))^2+($AG21*$AB$61-($DH20+G$61))^2+($AG21*$AB$62-($DI20+G$62))^2+($AG21*$AB$63-($DJ20+G$63))^2)))</f>
        <v/>
      </c>
      <c r="AL21" s="418" t="str">
        <f>IF(H$10=0,"",IF(COUNTIF($BE$7:$BE20,AL$6)&gt;=HLOOKUP(AL$6,$E$8:$X$10,ROW($E$10)-ROW($E$8)+1,FALSE),"",SQRT(($AG21*$AB$14-($BM20+H$14))^2+($AG21*$AB$15-($BN20+H$15))^2+($AG21*$AB$16-($BO20+H$16))^2+($AG21*$AB$17-($BP20+H$17))^2+($AG21*$AB$18-($BQ20+H$18))^2+($AG21*$AB$19-($BR20+H$19))^2+($AG21*$AB$20-($BS20+H$20))^2+($AG21*$AB$21-($BT20+H$21))^2+($AG21*$AB$22-($BU20+H$22))^2+($AG21*$AB$23-($BV20+H$23))^2+($AG21*$AB$24-($BW20+H$24))^2+($AG21*$AB$25-($BX20+H$25))^2+($AG21*$AB$26-($BY20+H$26))^2+($AG21*$AB$27-($BZ20+H$27))^2+($AG21*$AB$28-($CA20+H$28))^2+($AG21*$AB$29-($CB20+H$29))^2+($AG21*$AB$30-($CC20+H$30))^2+($AG21*$AB$31-($CD20+H$31))^2+($AG21*$AB$32-($CE20+H$32))^2+($AG21*$AB$33-($CF20+H$33))^2+($AG21*$AB$34-($CG20+H$34))^2+($AG21*$AB$35-($CH20+H$35))^2+($AG21*$AB$36-($CI20+H$36))^2+($AG21*$AB$37-($CJ20+H$37))^2+($AG21*$AB$38-($CK20+H$38))^2+($AG21*$AB$39-($CL20+H$39))^2+($AG21*$AB$40-($CM20+H$40))^2+($AG21*$AB$41-($CN20+H$41))^2+($AG21*$AB$42-($CO20+H$42))^2+($AG21*$AB$43-($CP20+H$43))^2+($AG21*$AB$44-($CQ20+H$44))^2+($AG21*$AB$45-($CR20+H$45))^2+($AG21*$AB$46-($CS20+H$46))^2+($AG21*$AB$47-($CT20+H$47))^2+($AG21*$AB$48-($CU20+H$48))^2+($AG21*$AB$49-($CV20+H$49))^2+($AG21*$AB$50-($CW20+H$50))^2+($AG21*$AB$51-($CX20+H$51))^2+($AG21*$AB$52-($CY20+H$52))^2+($AG21*$AB$53-($CZ20+H$53))^2+($AG21*$AB$54-($DA20+H$54))^2+($AG21*$AB$55-($DB20+H$55))^2+($AG21*$AB$56-($DC20+H$56))^2+($AG21*$AB$57-($DD20+H$57))^2+($AG21*$AB$58-($DE20+H$58))^2+($AG21*$AB$59-($DF20+H$59))^2+($AG21*$AB$60-($DG20+H$60))^2+($AG21*$AB$61-($DH20+H$61))^2+($AG21*$AB$62-($DI20+H$62))^2+($AG21*$AB$63-($DJ20+H$63))^2)))</f>
        <v/>
      </c>
      <c r="AM21" s="418" t="str">
        <f>IF(I$10=0,"",IF(COUNTIF($BE$7:$BE20,AM$6)&gt;=HLOOKUP(AM$6,$E$8:$X$10,ROW($E$10)-ROW($E$8)+1,FALSE),"",SQRT(($AG21*$AB$14-($BM20+I$14))^2+($AG21*$AB$15-($BN20+I$15))^2+($AG21*$AB$16-($BO20+I$16))^2+($AG21*$AB$17-($BP20+I$17))^2+($AG21*$AB$18-($BQ20+I$18))^2+($AG21*$AB$19-($BR20+I$19))^2+($AG21*$AB$20-($BS20+I$20))^2+($AG21*$AB$21-($BT20+I$21))^2+($AG21*$AB$22-($BU20+I$22))^2+($AG21*$AB$23-($BV20+I$23))^2+($AG21*$AB$24-($BW20+I$24))^2+($AG21*$AB$25-($BX20+I$25))^2+($AG21*$AB$26-($BY20+I$26))^2+($AG21*$AB$27-($BZ20+I$27))^2+($AG21*$AB$28-($CA20+I$28))^2+($AG21*$AB$29-($CB20+I$29))^2+($AG21*$AB$30-($CC20+I$30))^2+($AG21*$AB$31-($CD20+I$31))^2+($AG21*$AB$32-($CE20+I$32))^2+($AG21*$AB$33-($CF20+I$33))^2+($AG21*$AB$34-($CG20+I$34))^2+($AG21*$AB$35-($CH20+I$35))^2+($AG21*$AB$36-($CI20+I$36))^2+($AG21*$AB$37-($CJ20+I$37))^2+($AG21*$AB$38-($CK20+I$38))^2+($AG21*$AB$39-($CL20+I$39))^2+($AG21*$AB$40-($CM20+I$40))^2+($AG21*$AB$41-($CN20+I$41))^2+($AG21*$AB$42-($CO20+I$42))^2+($AG21*$AB$43-($CP20+I$43))^2+($AG21*$AB$44-($CQ20+I$44))^2+($AG21*$AB$45-($CR20+I$45))^2+($AG21*$AB$46-($CS20+I$46))^2+($AG21*$AB$47-($CT20+I$47))^2+($AG21*$AB$48-($CU20+I$48))^2+($AG21*$AB$49-($CV20+I$49))^2+($AG21*$AB$50-($CW20+I$50))^2+($AG21*$AB$51-($CX20+I$51))^2+($AG21*$AB$52-($CY20+I$52))^2+($AG21*$AB$53-($CZ20+I$53))^2+($AG21*$AB$54-($DA20+I$54))^2+($AG21*$AB$55-($DB20+I$55))^2+($AG21*$AB$56-($DC20+I$56))^2+($AG21*$AB$57-($DD20+I$57))^2+($AG21*$AB$58-($DE20+I$58))^2+($AG21*$AB$59-($DF20+I$59))^2+($AG21*$AB$60-($DG20+I$60))^2+($AG21*$AB$61-($DH20+I$61))^2+($AG21*$AB$62-($DI20+I$62))^2+($AG21*$AB$63-($DJ20+I$63))^2)))</f>
        <v/>
      </c>
      <c r="AN21" s="418" t="str">
        <f>IF(J$10=0,"",IF(COUNTIF($BE$7:$BE20,AN$6)&gt;=HLOOKUP(AN$6,$E$8:$X$10,ROW($E$10)-ROW($E$8)+1,FALSE),"",SQRT(($AG21*$AB$14-($BM20+J$14))^2+($AG21*$AB$15-($BN20+J$15))^2+($AG21*$AB$16-($BO20+J$16))^2+($AG21*$AB$17-($BP20+J$17))^2+($AG21*$AB$18-($BQ20+J$18))^2+($AG21*$AB$19-($BR20+J$19))^2+($AG21*$AB$20-($BS20+J$20))^2+($AG21*$AB$21-($BT20+J$21))^2+($AG21*$AB$22-($BU20+J$22))^2+($AG21*$AB$23-($BV20+J$23))^2+($AG21*$AB$24-($BW20+J$24))^2+($AG21*$AB$25-($BX20+J$25))^2+($AG21*$AB$26-($BY20+J$26))^2+($AG21*$AB$27-($BZ20+J$27))^2+($AG21*$AB$28-($CA20+J$28))^2+($AG21*$AB$29-($CB20+J$29))^2+($AG21*$AB$30-($CC20+J$30))^2+($AG21*$AB$31-($CD20+J$31))^2+($AG21*$AB$32-($CE20+J$32))^2+($AG21*$AB$33-($CF20+J$33))^2+($AG21*$AB$34-($CG20+J$34))^2+($AG21*$AB$35-($CH20+J$35))^2+($AG21*$AB$36-($CI20+J$36))^2+($AG21*$AB$37-($CJ20+J$37))^2+($AG21*$AB$38-($CK20+J$38))^2+($AG21*$AB$39-($CL20+J$39))^2+($AG21*$AB$40-($CM20+J$40))^2+($AG21*$AB$41-($CN20+J$41))^2+($AG21*$AB$42-($CO20+J$42))^2+($AG21*$AB$43-($CP20+J$43))^2+($AG21*$AB$44-($CQ20+J$44))^2+($AG21*$AB$45-($CR20+J$45))^2+($AG21*$AB$46-($CS20+J$46))^2+($AG21*$AB$47-($CT20+J$47))^2+($AG21*$AB$48-($CU20+J$48))^2+($AG21*$AB$49-($CV20+J$49))^2+($AG21*$AB$50-($CW20+J$50))^2+($AG21*$AB$51-($CX20+J$51))^2+($AG21*$AB$52-($CY20+J$52))^2+($AG21*$AB$53-($CZ20+J$53))^2+($AG21*$AB$54-($DA20+J$54))^2+($AG21*$AB$55-($DB20+J$55))^2+($AG21*$AB$56-($DC20+J$56))^2+($AG21*$AB$57-($DD20+J$57))^2+($AG21*$AB$58-($DE20+J$58))^2+($AG21*$AB$59-($DF20+J$59))^2+($AG21*$AB$60-($DG20+J$60))^2+($AG21*$AB$61-($DH20+J$61))^2+($AG21*$AB$62-($DI20+J$62))^2+($AG21*$AB$63-($DJ20+J$63))^2)))</f>
        <v/>
      </c>
      <c r="AO21" s="418" t="str">
        <f>IF(K$10=0,"",IF(COUNTIF($BE$7:$BE20,AO$6)&gt;=HLOOKUP(AO$6,$E$8:$X$10,ROW($E$10)-ROW($E$8)+1,FALSE),"",SQRT(($AG21*$AB$14-($BM20+K$14))^2+($AG21*$AB$15-($BN20+K$15))^2+($AG21*$AB$16-($BO20+K$16))^2+($AG21*$AB$17-($BP20+K$17))^2+($AG21*$AB$18-($BQ20+K$18))^2+($AG21*$AB$19-($BR20+K$19))^2+($AG21*$AB$20-($BS20+K$20))^2+($AG21*$AB$21-($BT20+K$21))^2+($AG21*$AB$22-($BU20+K$22))^2+($AG21*$AB$23-($BV20+K$23))^2+($AG21*$AB$24-($BW20+K$24))^2+($AG21*$AB$25-($BX20+K$25))^2+($AG21*$AB$26-($BY20+K$26))^2+($AG21*$AB$27-($BZ20+K$27))^2+($AG21*$AB$28-($CA20+K$28))^2+($AG21*$AB$29-($CB20+K$29))^2+($AG21*$AB$30-($CC20+K$30))^2+($AG21*$AB$31-($CD20+K$31))^2+($AG21*$AB$32-($CE20+K$32))^2+($AG21*$AB$33-($CF20+K$33))^2+($AG21*$AB$34-($CG20+K$34))^2+($AG21*$AB$35-($CH20+K$35))^2+($AG21*$AB$36-($CI20+K$36))^2+($AG21*$AB$37-($CJ20+K$37))^2+($AG21*$AB$38-($CK20+K$38))^2+($AG21*$AB$39-($CL20+K$39))^2+($AG21*$AB$40-($CM20+K$40))^2+($AG21*$AB$41-($CN20+K$41))^2+($AG21*$AB$42-($CO20+K$42))^2+($AG21*$AB$43-($CP20+K$43))^2+($AG21*$AB$44-($CQ20+K$44))^2+($AG21*$AB$45-($CR20+K$45))^2+($AG21*$AB$46-($CS20+K$46))^2+($AG21*$AB$47-($CT20+K$47))^2+($AG21*$AB$48-($CU20+K$48))^2+($AG21*$AB$49-($CV20+K$49))^2+($AG21*$AB$50-($CW20+K$50))^2+($AG21*$AB$51-($CX20+K$51))^2+($AG21*$AB$52-($CY20+K$52))^2+($AG21*$AB$53-($CZ20+K$53))^2+($AG21*$AB$54-($DA20+K$54))^2+($AG21*$AB$55-($DB20+K$55))^2+($AG21*$AB$56-($DC20+K$56))^2+($AG21*$AB$57-($DD20+K$57))^2+($AG21*$AB$58-($DE20+K$58))^2+($AG21*$AB$59-($DF20+K$59))^2+($AG21*$AB$60-($DG20+K$60))^2+($AG21*$AB$61-($DH20+K$61))^2+($AG21*$AB$62-($DI20+K$62))^2+($AG21*$AB$63-($DJ20+K$63))^2)))</f>
        <v/>
      </c>
      <c r="AP21" s="418" t="str">
        <f>IF(L$10=0,"",IF(COUNTIF($BE$7:$BE20,AP$6)&gt;=HLOOKUP(AP$6,$E$8:$X$10,ROW($E$10)-ROW($E$8)+1,FALSE),"",SQRT(($AG21*$AB$14-($BM20+L$14))^2+($AG21*$AB$15-($BN20+L$15))^2+($AG21*$AB$16-($BO20+L$16))^2+($AG21*$AB$17-($BP20+L$17))^2+($AG21*$AB$18-($BQ20+L$18))^2+($AG21*$AB$19-($BR20+L$19))^2+($AG21*$AB$20-($BS20+L$20))^2+($AG21*$AB$21-($BT20+L$21))^2+($AG21*$AB$22-($BU20+L$22))^2+($AG21*$AB$23-($BV20+L$23))^2+($AG21*$AB$24-($BW20+L$24))^2+($AG21*$AB$25-($BX20+L$25))^2+($AG21*$AB$26-($BY20+L$26))^2+($AG21*$AB$27-($BZ20+L$27))^2+($AG21*$AB$28-($CA20+L$28))^2+($AG21*$AB$29-($CB20+L$29))^2+($AG21*$AB$30-($CC20+L$30))^2+($AG21*$AB$31-($CD20+L$31))^2+($AG21*$AB$32-($CE20+L$32))^2+($AG21*$AB$33-($CF20+L$33))^2+($AG21*$AB$34-($CG20+L$34))^2+($AG21*$AB$35-($CH20+L$35))^2+($AG21*$AB$36-($CI20+L$36))^2+($AG21*$AB$37-($CJ20+L$37))^2+($AG21*$AB$38-($CK20+L$38))^2+($AG21*$AB$39-($CL20+L$39))^2+($AG21*$AB$40-($CM20+L$40))^2+($AG21*$AB$41-($CN20+L$41))^2+($AG21*$AB$42-($CO20+L$42))^2+($AG21*$AB$43-($CP20+L$43))^2+($AG21*$AB$44-($CQ20+L$44))^2+($AG21*$AB$45-($CR20+L$45))^2+($AG21*$AB$46-($CS20+L$46))^2+($AG21*$AB$47-($CT20+L$47))^2+($AG21*$AB$48-($CU20+L$48))^2+($AG21*$AB$49-($CV20+L$49))^2+($AG21*$AB$50-($CW20+L$50))^2+($AG21*$AB$51-($CX20+L$51))^2+($AG21*$AB$52-($CY20+L$52))^2+($AG21*$AB$53-($CZ20+L$53))^2+($AG21*$AB$54-($DA20+L$54))^2+($AG21*$AB$55-($DB20+L$55))^2+($AG21*$AB$56-($DC20+L$56))^2+($AG21*$AB$57-($DD20+L$57))^2+($AG21*$AB$58-($DE20+L$58))^2+($AG21*$AB$59-($DF20+L$59))^2+($AG21*$AB$60-($DG20+L$60))^2+($AG21*$AB$61-($DH20+L$61))^2+($AG21*$AB$62-($DI20+L$62))^2+($AG21*$AB$63-($DJ20+L$63))^2)))</f>
        <v/>
      </c>
      <c r="AQ21" s="418" t="str">
        <f>IF(M$10=0,"",IF(COUNTIF($BE$7:$BE20,AQ$6)&gt;=HLOOKUP(AQ$6,$E$8:$X$10,ROW($E$10)-ROW($E$8)+1,FALSE),"",SQRT(($AG21*$AB$14-($BM20+M$14))^2+($AG21*$AB$15-($BN20+M$15))^2+($AG21*$AB$16-($BO20+M$16))^2+($AG21*$AB$17-($BP20+M$17))^2+($AG21*$AB$18-($BQ20+M$18))^2+($AG21*$AB$19-($BR20+M$19))^2+($AG21*$AB$20-($BS20+M$20))^2+($AG21*$AB$21-($BT20+M$21))^2+($AG21*$AB$22-($BU20+M$22))^2+($AG21*$AB$23-($BV20+M$23))^2+($AG21*$AB$24-($BW20+M$24))^2+($AG21*$AB$25-($BX20+M$25))^2+($AG21*$AB$26-($BY20+M$26))^2+($AG21*$AB$27-($BZ20+M$27))^2+($AG21*$AB$28-($CA20+M$28))^2+($AG21*$AB$29-($CB20+M$29))^2+($AG21*$AB$30-($CC20+M$30))^2+($AG21*$AB$31-($CD20+M$31))^2+($AG21*$AB$32-($CE20+M$32))^2+($AG21*$AB$33-($CF20+M$33))^2+($AG21*$AB$34-($CG20+M$34))^2+($AG21*$AB$35-($CH20+M$35))^2+($AG21*$AB$36-($CI20+M$36))^2+($AG21*$AB$37-($CJ20+M$37))^2+($AG21*$AB$38-($CK20+M$38))^2+($AG21*$AB$39-($CL20+M$39))^2+($AG21*$AB$40-($CM20+M$40))^2+($AG21*$AB$41-($CN20+M$41))^2+($AG21*$AB$42-($CO20+M$42))^2+($AG21*$AB$43-($CP20+M$43))^2+($AG21*$AB$44-($CQ20+M$44))^2+($AG21*$AB$45-($CR20+M$45))^2+($AG21*$AB$46-($CS20+M$46))^2+($AG21*$AB$47-($CT20+M$47))^2+($AG21*$AB$48-($CU20+M$48))^2+($AG21*$AB$49-($CV20+M$49))^2+($AG21*$AB$50-($CW20+M$50))^2+($AG21*$AB$51-($CX20+M$51))^2+($AG21*$AB$52-($CY20+M$52))^2+($AG21*$AB$53-($CZ20+M$53))^2+($AG21*$AB$54-($DA20+M$54))^2+($AG21*$AB$55-($DB20+M$55))^2+($AG21*$AB$56-($DC20+M$56))^2+($AG21*$AB$57-($DD20+M$57))^2+($AG21*$AB$58-($DE20+M$58))^2+($AG21*$AB$59-($DF20+M$59))^2+($AG21*$AB$60-($DG20+M$60))^2+($AG21*$AB$61-($DH20+M$61))^2+($AG21*$AB$62-($DI20+M$62))^2+($AG21*$AB$63-($DJ20+M$63))^2)))</f>
        <v/>
      </c>
      <c r="AR21" s="418" t="str">
        <f>IF(N$10=0,"",IF(COUNTIF($BE$7:$BE20,AR$6)&gt;=HLOOKUP(AR$6,$E$8:$X$10,ROW($E$10)-ROW($E$8)+1,FALSE),"",SQRT(($AG21*$AB$14-($BM20+N$14))^2+($AG21*$AB$15-($BN20+N$15))^2+($AG21*$AB$16-($BO20+N$16))^2+($AG21*$AB$17-($BP20+N$17))^2+($AG21*$AB$18-($BQ20+N$18))^2+($AG21*$AB$19-($BR20+N$19))^2+($AG21*$AB$20-($BS20+N$20))^2+($AG21*$AB$21-($BT20+N$21))^2+($AG21*$AB$22-($BU20+N$22))^2+($AG21*$AB$23-($BV20+N$23))^2+($AG21*$AB$24-($BW20+N$24))^2+($AG21*$AB$25-($BX20+N$25))^2+($AG21*$AB$26-($BY20+N$26))^2+($AG21*$AB$27-($BZ20+N$27))^2+($AG21*$AB$28-($CA20+N$28))^2+($AG21*$AB$29-($CB20+N$29))^2+($AG21*$AB$30-($CC20+N$30))^2+($AG21*$AB$31-($CD20+N$31))^2+($AG21*$AB$32-($CE20+N$32))^2+($AG21*$AB$33-($CF20+N$33))^2+($AG21*$AB$34-($CG20+N$34))^2+($AG21*$AB$35-($CH20+N$35))^2+($AG21*$AB$36-($CI20+N$36))^2+($AG21*$AB$37-($CJ20+N$37))^2+($AG21*$AB$38-($CK20+N$38))^2+($AG21*$AB$39-($CL20+N$39))^2+($AG21*$AB$40-($CM20+N$40))^2+($AG21*$AB$41-($CN20+N$41))^2+($AG21*$AB$42-($CO20+N$42))^2+($AG21*$AB$43-($CP20+N$43))^2+($AG21*$AB$44-($CQ20+N$44))^2+($AG21*$AB$45-($CR20+N$45))^2+($AG21*$AB$46-($CS20+N$46))^2+($AG21*$AB$47-($CT20+N$47))^2+($AG21*$AB$48-($CU20+N$48))^2+($AG21*$AB$49-($CV20+N$49))^2+($AG21*$AB$50-($CW20+N$50))^2+($AG21*$AB$51-($CX20+N$51))^2+($AG21*$AB$52-($CY20+N$52))^2+($AG21*$AB$53-($CZ20+N$53))^2+($AG21*$AB$54-($DA20+N$54))^2+($AG21*$AB$55-($DB20+N$55))^2+($AG21*$AB$56-($DC20+N$56))^2+($AG21*$AB$57-($DD20+N$57))^2+($AG21*$AB$58-($DE20+N$58))^2+($AG21*$AB$59-($DF20+N$59))^2+($AG21*$AB$60-($DG20+N$60))^2+($AG21*$AB$61-($DH20+N$61))^2+($AG21*$AB$62-($DI20+N$62))^2+($AG21*$AB$63-($DJ20+N$63))^2)))</f>
        <v/>
      </c>
      <c r="AS21" s="418" t="str">
        <f>IF(O$10=0,"",IF(COUNTIF($BE$7:$BE20,AS$6)&gt;=HLOOKUP(AS$6,$E$8:$X$10,ROW($E$10)-ROW($E$8)+1,FALSE),"",SQRT(($AG21*$AB$14-($BM20+O$14))^2+($AG21*$AB$15-($BN20+O$15))^2+($AG21*$AB$16-($BO20+O$16))^2+($AG21*$AB$17-($BP20+O$17))^2+($AG21*$AB$18-($BQ20+O$18))^2+($AG21*$AB$19-($BR20+O$19))^2+($AG21*$AB$20-($BS20+O$20))^2+($AG21*$AB$21-($BT20+O$21))^2+($AG21*$AB$22-($BU20+O$22))^2+($AG21*$AB$23-($BV20+O$23))^2+($AG21*$AB$24-($BW20+O$24))^2+($AG21*$AB$25-($BX20+O$25))^2+($AG21*$AB$26-($BY20+O$26))^2+($AG21*$AB$27-($BZ20+O$27))^2+($AG21*$AB$28-($CA20+O$28))^2+($AG21*$AB$29-($CB20+O$29))^2+($AG21*$AB$30-($CC20+O$30))^2+($AG21*$AB$31-($CD20+O$31))^2+($AG21*$AB$32-($CE20+O$32))^2+($AG21*$AB$33-($CF20+O$33))^2+($AG21*$AB$34-($CG20+O$34))^2+($AG21*$AB$35-($CH20+O$35))^2+($AG21*$AB$36-($CI20+O$36))^2+($AG21*$AB$37-($CJ20+O$37))^2+($AG21*$AB$38-($CK20+O$38))^2+($AG21*$AB$39-($CL20+O$39))^2+($AG21*$AB$40-($CM20+O$40))^2+($AG21*$AB$41-($CN20+O$41))^2+($AG21*$AB$42-($CO20+O$42))^2+($AG21*$AB$43-($CP20+O$43))^2+($AG21*$AB$44-($CQ20+O$44))^2+($AG21*$AB$45-($CR20+O$45))^2+($AG21*$AB$46-($CS20+O$46))^2+($AG21*$AB$47-($CT20+O$47))^2+($AG21*$AB$48-($CU20+O$48))^2+($AG21*$AB$49-($CV20+O$49))^2+($AG21*$AB$50-($CW20+O$50))^2+($AG21*$AB$51-($CX20+O$51))^2+($AG21*$AB$52-($CY20+O$52))^2+($AG21*$AB$53-($CZ20+O$53))^2+($AG21*$AB$54-($DA20+O$54))^2+($AG21*$AB$55-($DB20+O$55))^2+($AG21*$AB$56-($DC20+O$56))^2+($AG21*$AB$57-($DD20+O$57))^2+($AG21*$AB$58-($DE20+O$58))^2+($AG21*$AB$59-($DF20+O$59))^2+($AG21*$AB$60-($DG20+O$60))^2+($AG21*$AB$61-($DH20+O$61))^2+($AG21*$AB$62-($DI20+O$62))^2+($AG21*$AB$63-($DJ20+O$63))^2)))</f>
        <v/>
      </c>
      <c r="AT21" s="418" t="str">
        <f>IF(P$10=0,"",IF(COUNTIF($BE$7:$BE20,AT$6)&gt;=HLOOKUP(AT$6,$E$8:$X$10,ROW($E$10)-ROW($E$8)+1,FALSE),"",SQRT(($AG21*$AB$14-($BM20+P$14))^2+($AG21*$AB$15-($BN20+P$15))^2+($AG21*$AB$16-($BO20+P$16))^2+($AG21*$AB$17-($BP20+P$17))^2+($AG21*$AB$18-($BQ20+P$18))^2+($AG21*$AB$19-($BR20+P$19))^2+($AG21*$AB$20-($BS20+P$20))^2+($AG21*$AB$21-($BT20+P$21))^2+($AG21*$AB$22-($BU20+P$22))^2+($AG21*$AB$23-($BV20+P$23))^2+($AG21*$AB$24-($BW20+P$24))^2+($AG21*$AB$25-($BX20+P$25))^2+($AG21*$AB$26-($BY20+P$26))^2+($AG21*$AB$27-($BZ20+P$27))^2+($AG21*$AB$28-($CA20+P$28))^2+($AG21*$AB$29-($CB20+P$29))^2+($AG21*$AB$30-($CC20+P$30))^2+($AG21*$AB$31-($CD20+P$31))^2+($AG21*$AB$32-($CE20+P$32))^2+($AG21*$AB$33-($CF20+P$33))^2+($AG21*$AB$34-($CG20+P$34))^2+($AG21*$AB$35-($CH20+P$35))^2+($AG21*$AB$36-($CI20+P$36))^2+($AG21*$AB$37-($CJ20+P$37))^2+($AG21*$AB$38-($CK20+P$38))^2+($AG21*$AB$39-($CL20+P$39))^2+($AG21*$AB$40-($CM20+P$40))^2+($AG21*$AB$41-($CN20+P$41))^2+($AG21*$AB$42-($CO20+P$42))^2+($AG21*$AB$43-($CP20+P$43))^2+($AG21*$AB$44-($CQ20+P$44))^2+($AG21*$AB$45-($CR20+P$45))^2+($AG21*$AB$46-($CS20+P$46))^2+($AG21*$AB$47-($CT20+P$47))^2+($AG21*$AB$48-($CU20+P$48))^2+($AG21*$AB$49-($CV20+P$49))^2+($AG21*$AB$50-($CW20+P$50))^2+($AG21*$AB$51-($CX20+P$51))^2+($AG21*$AB$52-($CY20+P$52))^2+($AG21*$AB$53-($CZ20+P$53))^2+($AG21*$AB$54-($DA20+P$54))^2+($AG21*$AB$55-($DB20+P$55))^2+($AG21*$AB$56-($DC20+P$56))^2+($AG21*$AB$57-($DD20+P$57))^2+($AG21*$AB$58-($DE20+P$58))^2+($AG21*$AB$59-($DF20+P$59))^2+($AG21*$AB$60-($DG20+P$60))^2+($AG21*$AB$61-($DH20+P$61))^2+($AG21*$AB$62-($DI20+P$62))^2+($AG21*$AB$63-($DJ20+P$63))^2)))</f>
        <v/>
      </c>
      <c r="AU21" s="418" t="str">
        <f>IF(Q$10=0,"",IF(COUNTIF($BE$7:$BE20,AU$6)&gt;=HLOOKUP(AU$6,$E$8:$X$10,ROW($E$10)-ROW($E$8)+1,FALSE),"",SQRT(($AG21*$AB$14-($BM20+Q$14))^2+($AG21*$AB$15-($BN20+Q$15))^2+($AG21*$AB$16-($BO20+Q$16))^2+($AG21*$AB$17-($BP20+Q$17))^2+($AG21*$AB$18-($BQ20+Q$18))^2+($AG21*$AB$19-($BR20+Q$19))^2+($AG21*$AB$20-($BS20+Q$20))^2+($AG21*$AB$21-($BT20+Q$21))^2+($AG21*$AB$22-($BU20+Q$22))^2+($AG21*$AB$23-($BV20+Q$23))^2+($AG21*$AB$24-($BW20+Q$24))^2+($AG21*$AB$25-($BX20+Q$25))^2+($AG21*$AB$26-($BY20+Q$26))^2+($AG21*$AB$27-($BZ20+Q$27))^2+($AG21*$AB$28-($CA20+Q$28))^2+($AG21*$AB$29-($CB20+Q$29))^2+($AG21*$AB$30-($CC20+Q$30))^2+($AG21*$AB$31-($CD20+Q$31))^2+($AG21*$AB$32-($CE20+Q$32))^2+($AG21*$AB$33-($CF20+Q$33))^2+($AG21*$AB$34-($CG20+Q$34))^2+($AG21*$AB$35-($CH20+Q$35))^2+($AG21*$AB$36-($CI20+Q$36))^2+($AG21*$AB$37-($CJ20+Q$37))^2+($AG21*$AB$38-($CK20+Q$38))^2+($AG21*$AB$39-($CL20+Q$39))^2+($AG21*$AB$40-($CM20+Q$40))^2+($AG21*$AB$41-($CN20+Q$41))^2+($AG21*$AB$42-($CO20+Q$42))^2+($AG21*$AB$43-($CP20+Q$43))^2+($AG21*$AB$44-($CQ20+Q$44))^2+($AG21*$AB$45-($CR20+Q$45))^2+($AG21*$AB$46-($CS20+Q$46))^2+($AG21*$AB$47-($CT20+Q$47))^2+($AG21*$AB$48-($CU20+Q$48))^2+($AG21*$AB$49-($CV20+Q$49))^2+($AG21*$AB$50-($CW20+Q$50))^2+($AG21*$AB$51-($CX20+Q$51))^2+($AG21*$AB$52-($CY20+Q$52))^2+($AG21*$AB$53-($CZ20+Q$53))^2+($AG21*$AB$54-($DA20+Q$54))^2+($AG21*$AB$55-($DB20+Q$55))^2+($AG21*$AB$56-($DC20+Q$56))^2+($AG21*$AB$57-($DD20+Q$57))^2+($AG21*$AB$58-($DE20+Q$58))^2+($AG21*$AB$59-($DF20+Q$59))^2+($AG21*$AB$60-($DG20+Q$60))^2+($AG21*$AB$61-($DH20+Q$61))^2+($AG21*$AB$62-($DI20+Q$62))^2+($AG21*$AB$63-($DJ20+Q$63))^2)))</f>
        <v/>
      </c>
      <c r="AV21" s="418" t="str">
        <f>IF(R$10=0,"",IF(COUNTIF($BE$7:$BE20,AV$6)&gt;=HLOOKUP(AV$6,$E$8:$X$10,ROW($E$10)-ROW($E$8)+1,FALSE),"",SQRT(($AG21*$AB$14-($BM20+R$14))^2+($AG21*$AB$15-($BN20+R$15))^2+($AG21*$AB$16-($BO20+R$16))^2+($AG21*$AB$17-($BP20+R$17))^2+($AG21*$AB$18-($BQ20+R$18))^2+($AG21*$AB$19-($BR20+R$19))^2+($AG21*$AB$20-($BS20+R$20))^2+($AG21*$AB$21-($BT20+R$21))^2+($AG21*$AB$22-($BU20+R$22))^2+($AG21*$AB$23-($BV20+R$23))^2+($AG21*$AB$24-($BW20+R$24))^2+($AG21*$AB$25-($BX20+R$25))^2+($AG21*$AB$26-($BY20+R$26))^2+($AG21*$AB$27-($BZ20+R$27))^2+($AG21*$AB$28-($CA20+R$28))^2+($AG21*$AB$29-($CB20+R$29))^2+($AG21*$AB$30-($CC20+R$30))^2+($AG21*$AB$31-($CD20+R$31))^2+($AG21*$AB$32-($CE20+R$32))^2+($AG21*$AB$33-($CF20+R$33))^2+($AG21*$AB$34-($CG20+R$34))^2+($AG21*$AB$35-($CH20+R$35))^2+($AG21*$AB$36-($CI20+R$36))^2+($AG21*$AB$37-($CJ20+R$37))^2+($AG21*$AB$38-($CK20+R$38))^2+($AG21*$AB$39-($CL20+R$39))^2+($AG21*$AB$40-($CM20+R$40))^2+($AG21*$AB$41-($CN20+R$41))^2+($AG21*$AB$42-($CO20+R$42))^2+($AG21*$AB$43-($CP20+R$43))^2+($AG21*$AB$44-($CQ20+R$44))^2+($AG21*$AB$45-($CR20+R$45))^2+($AG21*$AB$46-($CS20+R$46))^2+($AG21*$AB$47-($CT20+R$47))^2+($AG21*$AB$48-($CU20+R$48))^2+($AG21*$AB$49-($CV20+R$49))^2+($AG21*$AB$50-($CW20+R$50))^2+($AG21*$AB$51-($CX20+R$51))^2+($AG21*$AB$52-($CY20+R$52))^2+($AG21*$AB$53-($CZ20+R$53))^2+($AG21*$AB$54-($DA20+R$54))^2+($AG21*$AB$55-($DB20+R$55))^2+($AG21*$AB$56-($DC20+R$56))^2+($AG21*$AB$57-($DD20+R$57))^2+($AG21*$AB$58-($DE20+R$58))^2+($AG21*$AB$59-($DF20+R$59))^2+($AG21*$AB$60-($DG20+R$60))^2+($AG21*$AB$61-($DH20+R$61))^2+($AG21*$AB$62-($DI20+R$62))^2+($AG21*$AB$63-($DJ20+R$63))^2)))</f>
        <v/>
      </c>
      <c r="AW21" s="418" t="str">
        <f>IF(S$10=0,"",IF(COUNTIF($BE$7:$BE20,AW$6)&gt;=HLOOKUP(AW$6,$E$8:$X$10,ROW($E$10)-ROW($E$8)+1,FALSE),"",SQRT(($AG21*$AB$14-($BM20+S$14))^2+($AG21*$AB$15-($BN20+S$15))^2+($AG21*$AB$16-($BO20+S$16))^2+($AG21*$AB$17-($BP20+S$17))^2+($AG21*$AB$18-($BQ20+S$18))^2+($AG21*$AB$19-($BR20+S$19))^2+($AG21*$AB$20-($BS20+S$20))^2+($AG21*$AB$21-($BT20+S$21))^2+($AG21*$AB$22-($BU20+S$22))^2+($AG21*$AB$23-($BV20+S$23))^2+($AG21*$AB$24-($BW20+S$24))^2+($AG21*$AB$25-($BX20+S$25))^2+($AG21*$AB$26-($BY20+S$26))^2+($AG21*$AB$27-($BZ20+S$27))^2+($AG21*$AB$28-($CA20+S$28))^2+($AG21*$AB$29-($CB20+S$29))^2+($AG21*$AB$30-($CC20+S$30))^2+($AG21*$AB$31-($CD20+S$31))^2+($AG21*$AB$32-($CE20+S$32))^2+($AG21*$AB$33-($CF20+S$33))^2+($AG21*$AB$34-($CG20+S$34))^2+($AG21*$AB$35-($CH20+S$35))^2+($AG21*$AB$36-($CI20+S$36))^2+($AG21*$AB$37-($CJ20+S$37))^2+($AG21*$AB$38-($CK20+S$38))^2+($AG21*$AB$39-($CL20+S$39))^2+($AG21*$AB$40-($CM20+S$40))^2+($AG21*$AB$41-($CN20+S$41))^2+($AG21*$AB$42-($CO20+S$42))^2+($AG21*$AB$43-($CP20+S$43))^2+($AG21*$AB$44-($CQ20+S$44))^2+($AG21*$AB$45-($CR20+S$45))^2+($AG21*$AB$46-($CS20+S$46))^2+($AG21*$AB$47-($CT20+S$47))^2+($AG21*$AB$48-($CU20+S$48))^2+($AG21*$AB$49-($CV20+S$49))^2+($AG21*$AB$50-($CW20+S$50))^2+($AG21*$AB$51-($CX20+S$51))^2+($AG21*$AB$52-($CY20+S$52))^2+($AG21*$AB$53-($CZ20+S$53))^2+($AG21*$AB$54-($DA20+S$54))^2+($AG21*$AB$55-($DB20+S$55))^2+($AG21*$AB$56-($DC20+S$56))^2+($AG21*$AB$57-($DD20+S$57))^2+($AG21*$AB$58-($DE20+S$58))^2+($AG21*$AB$59-($DF20+S$59))^2+($AG21*$AB$60-($DG20+S$60))^2+($AG21*$AB$61-($DH20+S$61))^2+($AG21*$AB$62-($DI20+S$62))^2+($AG21*$AB$63-($DJ20+S$63))^2)))</f>
        <v/>
      </c>
      <c r="AX21" s="418" t="str">
        <f>IF(T$10=0,"",IF(COUNTIF($BE$7:$BE20,AX$6)&gt;=HLOOKUP(AX$6,$E$8:$X$10,ROW($E$10)-ROW($E$8)+1,FALSE),"",SQRT(($AG21*$AB$14-($BM20+T$14))^2+($AG21*$AB$15-($BN20+T$15))^2+($AG21*$AB$16-($BO20+T$16))^2+($AG21*$AB$17-($BP20+T$17))^2+($AG21*$AB$18-($BQ20+T$18))^2+($AG21*$AB$19-($BR20+T$19))^2+($AG21*$AB$20-($BS20+T$20))^2+($AG21*$AB$21-($BT20+T$21))^2+($AG21*$AB$22-($BU20+T$22))^2+($AG21*$AB$23-($BV20+T$23))^2+($AG21*$AB$24-($BW20+T$24))^2+($AG21*$AB$25-($BX20+T$25))^2+($AG21*$AB$26-($BY20+T$26))^2+($AG21*$AB$27-($BZ20+T$27))^2+($AG21*$AB$28-($CA20+T$28))^2+($AG21*$AB$29-($CB20+T$29))^2+($AG21*$AB$30-($CC20+T$30))^2+($AG21*$AB$31-($CD20+T$31))^2+($AG21*$AB$32-($CE20+T$32))^2+($AG21*$AB$33-($CF20+T$33))^2+($AG21*$AB$34-($CG20+T$34))^2+($AG21*$AB$35-($CH20+T$35))^2+($AG21*$AB$36-($CI20+T$36))^2+($AG21*$AB$37-($CJ20+T$37))^2+($AG21*$AB$38-($CK20+T$38))^2+($AG21*$AB$39-($CL20+T$39))^2+($AG21*$AB$40-($CM20+T$40))^2+($AG21*$AB$41-($CN20+T$41))^2+($AG21*$AB$42-($CO20+T$42))^2+($AG21*$AB$43-($CP20+T$43))^2+($AG21*$AB$44-($CQ20+T$44))^2+($AG21*$AB$45-($CR20+T$45))^2+($AG21*$AB$46-($CS20+T$46))^2+($AG21*$AB$47-($CT20+T$47))^2+($AG21*$AB$48-($CU20+T$48))^2+($AG21*$AB$49-($CV20+T$49))^2+($AG21*$AB$50-($CW20+T$50))^2+($AG21*$AB$51-($CX20+T$51))^2+($AG21*$AB$52-($CY20+T$52))^2+($AG21*$AB$53-($CZ20+T$53))^2+($AG21*$AB$54-($DA20+T$54))^2+($AG21*$AB$55-($DB20+T$55))^2+($AG21*$AB$56-($DC20+T$56))^2+($AG21*$AB$57-($DD20+T$57))^2+($AG21*$AB$58-($DE20+T$58))^2+($AG21*$AB$59-($DF20+T$59))^2+($AG21*$AB$60-($DG20+T$60))^2+($AG21*$AB$61-($DH20+T$61))^2+($AG21*$AB$62-($DI20+T$62))^2+($AG21*$AB$63-($DJ20+T$63))^2)))</f>
        <v/>
      </c>
      <c r="AY21" s="418" t="str">
        <f>IF(U$10=0,"",IF(COUNTIF($BE$7:$BE20,AY$6)&gt;=HLOOKUP(AY$6,$E$8:$X$10,ROW($E$10)-ROW($E$8)+1,FALSE),"",SQRT(($AG21*$AB$14-($BM20+U$14))^2+($AG21*$AB$15-($BN20+U$15))^2+($AG21*$AB$16-($BO20+U$16))^2+($AG21*$AB$17-($BP20+U$17))^2+($AG21*$AB$18-($BQ20+U$18))^2+($AG21*$AB$19-($BR20+U$19))^2+($AG21*$AB$20-($BS20+U$20))^2+($AG21*$AB$21-($BT20+U$21))^2+($AG21*$AB$22-($BU20+U$22))^2+($AG21*$AB$23-($BV20+U$23))^2+($AG21*$AB$24-($BW20+U$24))^2+($AG21*$AB$25-($BX20+U$25))^2+($AG21*$AB$26-($BY20+U$26))^2+($AG21*$AB$27-($BZ20+U$27))^2+($AG21*$AB$28-($CA20+U$28))^2+($AG21*$AB$29-($CB20+U$29))^2+($AG21*$AB$30-($CC20+U$30))^2+($AG21*$AB$31-($CD20+U$31))^2+($AG21*$AB$32-($CE20+U$32))^2+($AG21*$AB$33-($CF20+U$33))^2+($AG21*$AB$34-($CG20+U$34))^2+($AG21*$AB$35-($CH20+U$35))^2+($AG21*$AB$36-($CI20+U$36))^2+($AG21*$AB$37-($CJ20+U$37))^2+($AG21*$AB$38-($CK20+U$38))^2+($AG21*$AB$39-($CL20+U$39))^2+($AG21*$AB$40-($CM20+U$40))^2+($AG21*$AB$41-($CN20+U$41))^2+($AG21*$AB$42-($CO20+U$42))^2+($AG21*$AB$43-($CP20+U$43))^2+($AG21*$AB$44-($CQ20+U$44))^2+($AG21*$AB$45-($CR20+U$45))^2+($AG21*$AB$46-($CS20+U$46))^2+($AG21*$AB$47-($CT20+U$47))^2+($AG21*$AB$48-($CU20+U$48))^2+($AG21*$AB$49-($CV20+U$49))^2+($AG21*$AB$50-($CW20+U$50))^2+($AG21*$AB$51-($CX20+U$51))^2+($AG21*$AB$52-($CY20+U$52))^2+($AG21*$AB$53-($CZ20+U$53))^2+($AG21*$AB$54-($DA20+U$54))^2+($AG21*$AB$55-($DB20+U$55))^2+($AG21*$AB$56-($DC20+U$56))^2+($AG21*$AB$57-($DD20+U$57))^2+($AG21*$AB$58-($DE20+U$58))^2+($AG21*$AB$59-($DF20+U$59))^2+($AG21*$AB$60-($DG20+U$60))^2+($AG21*$AB$61-($DH20+U$61))^2+($AG21*$AB$62-($DI20+U$62))^2+($AG21*$AB$63-($DJ20+U$63))^2)))</f>
        <v/>
      </c>
      <c r="AZ21" s="418" t="str">
        <f>IF(V$10=0,"",IF(COUNTIF($BE$7:$BE20,AZ$6)&gt;=HLOOKUP(AZ$6,$E$8:$X$10,ROW($E$10)-ROW($E$8)+1,FALSE),"",SQRT(($AG21*$AB$14-($BM20+V$14))^2+($AG21*$AB$15-($BN20+V$15))^2+($AG21*$AB$16-($BO20+V$16))^2+($AG21*$AB$17-($BP20+V$17))^2+($AG21*$AB$18-($BQ20+V$18))^2+($AG21*$AB$19-($BR20+V$19))^2+($AG21*$AB$20-($BS20+V$20))^2+($AG21*$AB$21-($BT20+V$21))^2+($AG21*$AB$22-($BU20+V$22))^2+($AG21*$AB$23-($BV20+V$23))^2+($AG21*$AB$24-($BW20+V$24))^2+($AG21*$AB$25-($BX20+V$25))^2+($AG21*$AB$26-($BY20+V$26))^2+($AG21*$AB$27-($BZ20+V$27))^2+($AG21*$AB$28-($CA20+V$28))^2+($AG21*$AB$29-($CB20+V$29))^2+($AG21*$AB$30-($CC20+V$30))^2+($AG21*$AB$31-($CD20+V$31))^2+($AG21*$AB$32-($CE20+V$32))^2+($AG21*$AB$33-($CF20+V$33))^2+($AG21*$AB$34-($CG20+V$34))^2+($AG21*$AB$35-($CH20+V$35))^2+($AG21*$AB$36-($CI20+V$36))^2+($AG21*$AB$37-($CJ20+V$37))^2+($AG21*$AB$38-($CK20+V$38))^2+($AG21*$AB$39-($CL20+V$39))^2+($AG21*$AB$40-($CM20+V$40))^2+($AG21*$AB$41-($CN20+V$41))^2+($AG21*$AB$42-($CO20+V$42))^2+($AG21*$AB$43-($CP20+V$43))^2+($AG21*$AB$44-($CQ20+V$44))^2+($AG21*$AB$45-($CR20+V$45))^2+($AG21*$AB$46-($CS20+V$46))^2+($AG21*$AB$47-($CT20+V$47))^2+($AG21*$AB$48-($CU20+V$48))^2+($AG21*$AB$49-($CV20+V$49))^2+($AG21*$AB$50-($CW20+V$50))^2+($AG21*$AB$51-($CX20+V$51))^2+($AG21*$AB$52-($CY20+V$52))^2+($AG21*$AB$53-($CZ20+V$53))^2+($AG21*$AB$54-($DA20+V$54))^2+($AG21*$AB$55-($DB20+V$55))^2+($AG21*$AB$56-($DC20+V$56))^2+($AG21*$AB$57-($DD20+V$57))^2+($AG21*$AB$58-($DE20+V$58))^2+($AG21*$AB$59-($DF20+V$59))^2+($AG21*$AB$60-($DG20+V$60))^2+($AG21*$AB$61-($DH20+V$61))^2+($AG21*$AB$62-($DI20+V$62))^2+($AG21*$AB$63-($DJ20+V$63))^2)))</f>
        <v/>
      </c>
      <c r="BA21" s="418" t="str">
        <f>IF(W$10=0,"",IF(COUNTIF($BE$7:$BE20,BA$6)&gt;=HLOOKUP(BA$6,$E$8:$X$10,ROW($E$10)-ROW($E$8)+1,FALSE),"",SQRT(($AG21*$AB$14-($BM20+W$14))^2+($AG21*$AB$15-($BN20+W$15))^2+($AG21*$AB$16-($BO20+W$16))^2+($AG21*$AB$17-($BP20+W$17))^2+($AG21*$AB$18-($BQ20+W$18))^2+($AG21*$AB$19-($BR20+W$19))^2+($AG21*$AB$20-($BS20+W$20))^2+($AG21*$AB$21-($BT20+W$21))^2+($AG21*$AB$22-($BU20+W$22))^2+($AG21*$AB$23-($BV20+W$23))^2+($AG21*$AB$24-($BW20+W$24))^2+($AG21*$AB$25-($BX20+W$25))^2+($AG21*$AB$26-($BY20+W$26))^2+($AG21*$AB$27-($BZ20+W$27))^2+($AG21*$AB$28-($CA20+W$28))^2+($AG21*$AB$29-($CB20+W$29))^2+($AG21*$AB$30-($CC20+W$30))^2+($AG21*$AB$31-($CD20+W$31))^2+($AG21*$AB$32-($CE20+W$32))^2+($AG21*$AB$33-($CF20+W$33))^2+($AG21*$AB$34-($CG20+W$34))^2+($AG21*$AB$35-($CH20+W$35))^2+($AG21*$AB$36-($CI20+W$36))^2+($AG21*$AB$37-($CJ20+W$37))^2+($AG21*$AB$38-($CK20+W$38))^2+($AG21*$AB$39-($CL20+W$39))^2+($AG21*$AB$40-($CM20+W$40))^2+($AG21*$AB$41-($CN20+W$41))^2+($AG21*$AB$42-($CO20+W$42))^2+($AG21*$AB$43-($CP20+W$43))^2+($AG21*$AB$44-($CQ20+W$44))^2+($AG21*$AB$45-($CR20+W$45))^2+($AG21*$AB$46-($CS20+W$46))^2+($AG21*$AB$47-($CT20+W$47))^2+($AG21*$AB$48-($CU20+W$48))^2+($AG21*$AB$49-($CV20+W$49))^2+($AG21*$AB$50-($CW20+W$50))^2+($AG21*$AB$51-($CX20+W$51))^2+($AG21*$AB$52-($CY20+W$52))^2+($AG21*$AB$53-($CZ20+W$53))^2+($AG21*$AB$54-($DA20+W$54))^2+($AG21*$AB$55-($DB20+W$55))^2+($AG21*$AB$56-($DC20+W$56))^2+($AG21*$AB$57-($DD20+W$57))^2+($AG21*$AB$58-($DE20+W$58))^2+($AG21*$AB$59-($DF20+W$59))^2+($AG21*$AB$60-($DG20+W$60))^2+($AG21*$AB$61-($DH20+W$61))^2+($AG21*$AB$62-($DI20+W$62))^2+($AG21*$AB$63-($DJ20+W$63))^2)))</f>
        <v/>
      </c>
      <c r="BB21" s="418" t="str">
        <f>IF(X$10=0,"",IF(COUNTIF($BE$7:$BE20,BB$6)&gt;=HLOOKUP(BB$6,$E$8:$X$10,ROW($E$10)-ROW($E$8)+1,FALSE),"",SQRT(($AG21*$AB$14-($BM20+X$14))^2+($AG21*$AB$15-($BN20+X$15))^2+($AG21*$AB$16-($BO20+X$16))^2+($AG21*$AB$17-($BP20+X$17))^2+($AG21*$AB$18-($BQ20+X$18))^2+($AG21*$AB$19-($BR20+X$19))^2+($AG21*$AB$20-($BS20+X$20))^2+($AG21*$AB$21-($BT20+X$21))^2+($AG21*$AB$22-($BU20+X$22))^2+($AG21*$AB$23-($BV20+X$23))^2+($AG21*$AB$24-($BW20+X$24))^2+($AG21*$AB$25-($BX20+X$25))^2+($AG21*$AB$26-($BY20+X$26))^2+($AG21*$AB$27-($BZ20+X$27))^2+($AG21*$AB$28-($CA20+X$28))^2+($AG21*$AB$29-($CB20+X$29))^2+($AG21*$AB$30-($CC20+X$30))^2+($AG21*$AB$31-($CD20+X$31))^2+($AG21*$AB$32-($CE20+X$32))^2+($AG21*$AB$33-($CF20+X$33))^2+($AG21*$AB$34-($CG20+X$34))^2+($AG21*$AB$35-($CH20+X$35))^2+($AG21*$AB$36-($CI20+X$36))^2+($AG21*$AB$37-($CJ20+X$37))^2+($AG21*$AB$38-($CK20+X$38))^2+($AG21*$AB$39-($CL20+X$39))^2+($AG21*$AB$40-($CM20+X$40))^2+($AG21*$AB$41-($CN20+X$41))^2+($AG21*$AB$42-($CO20+X$42))^2+($AG21*$AB$43-($CP20+X$43))^2+($AG21*$AB$44-($CQ20+X$44))^2+($AG21*$AB$45-($CR20+X$45))^2+($AG21*$AB$46-($CS20+X$46))^2+($AG21*$AB$47-($CT20+X$47))^2+($AG21*$AB$48-($CU20+X$48))^2+($AG21*$AB$49-($CV20+X$49))^2+($AG21*$AB$50-($CW20+X$50))^2+($AG21*$AB$51-($CX20+X$51))^2+($AG21*$AB$52-($CY20+X$52))^2+($AG21*$AB$53-($CZ20+X$53))^2+($AG21*$AB$54-($DA20+X$54))^2+($AG21*$AB$55-($DB20+X$55))^2+($AG21*$AB$56-($DC20+X$56))^2+($AG21*$AB$57-($DD20+X$57))^2+($AG21*$AB$58-($DE20+X$58))^2+($AG21*$AB$59-($DF20+X$59))^2+($AG21*$AB$60-($DG20+X$60))^2+($AG21*$AB$61-($DH20+X$61))^2+($AG21*$AB$62-($DI20+X$62))^2+($AG21*$AB$63-($DJ20+X$63))^2)))</f>
        <v/>
      </c>
      <c r="BC21" s="200"/>
      <c r="BD21" s="419">
        <f t="shared" si="6"/>
        <v>0</v>
      </c>
      <c r="BE21" s="420">
        <f t="shared" si="7"/>
        <v>0</v>
      </c>
      <c r="BF21" s="421">
        <f t="shared" si="8"/>
        <v>0</v>
      </c>
      <c r="BG21" s="71"/>
      <c r="BH21" s="71"/>
      <c r="BI21" s="71"/>
      <c r="BJ21" s="71"/>
      <c r="BK21" s="693"/>
      <c r="BL21" s="197">
        <f t="shared" si="12"/>
        <v>15</v>
      </c>
      <c r="BM21" s="202">
        <f t="shared" ref="BM21:BM56" si="66">IF($W$12&lt;$BL21,0,IFERROR(HLOOKUP($BE21,$E$8:$X$63,ROW($E$14)+BM$6-ROW($E$8),FALSE),0)+BM20)</f>
        <v>0</v>
      </c>
      <c r="BN21" s="202">
        <f t="shared" ref="BN21:BN56" si="67">IF($W$12&lt;$BL21,0,IFERROR(HLOOKUP($BE21,$E$8:$X$63,ROW($E$14)+BN$6-ROW($E$8),FALSE),0)+BN20)</f>
        <v>0</v>
      </c>
      <c r="BO21" s="202">
        <f t="shared" si="13"/>
        <v>0</v>
      </c>
      <c r="BP21" s="202">
        <f t="shared" si="14"/>
        <v>0</v>
      </c>
      <c r="BQ21" s="202">
        <f t="shared" si="15"/>
        <v>0</v>
      </c>
      <c r="BR21" s="202">
        <f t="shared" si="16"/>
        <v>0</v>
      </c>
      <c r="BS21" s="202">
        <f t="shared" si="17"/>
        <v>0</v>
      </c>
      <c r="BT21" s="202">
        <f t="shared" si="18"/>
        <v>0</v>
      </c>
      <c r="BU21" s="202">
        <f t="shared" si="19"/>
        <v>0</v>
      </c>
      <c r="BV21" s="202">
        <f t="shared" si="20"/>
        <v>0</v>
      </c>
      <c r="BW21" s="202">
        <f t="shared" si="21"/>
        <v>0</v>
      </c>
      <c r="BX21" s="202">
        <f t="shared" si="22"/>
        <v>0</v>
      </c>
      <c r="BY21" s="202">
        <f t="shared" si="23"/>
        <v>0</v>
      </c>
      <c r="BZ21" s="202">
        <f t="shared" si="24"/>
        <v>0</v>
      </c>
      <c r="CA21" s="202">
        <f t="shared" si="25"/>
        <v>0</v>
      </c>
      <c r="CB21" s="202">
        <f t="shared" si="26"/>
        <v>0</v>
      </c>
      <c r="CC21" s="202">
        <f t="shared" si="27"/>
        <v>0</v>
      </c>
      <c r="CD21" s="202">
        <f t="shared" si="28"/>
        <v>0</v>
      </c>
      <c r="CE21" s="202">
        <f t="shared" si="29"/>
        <v>0</v>
      </c>
      <c r="CF21" s="202">
        <f t="shared" si="30"/>
        <v>0</v>
      </c>
      <c r="CG21" s="202">
        <f t="shared" si="31"/>
        <v>0</v>
      </c>
      <c r="CH21" s="202">
        <f t="shared" si="32"/>
        <v>0</v>
      </c>
      <c r="CI21" s="202">
        <f t="shared" si="33"/>
        <v>0</v>
      </c>
      <c r="CJ21" s="202">
        <f t="shared" si="34"/>
        <v>0</v>
      </c>
      <c r="CK21" s="202">
        <f t="shared" si="35"/>
        <v>0</v>
      </c>
      <c r="CL21" s="202">
        <f t="shared" si="36"/>
        <v>0</v>
      </c>
      <c r="CM21" s="202">
        <f t="shared" si="37"/>
        <v>0</v>
      </c>
      <c r="CN21" s="202">
        <f t="shared" si="38"/>
        <v>0</v>
      </c>
      <c r="CO21" s="202">
        <f t="shared" si="39"/>
        <v>0</v>
      </c>
      <c r="CP21" s="202">
        <f t="shared" si="40"/>
        <v>0</v>
      </c>
      <c r="CQ21" s="202">
        <f t="shared" si="41"/>
        <v>0</v>
      </c>
      <c r="CR21" s="202">
        <f t="shared" si="42"/>
        <v>0</v>
      </c>
      <c r="CS21" s="202">
        <f t="shared" si="43"/>
        <v>0</v>
      </c>
      <c r="CT21" s="202">
        <f t="shared" si="44"/>
        <v>0</v>
      </c>
      <c r="CU21" s="202">
        <f t="shared" si="45"/>
        <v>0</v>
      </c>
      <c r="CV21" s="202">
        <f t="shared" si="46"/>
        <v>0</v>
      </c>
      <c r="CW21" s="202">
        <f t="shared" si="47"/>
        <v>0</v>
      </c>
      <c r="CX21" s="202">
        <f t="shared" si="48"/>
        <v>0</v>
      </c>
      <c r="CY21" s="202">
        <f t="shared" si="49"/>
        <v>0</v>
      </c>
      <c r="CZ21" s="202">
        <f t="shared" si="50"/>
        <v>0</v>
      </c>
      <c r="DA21" s="202">
        <f t="shared" si="51"/>
        <v>0</v>
      </c>
      <c r="DB21" s="202">
        <f t="shared" si="52"/>
        <v>0</v>
      </c>
      <c r="DC21" s="202">
        <f t="shared" si="53"/>
        <v>0</v>
      </c>
      <c r="DD21" s="202">
        <f t="shared" si="54"/>
        <v>0</v>
      </c>
      <c r="DE21" s="202">
        <f t="shared" si="55"/>
        <v>0</v>
      </c>
      <c r="DF21" s="202">
        <f t="shared" si="56"/>
        <v>0</v>
      </c>
      <c r="DG21" s="202">
        <f t="shared" si="57"/>
        <v>0</v>
      </c>
      <c r="DH21" s="202">
        <f t="shared" si="58"/>
        <v>0</v>
      </c>
      <c r="DI21" s="202">
        <f t="shared" si="59"/>
        <v>0</v>
      </c>
      <c r="DJ21" s="202">
        <f t="shared" si="60"/>
        <v>0</v>
      </c>
      <c r="DK21" s="71"/>
      <c r="DL21" s="71"/>
      <c r="DM21" s="71"/>
      <c r="DN21" s="71"/>
      <c r="DO21" s="71"/>
      <c r="DP21" s="71"/>
    </row>
    <row r="22" spans="1:120" ht="18" customHeight="1" thickTop="1" thickBot="1" x14ac:dyDescent="0.25">
      <c r="A22" s="71"/>
      <c r="B22" s="691"/>
      <c r="C22" s="220"/>
      <c r="D22" s="236"/>
      <c r="E22" s="237"/>
      <c r="F22" s="237"/>
      <c r="G22" s="237"/>
      <c r="H22" s="237"/>
      <c r="I22" s="237"/>
      <c r="J22" s="237"/>
      <c r="K22" s="237"/>
      <c r="L22" s="237"/>
      <c r="M22" s="237"/>
      <c r="N22" s="237"/>
      <c r="O22" s="237"/>
      <c r="P22" s="237"/>
      <c r="Q22" s="237"/>
      <c r="R22" s="237"/>
      <c r="S22" s="237"/>
      <c r="T22" s="237"/>
      <c r="U22" s="237"/>
      <c r="V22" s="237"/>
      <c r="W22" s="415"/>
      <c r="X22" s="414"/>
      <c r="Y22" s="133"/>
      <c r="Z22" s="222">
        <f t="shared" si="63"/>
        <v>0</v>
      </c>
      <c r="AA22" s="223"/>
      <c r="AB22" s="224">
        <f t="shared" si="64"/>
        <v>0</v>
      </c>
      <c r="AC22" s="71"/>
      <c r="AD22" s="440">
        <f t="shared" si="65"/>
        <v>0</v>
      </c>
      <c r="AE22" s="194">
        <f t="shared" si="61"/>
        <v>0</v>
      </c>
      <c r="AF22" s="206">
        <f t="shared" si="62"/>
        <v>0</v>
      </c>
      <c r="AG22" s="417">
        <f>IF(MAX(AG$7:AG21)&lt;$W$12,AG21+1,0)</f>
        <v>0</v>
      </c>
      <c r="AH22" s="200"/>
      <c r="AI22" s="418" t="str">
        <f>IF(E$10=0,"",IF(COUNTIF($BE$7:$BE21,AI$6)&gt;=HLOOKUP(AI$6,$E$8:$X$10,ROW($E$10)-ROW($E$8)+1,FALSE),"",SQRT(($AG22*$AB$14-($BM21+E$14))^2+($AG22*$AB$15-($BN21+E$15))^2+($AG22*$AB$16-($BO21+E$16))^2+($AG22*$AB$17-($BP21+E$17))^2+($AG22*$AB$18-($BQ21+E$18))^2+($AG22*$AB$19-($BR21+E$19))^2+($AG22*$AB$20-($BS21+E$20))^2+($AG22*$AB$21-($BT21+E$21))^2+($AG22*$AB$22-($BU21+E$22))^2+($AG22*$AB$23-($BV21+E$23))^2+($AG22*$AB$24-($BW21+E$24))^2+($AG22*$AB$25-($BX21+E$25))^2+($AG22*$AB$26-($BY21+E$26))^2+($AG22*$AB$27-($BZ21+E$27))^2+($AG22*$AB$28-($CA21+E$28))^2+($AG22*$AB$29-($CB21+E$29))^2+($AG22*$AB$30-($CC21+E$30))^2+($AG22*$AB$31-($CD21+E$31))^2+($AG22*$AB$32-($CE21+E$32))^2+($AG22*$AB$33-($CF21+E$33))^2+($AG22*$AB$34-($CG21+E$34))^2+($AG22*$AB$35-($CH21+E$35))^2+($AG22*$AB$36-($CI21+E$36))^2+($AG22*$AB$37-($CJ21+E$37))^2+($AG22*$AB$38-($CK21+E$38))^2+($AG22*$AB$39-($CL21+E$39))^2+($AG22*$AB$40-($CM21+E$40))^2+($AG22*$AB$41-($CN21+E$41))^2+($AG22*$AB$42-($CO21+E$42))^2+($AG22*$AB$43-($CP21+E$43))^2+($AG22*$AB$44-($CQ21+E$44))^2+($AG22*$AB$45-($CR21+E$45))^2+($AG22*$AB$46-($CS21+E$46))^2+($AG22*$AB$47-($CT21+E$47))^2+($AG22*$AB$48-($CU21+E$48))^2+($AG22*$AB$49-($CV21+E$49))^2+($AG22*$AB$50-($CW21+E$50))^2+($AG22*$AB$51-($CX21+E$51))^2+($AG22*$AB$52-($CY21+E$52))^2+($AG22*$AB$53-($CZ21+E$53))^2+($AG22*$AB$54-($DA21+E$54))^2+($AG22*$AB$55-($DB21+E$55))^2+($AG22*$AB$56-($DC21+E$56))^2+($AG22*$AB$57-($DD21+E$57))^2+($AG22*$AB$58-($DE21+E$58))^2+($AG22*$AB$59-($DF21+E$59))^2+($AG22*$AB$60-($DG21+E$60))^2+($AG22*$AB$61-($DH21+E$61))^2+($AG22*$AB$62-($DI21+E$62))^2+($AG22*$AB$63-($DJ21+E$63))^2)))</f>
        <v/>
      </c>
      <c r="AJ22" s="418" t="str">
        <f>IF(F$10=0,"",IF(COUNTIF($BE$7:$BE21,AJ$6)&gt;=HLOOKUP(AJ$6,$E$8:$X$10,ROW($E$10)-ROW($E$8)+1,FALSE),"",SQRT(($AG22*$AB$14-($BM21+F$14))^2+($AG22*$AB$15-($BN21+F$15))^2+($AG22*$AB$16-($BO21+F$16))^2+($AG22*$AB$17-($BP21+F$17))^2+($AG22*$AB$18-($BQ21+F$18))^2+($AG22*$AB$19-($BR21+F$19))^2+($AG22*$AB$20-($BS21+F$20))^2+($AG22*$AB$21-($BT21+F$21))^2+($AG22*$AB$22-($BU21+F$22))^2+($AG22*$AB$23-($BV21+F$23))^2+($AG22*$AB$24-($BW21+F$24))^2+($AG22*$AB$25-($BX21+F$25))^2+($AG22*$AB$26-($BY21+F$26))^2+($AG22*$AB$27-($BZ21+F$27))^2+($AG22*$AB$28-($CA21+F$28))^2+($AG22*$AB$29-($CB21+F$29))^2+($AG22*$AB$30-($CC21+F$30))^2+($AG22*$AB$31-($CD21+F$31))^2+($AG22*$AB$32-($CE21+F$32))^2+($AG22*$AB$33-($CF21+F$33))^2+($AG22*$AB$34-($CG21+F$34))^2+($AG22*$AB$35-($CH21+F$35))^2+($AG22*$AB$36-($CI21+F$36))^2+($AG22*$AB$37-($CJ21+F$37))^2+($AG22*$AB$38-($CK21+F$38))^2+($AG22*$AB$39-($CL21+F$39))^2+($AG22*$AB$40-($CM21+F$40))^2+($AG22*$AB$41-($CN21+F$41))^2+($AG22*$AB$42-($CO21+F$42))^2+($AG22*$AB$43-($CP21+F$43))^2+($AG22*$AB$44-($CQ21+F$44))^2+($AG22*$AB$45-($CR21+F$45))^2+($AG22*$AB$46-($CS21+F$46))^2+($AG22*$AB$47-($CT21+F$47))^2+($AG22*$AB$48-($CU21+F$48))^2+($AG22*$AB$49-($CV21+F$49))^2+($AG22*$AB$50-($CW21+F$50))^2+($AG22*$AB$51-($CX21+F$51))^2+($AG22*$AB$52-($CY21+F$52))^2+($AG22*$AB$53-($CZ21+F$53))^2+($AG22*$AB$54-($DA21+F$54))^2+($AG22*$AB$55-($DB21+F$55))^2+($AG22*$AB$56-($DC21+F$56))^2+($AG22*$AB$57-($DD21+F$57))^2+($AG22*$AB$58-($DE21+F$58))^2+($AG22*$AB$59-($DF21+F$59))^2+($AG22*$AB$60-($DG21+F$60))^2+($AG22*$AB$61-($DH21+F$61))^2+($AG22*$AB$62-($DI21+F$62))^2+($AG22*$AB$63-($DJ21+F$63))^2)))</f>
        <v/>
      </c>
      <c r="AK22" s="418" t="str">
        <f>IF(G$10=0,"",IF(COUNTIF($BE$7:$BE21,AK$6)&gt;=HLOOKUP(AK$6,$E$8:$X$10,ROW($E$10)-ROW($E$8)+1,FALSE),"",SQRT(($AG22*$AB$14-($BM21+G$14))^2+($AG22*$AB$15-($BN21+G$15))^2+($AG22*$AB$16-($BO21+G$16))^2+($AG22*$AB$17-($BP21+G$17))^2+($AG22*$AB$18-($BQ21+G$18))^2+($AG22*$AB$19-($BR21+G$19))^2+($AG22*$AB$20-($BS21+G$20))^2+($AG22*$AB$21-($BT21+G$21))^2+($AG22*$AB$22-($BU21+G$22))^2+($AG22*$AB$23-($BV21+G$23))^2+($AG22*$AB$24-($BW21+G$24))^2+($AG22*$AB$25-($BX21+G$25))^2+($AG22*$AB$26-($BY21+G$26))^2+($AG22*$AB$27-($BZ21+G$27))^2+($AG22*$AB$28-($CA21+G$28))^2+($AG22*$AB$29-($CB21+G$29))^2+($AG22*$AB$30-($CC21+G$30))^2+($AG22*$AB$31-($CD21+G$31))^2+($AG22*$AB$32-($CE21+G$32))^2+($AG22*$AB$33-($CF21+G$33))^2+($AG22*$AB$34-($CG21+G$34))^2+($AG22*$AB$35-($CH21+G$35))^2+($AG22*$AB$36-($CI21+G$36))^2+($AG22*$AB$37-($CJ21+G$37))^2+($AG22*$AB$38-($CK21+G$38))^2+($AG22*$AB$39-($CL21+G$39))^2+($AG22*$AB$40-($CM21+G$40))^2+($AG22*$AB$41-($CN21+G$41))^2+($AG22*$AB$42-($CO21+G$42))^2+($AG22*$AB$43-($CP21+G$43))^2+($AG22*$AB$44-($CQ21+G$44))^2+($AG22*$AB$45-($CR21+G$45))^2+($AG22*$AB$46-($CS21+G$46))^2+($AG22*$AB$47-($CT21+G$47))^2+($AG22*$AB$48-($CU21+G$48))^2+($AG22*$AB$49-($CV21+G$49))^2+($AG22*$AB$50-($CW21+G$50))^2+($AG22*$AB$51-($CX21+G$51))^2+($AG22*$AB$52-($CY21+G$52))^2+($AG22*$AB$53-($CZ21+G$53))^2+($AG22*$AB$54-($DA21+G$54))^2+($AG22*$AB$55-($DB21+G$55))^2+($AG22*$AB$56-($DC21+G$56))^2+($AG22*$AB$57-($DD21+G$57))^2+($AG22*$AB$58-($DE21+G$58))^2+($AG22*$AB$59-($DF21+G$59))^2+($AG22*$AB$60-($DG21+G$60))^2+($AG22*$AB$61-($DH21+G$61))^2+($AG22*$AB$62-($DI21+G$62))^2+($AG22*$AB$63-($DJ21+G$63))^2)))</f>
        <v/>
      </c>
      <c r="AL22" s="418" t="str">
        <f>IF(H$10=0,"",IF(COUNTIF($BE$7:$BE21,AL$6)&gt;=HLOOKUP(AL$6,$E$8:$X$10,ROW($E$10)-ROW($E$8)+1,FALSE),"",SQRT(($AG22*$AB$14-($BM21+H$14))^2+($AG22*$AB$15-($BN21+H$15))^2+($AG22*$AB$16-($BO21+H$16))^2+($AG22*$AB$17-($BP21+H$17))^2+($AG22*$AB$18-($BQ21+H$18))^2+($AG22*$AB$19-($BR21+H$19))^2+($AG22*$AB$20-($BS21+H$20))^2+($AG22*$AB$21-($BT21+H$21))^2+($AG22*$AB$22-($BU21+H$22))^2+($AG22*$AB$23-($BV21+H$23))^2+($AG22*$AB$24-($BW21+H$24))^2+($AG22*$AB$25-($BX21+H$25))^2+($AG22*$AB$26-($BY21+H$26))^2+($AG22*$AB$27-($BZ21+H$27))^2+($AG22*$AB$28-($CA21+H$28))^2+($AG22*$AB$29-($CB21+H$29))^2+($AG22*$AB$30-($CC21+H$30))^2+($AG22*$AB$31-($CD21+H$31))^2+($AG22*$AB$32-($CE21+H$32))^2+($AG22*$AB$33-($CF21+H$33))^2+($AG22*$AB$34-($CG21+H$34))^2+($AG22*$AB$35-($CH21+H$35))^2+($AG22*$AB$36-($CI21+H$36))^2+($AG22*$AB$37-($CJ21+H$37))^2+($AG22*$AB$38-($CK21+H$38))^2+($AG22*$AB$39-($CL21+H$39))^2+($AG22*$AB$40-($CM21+H$40))^2+($AG22*$AB$41-($CN21+H$41))^2+($AG22*$AB$42-($CO21+H$42))^2+($AG22*$AB$43-($CP21+H$43))^2+($AG22*$AB$44-($CQ21+H$44))^2+($AG22*$AB$45-($CR21+H$45))^2+($AG22*$AB$46-($CS21+H$46))^2+($AG22*$AB$47-($CT21+H$47))^2+($AG22*$AB$48-($CU21+H$48))^2+($AG22*$AB$49-($CV21+H$49))^2+($AG22*$AB$50-($CW21+H$50))^2+($AG22*$AB$51-($CX21+H$51))^2+($AG22*$AB$52-($CY21+H$52))^2+($AG22*$AB$53-($CZ21+H$53))^2+($AG22*$AB$54-($DA21+H$54))^2+($AG22*$AB$55-($DB21+H$55))^2+($AG22*$AB$56-($DC21+H$56))^2+($AG22*$AB$57-($DD21+H$57))^2+($AG22*$AB$58-($DE21+H$58))^2+($AG22*$AB$59-($DF21+H$59))^2+($AG22*$AB$60-($DG21+H$60))^2+($AG22*$AB$61-($DH21+H$61))^2+($AG22*$AB$62-($DI21+H$62))^2+($AG22*$AB$63-($DJ21+H$63))^2)))</f>
        <v/>
      </c>
      <c r="AM22" s="418" t="str">
        <f>IF(I$10=0,"",IF(COUNTIF($BE$7:$BE21,AM$6)&gt;=HLOOKUP(AM$6,$E$8:$X$10,ROW($E$10)-ROW($E$8)+1,FALSE),"",SQRT(($AG22*$AB$14-($BM21+I$14))^2+($AG22*$AB$15-($BN21+I$15))^2+($AG22*$AB$16-($BO21+I$16))^2+($AG22*$AB$17-($BP21+I$17))^2+($AG22*$AB$18-($BQ21+I$18))^2+($AG22*$AB$19-($BR21+I$19))^2+($AG22*$AB$20-($BS21+I$20))^2+($AG22*$AB$21-($BT21+I$21))^2+($AG22*$AB$22-($BU21+I$22))^2+($AG22*$AB$23-($BV21+I$23))^2+($AG22*$AB$24-($BW21+I$24))^2+($AG22*$AB$25-($BX21+I$25))^2+($AG22*$AB$26-($BY21+I$26))^2+($AG22*$AB$27-($BZ21+I$27))^2+($AG22*$AB$28-($CA21+I$28))^2+($AG22*$AB$29-($CB21+I$29))^2+($AG22*$AB$30-($CC21+I$30))^2+($AG22*$AB$31-($CD21+I$31))^2+($AG22*$AB$32-($CE21+I$32))^2+($AG22*$AB$33-($CF21+I$33))^2+($AG22*$AB$34-($CG21+I$34))^2+($AG22*$AB$35-($CH21+I$35))^2+($AG22*$AB$36-($CI21+I$36))^2+($AG22*$AB$37-($CJ21+I$37))^2+($AG22*$AB$38-($CK21+I$38))^2+($AG22*$AB$39-($CL21+I$39))^2+($AG22*$AB$40-($CM21+I$40))^2+($AG22*$AB$41-($CN21+I$41))^2+($AG22*$AB$42-($CO21+I$42))^2+($AG22*$AB$43-($CP21+I$43))^2+($AG22*$AB$44-($CQ21+I$44))^2+($AG22*$AB$45-($CR21+I$45))^2+($AG22*$AB$46-($CS21+I$46))^2+($AG22*$AB$47-($CT21+I$47))^2+($AG22*$AB$48-($CU21+I$48))^2+($AG22*$AB$49-($CV21+I$49))^2+($AG22*$AB$50-($CW21+I$50))^2+($AG22*$AB$51-($CX21+I$51))^2+($AG22*$AB$52-($CY21+I$52))^2+($AG22*$AB$53-($CZ21+I$53))^2+($AG22*$AB$54-($DA21+I$54))^2+($AG22*$AB$55-($DB21+I$55))^2+($AG22*$AB$56-($DC21+I$56))^2+($AG22*$AB$57-($DD21+I$57))^2+($AG22*$AB$58-($DE21+I$58))^2+($AG22*$AB$59-($DF21+I$59))^2+($AG22*$AB$60-($DG21+I$60))^2+($AG22*$AB$61-($DH21+I$61))^2+($AG22*$AB$62-($DI21+I$62))^2+($AG22*$AB$63-($DJ21+I$63))^2)))</f>
        <v/>
      </c>
      <c r="AN22" s="418" t="str">
        <f>IF(J$10=0,"",IF(COUNTIF($BE$7:$BE21,AN$6)&gt;=HLOOKUP(AN$6,$E$8:$X$10,ROW($E$10)-ROW($E$8)+1,FALSE),"",SQRT(($AG22*$AB$14-($BM21+J$14))^2+($AG22*$AB$15-($BN21+J$15))^2+($AG22*$AB$16-($BO21+J$16))^2+($AG22*$AB$17-($BP21+J$17))^2+($AG22*$AB$18-($BQ21+J$18))^2+($AG22*$AB$19-($BR21+J$19))^2+($AG22*$AB$20-($BS21+J$20))^2+($AG22*$AB$21-($BT21+J$21))^2+($AG22*$AB$22-($BU21+J$22))^2+($AG22*$AB$23-($BV21+J$23))^2+($AG22*$AB$24-($BW21+J$24))^2+($AG22*$AB$25-($BX21+J$25))^2+($AG22*$AB$26-($BY21+J$26))^2+($AG22*$AB$27-($BZ21+J$27))^2+($AG22*$AB$28-($CA21+J$28))^2+($AG22*$AB$29-($CB21+J$29))^2+($AG22*$AB$30-($CC21+J$30))^2+($AG22*$AB$31-($CD21+J$31))^2+($AG22*$AB$32-($CE21+J$32))^2+($AG22*$AB$33-($CF21+J$33))^2+($AG22*$AB$34-($CG21+J$34))^2+($AG22*$AB$35-($CH21+J$35))^2+($AG22*$AB$36-($CI21+J$36))^2+($AG22*$AB$37-($CJ21+J$37))^2+($AG22*$AB$38-($CK21+J$38))^2+($AG22*$AB$39-($CL21+J$39))^2+($AG22*$AB$40-($CM21+J$40))^2+($AG22*$AB$41-($CN21+J$41))^2+($AG22*$AB$42-($CO21+J$42))^2+($AG22*$AB$43-($CP21+J$43))^2+($AG22*$AB$44-($CQ21+J$44))^2+($AG22*$AB$45-($CR21+J$45))^2+($AG22*$AB$46-($CS21+J$46))^2+($AG22*$AB$47-($CT21+J$47))^2+($AG22*$AB$48-($CU21+J$48))^2+($AG22*$AB$49-($CV21+J$49))^2+($AG22*$AB$50-($CW21+J$50))^2+($AG22*$AB$51-($CX21+J$51))^2+($AG22*$AB$52-($CY21+J$52))^2+($AG22*$AB$53-($CZ21+J$53))^2+($AG22*$AB$54-($DA21+J$54))^2+($AG22*$AB$55-($DB21+J$55))^2+($AG22*$AB$56-($DC21+J$56))^2+($AG22*$AB$57-($DD21+J$57))^2+($AG22*$AB$58-($DE21+J$58))^2+($AG22*$AB$59-($DF21+J$59))^2+($AG22*$AB$60-($DG21+J$60))^2+($AG22*$AB$61-($DH21+J$61))^2+($AG22*$AB$62-($DI21+J$62))^2+($AG22*$AB$63-($DJ21+J$63))^2)))</f>
        <v/>
      </c>
      <c r="AO22" s="418" t="str">
        <f>IF(K$10=0,"",IF(COUNTIF($BE$7:$BE21,AO$6)&gt;=HLOOKUP(AO$6,$E$8:$X$10,ROW($E$10)-ROW($E$8)+1,FALSE),"",SQRT(($AG22*$AB$14-($BM21+K$14))^2+($AG22*$AB$15-($BN21+K$15))^2+($AG22*$AB$16-($BO21+K$16))^2+($AG22*$AB$17-($BP21+K$17))^2+($AG22*$AB$18-($BQ21+K$18))^2+($AG22*$AB$19-($BR21+K$19))^2+($AG22*$AB$20-($BS21+K$20))^2+($AG22*$AB$21-($BT21+K$21))^2+($AG22*$AB$22-($BU21+K$22))^2+($AG22*$AB$23-($BV21+K$23))^2+($AG22*$AB$24-($BW21+K$24))^2+($AG22*$AB$25-($BX21+K$25))^2+($AG22*$AB$26-($BY21+K$26))^2+($AG22*$AB$27-($BZ21+K$27))^2+($AG22*$AB$28-($CA21+K$28))^2+($AG22*$AB$29-($CB21+K$29))^2+($AG22*$AB$30-($CC21+K$30))^2+($AG22*$AB$31-($CD21+K$31))^2+($AG22*$AB$32-($CE21+K$32))^2+($AG22*$AB$33-($CF21+K$33))^2+($AG22*$AB$34-($CG21+K$34))^2+($AG22*$AB$35-($CH21+K$35))^2+($AG22*$AB$36-($CI21+K$36))^2+($AG22*$AB$37-($CJ21+K$37))^2+($AG22*$AB$38-($CK21+K$38))^2+($AG22*$AB$39-($CL21+K$39))^2+($AG22*$AB$40-($CM21+K$40))^2+($AG22*$AB$41-($CN21+K$41))^2+($AG22*$AB$42-($CO21+K$42))^2+($AG22*$AB$43-($CP21+K$43))^2+($AG22*$AB$44-($CQ21+K$44))^2+($AG22*$AB$45-($CR21+K$45))^2+($AG22*$AB$46-($CS21+K$46))^2+($AG22*$AB$47-($CT21+K$47))^2+($AG22*$AB$48-($CU21+K$48))^2+($AG22*$AB$49-($CV21+K$49))^2+($AG22*$AB$50-($CW21+K$50))^2+($AG22*$AB$51-($CX21+K$51))^2+($AG22*$AB$52-($CY21+K$52))^2+($AG22*$AB$53-($CZ21+K$53))^2+($AG22*$AB$54-($DA21+K$54))^2+($AG22*$AB$55-($DB21+K$55))^2+($AG22*$AB$56-($DC21+K$56))^2+($AG22*$AB$57-($DD21+K$57))^2+($AG22*$AB$58-($DE21+K$58))^2+($AG22*$AB$59-($DF21+K$59))^2+($AG22*$AB$60-($DG21+K$60))^2+($AG22*$AB$61-($DH21+K$61))^2+($AG22*$AB$62-($DI21+K$62))^2+($AG22*$AB$63-($DJ21+K$63))^2)))</f>
        <v/>
      </c>
      <c r="AP22" s="418" t="str">
        <f>IF(L$10=0,"",IF(COUNTIF($BE$7:$BE21,AP$6)&gt;=HLOOKUP(AP$6,$E$8:$X$10,ROW($E$10)-ROW($E$8)+1,FALSE),"",SQRT(($AG22*$AB$14-($BM21+L$14))^2+($AG22*$AB$15-($BN21+L$15))^2+($AG22*$AB$16-($BO21+L$16))^2+($AG22*$AB$17-($BP21+L$17))^2+($AG22*$AB$18-($BQ21+L$18))^2+($AG22*$AB$19-($BR21+L$19))^2+($AG22*$AB$20-($BS21+L$20))^2+($AG22*$AB$21-($BT21+L$21))^2+($AG22*$AB$22-($BU21+L$22))^2+($AG22*$AB$23-($BV21+L$23))^2+($AG22*$AB$24-($BW21+L$24))^2+($AG22*$AB$25-($BX21+L$25))^2+($AG22*$AB$26-($BY21+L$26))^2+($AG22*$AB$27-($BZ21+L$27))^2+($AG22*$AB$28-($CA21+L$28))^2+($AG22*$AB$29-($CB21+L$29))^2+($AG22*$AB$30-($CC21+L$30))^2+($AG22*$AB$31-($CD21+L$31))^2+($AG22*$AB$32-($CE21+L$32))^2+($AG22*$AB$33-($CF21+L$33))^2+($AG22*$AB$34-($CG21+L$34))^2+($AG22*$AB$35-($CH21+L$35))^2+($AG22*$AB$36-($CI21+L$36))^2+($AG22*$AB$37-($CJ21+L$37))^2+($AG22*$AB$38-($CK21+L$38))^2+($AG22*$AB$39-($CL21+L$39))^2+($AG22*$AB$40-($CM21+L$40))^2+($AG22*$AB$41-($CN21+L$41))^2+($AG22*$AB$42-($CO21+L$42))^2+($AG22*$AB$43-($CP21+L$43))^2+($AG22*$AB$44-($CQ21+L$44))^2+($AG22*$AB$45-($CR21+L$45))^2+($AG22*$AB$46-($CS21+L$46))^2+($AG22*$AB$47-($CT21+L$47))^2+($AG22*$AB$48-($CU21+L$48))^2+($AG22*$AB$49-($CV21+L$49))^2+($AG22*$AB$50-($CW21+L$50))^2+($AG22*$AB$51-($CX21+L$51))^2+($AG22*$AB$52-($CY21+L$52))^2+($AG22*$AB$53-($CZ21+L$53))^2+($AG22*$AB$54-($DA21+L$54))^2+($AG22*$AB$55-($DB21+L$55))^2+($AG22*$AB$56-($DC21+L$56))^2+($AG22*$AB$57-($DD21+L$57))^2+($AG22*$AB$58-($DE21+L$58))^2+($AG22*$AB$59-($DF21+L$59))^2+($AG22*$AB$60-($DG21+L$60))^2+($AG22*$AB$61-($DH21+L$61))^2+($AG22*$AB$62-($DI21+L$62))^2+($AG22*$AB$63-($DJ21+L$63))^2)))</f>
        <v/>
      </c>
      <c r="AQ22" s="418" t="str">
        <f>IF(M$10=0,"",IF(COUNTIF($BE$7:$BE21,AQ$6)&gt;=HLOOKUP(AQ$6,$E$8:$X$10,ROW($E$10)-ROW($E$8)+1,FALSE),"",SQRT(($AG22*$AB$14-($BM21+M$14))^2+($AG22*$AB$15-($BN21+M$15))^2+($AG22*$AB$16-($BO21+M$16))^2+($AG22*$AB$17-($BP21+M$17))^2+($AG22*$AB$18-($BQ21+M$18))^2+($AG22*$AB$19-($BR21+M$19))^2+($AG22*$AB$20-($BS21+M$20))^2+($AG22*$AB$21-($BT21+M$21))^2+($AG22*$AB$22-($BU21+M$22))^2+($AG22*$AB$23-($BV21+M$23))^2+($AG22*$AB$24-($BW21+M$24))^2+($AG22*$AB$25-($BX21+M$25))^2+($AG22*$AB$26-($BY21+M$26))^2+($AG22*$AB$27-($BZ21+M$27))^2+($AG22*$AB$28-($CA21+M$28))^2+($AG22*$AB$29-($CB21+M$29))^2+($AG22*$AB$30-($CC21+M$30))^2+($AG22*$AB$31-($CD21+M$31))^2+($AG22*$AB$32-($CE21+M$32))^2+($AG22*$AB$33-($CF21+M$33))^2+($AG22*$AB$34-($CG21+M$34))^2+($AG22*$AB$35-($CH21+M$35))^2+($AG22*$AB$36-($CI21+M$36))^2+($AG22*$AB$37-($CJ21+M$37))^2+($AG22*$AB$38-($CK21+M$38))^2+($AG22*$AB$39-($CL21+M$39))^2+($AG22*$AB$40-($CM21+M$40))^2+($AG22*$AB$41-($CN21+M$41))^2+($AG22*$AB$42-($CO21+M$42))^2+($AG22*$AB$43-($CP21+M$43))^2+($AG22*$AB$44-($CQ21+M$44))^2+($AG22*$AB$45-($CR21+M$45))^2+($AG22*$AB$46-($CS21+M$46))^2+($AG22*$AB$47-($CT21+M$47))^2+($AG22*$AB$48-($CU21+M$48))^2+($AG22*$AB$49-($CV21+M$49))^2+($AG22*$AB$50-($CW21+M$50))^2+($AG22*$AB$51-($CX21+M$51))^2+($AG22*$AB$52-($CY21+M$52))^2+($AG22*$AB$53-($CZ21+M$53))^2+($AG22*$AB$54-($DA21+M$54))^2+($AG22*$AB$55-($DB21+M$55))^2+($AG22*$AB$56-($DC21+M$56))^2+($AG22*$AB$57-($DD21+M$57))^2+($AG22*$AB$58-($DE21+M$58))^2+($AG22*$AB$59-($DF21+M$59))^2+($AG22*$AB$60-($DG21+M$60))^2+($AG22*$AB$61-($DH21+M$61))^2+($AG22*$AB$62-($DI21+M$62))^2+($AG22*$AB$63-($DJ21+M$63))^2)))</f>
        <v/>
      </c>
      <c r="AR22" s="418" t="str">
        <f>IF(N$10=0,"",IF(COUNTIF($BE$7:$BE21,AR$6)&gt;=HLOOKUP(AR$6,$E$8:$X$10,ROW($E$10)-ROW($E$8)+1,FALSE),"",SQRT(($AG22*$AB$14-($BM21+N$14))^2+($AG22*$AB$15-($BN21+N$15))^2+($AG22*$AB$16-($BO21+N$16))^2+($AG22*$AB$17-($BP21+N$17))^2+($AG22*$AB$18-($BQ21+N$18))^2+($AG22*$AB$19-($BR21+N$19))^2+($AG22*$AB$20-($BS21+N$20))^2+($AG22*$AB$21-($BT21+N$21))^2+($AG22*$AB$22-($BU21+N$22))^2+($AG22*$AB$23-($BV21+N$23))^2+($AG22*$AB$24-($BW21+N$24))^2+($AG22*$AB$25-($BX21+N$25))^2+($AG22*$AB$26-($BY21+N$26))^2+($AG22*$AB$27-($BZ21+N$27))^2+($AG22*$AB$28-($CA21+N$28))^2+($AG22*$AB$29-($CB21+N$29))^2+($AG22*$AB$30-($CC21+N$30))^2+($AG22*$AB$31-($CD21+N$31))^2+($AG22*$AB$32-($CE21+N$32))^2+($AG22*$AB$33-($CF21+N$33))^2+($AG22*$AB$34-($CG21+N$34))^2+($AG22*$AB$35-($CH21+N$35))^2+($AG22*$AB$36-($CI21+N$36))^2+($AG22*$AB$37-($CJ21+N$37))^2+($AG22*$AB$38-($CK21+N$38))^2+($AG22*$AB$39-($CL21+N$39))^2+($AG22*$AB$40-($CM21+N$40))^2+($AG22*$AB$41-($CN21+N$41))^2+($AG22*$AB$42-($CO21+N$42))^2+($AG22*$AB$43-($CP21+N$43))^2+($AG22*$AB$44-($CQ21+N$44))^2+($AG22*$AB$45-($CR21+N$45))^2+($AG22*$AB$46-($CS21+N$46))^2+($AG22*$AB$47-($CT21+N$47))^2+($AG22*$AB$48-($CU21+N$48))^2+($AG22*$AB$49-($CV21+N$49))^2+($AG22*$AB$50-($CW21+N$50))^2+($AG22*$AB$51-($CX21+N$51))^2+($AG22*$AB$52-($CY21+N$52))^2+($AG22*$AB$53-($CZ21+N$53))^2+($AG22*$AB$54-($DA21+N$54))^2+($AG22*$AB$55-($DB21+N$55))^2+($AG22*$AB$56-($DC21+N$56))^2+($AG22*$AB$57-($DD21+N$57))^2+($AG22*$AB$58-($DE21+N$58))^2+($AG22*$AB$59-($DF21+N$59))^2+($AG22*$AB$60-($DG21+N$60))^2+($AG22*$AB$61-($DH21+N$61))^2+($AG22*$AB$62-($DI21+N$62))^2+($AG22*$AB$63-($DJ21+N$63))^2)))</f>
        <v/>
      </c>
      <c r="AS22" s="418" t="str">
        <f>IF(O$10=0,"",IF(COUNTIF($BE$7:$BE21,AS$6)&gt;=HLOOKUP(AS$6,$E$8:$X$10,ROW($E$10)-ROW($E$8)+1,FALSE),"",SQRT(($AG22*$AB$14-($BM21+O$14))^2+($AG22*$AB$15-($BN21+O$15))^2+($AG22*$AB$16-($BO21+O$16))^2+($AG22*$AB$17-($BP21+O$17))^2+($AG22*$AB$18-($BQ21+O$18))^2+($AG22*$AB$19-($BR21+O$19))^2+($AG22*$AB$20-($BS21+O$20))^2+($AG22*$AB$21-($BT21+O$21))^2+($AG22*$AB$22-($BU21+O$22))^2+($AG22*$AB$23-($BV21+O$23))^2+($AG22*$AB$24-($BW21+O$24))^2+($AG22*$AB$25-($BX21+O$25))^2+($AG22*$AB$26-($BY21+O$26))^2+($AG22*$AB$27-($BZ21+O$27))^2+($AG22*$AB$28-($CA21+O$28))^2+($AG22*$AB$29-($CB21+O$29))^2+($AG22*$AB$30-($CC21+O$30))^2+($AG22*$AB$31-($CD21+O$31))^2+($AG22*$AB$32-($CE21+O$32))^2+($AG22*$AB$33-($CF21+O$33))^2+($AG22*$AB$34-($CG21+O$34))^2+($AG22*$AB$35-($CH21+O$35))^2+($AG22*$AB$36-($CI21+O$36))^2+($AG22*$AB$37-($CJ21+O$37))^2+($AG22*$AB$38-($CK21+O$38))^2+($AG22*$AB$39-($CL21+O$39))^2+($AG22*$AB$40-($CM21+O$40))^2+($AG22*$AB$41-($CN21+O$41))^2+($AG22*$AB$42-($CO21+O$42))^2+($AG22*$AB$43-($CP21+O$43))^2+($AG22*$AB$44-($CQ21+O$44))^2+($AG22*$AB$45-($CR21+O$45))^2+($AG22*$AB$46-($CS21+O$46))^2+($AG22*$AB$47-($CT21+O$47))^2+($AG22*$AB$48-($CU21+O$48))^2+($AG22*$AB$49-($CV21+O$49))^2+($AG22*$AB$50-($CW21+O$50))^2+($AG22*$AB$51-($CX21+O$51))^2+($AG22*$AB$52-($CY21+O$52))^2+($AG22*$AB$53-($CZ21+O$53))^2+($AG22*$AB$54-($DA21+O$54))^2+($AG22*$AB$55-($DB21+O$55))^2+($AG22*$AB$56-($DC21+O$56))^2+($AG22*$AB$57-($DD21+O$57))^2+($AG22*$AB$58-($DE21+O$58))^2+($AG22*$AB$59-($DF21+O$59))^2+($AG22*$AB$60-($DG21+O$60))^2+($AG22*$AB$61-($DH21+O$61))^2+($AG22*$AB$62-($DI21+O$62))^2+($AG22*$AB$63-($DJ21+O$63))^2)))</f>
        <v/>
      </c>
      <c r="AT22" s="418" t="str">
        <f>IF(P$10=0,"",IF(COUNTIF($BE$7:$BE21,AT$6)&gt;=HLOOKUP(AT$6,$E$8:$X$10,ROW($E$10)-ROW($E$8)+1,FALSE),"",SQRT(($AG22*$AB$14-($BM21+P$14))^2+($AG22*$AB$15-($BN21+P$15))^2+($AG22*$AB$16-($BO21+P$16))^2+($AG22*$AB$17-($BP21+P$17))^2+($AG22*$AB$18-($BQ21+P$18))^2+($AG22*$AB$19-($BR21+P$19))^2+($AG22*$AB$20-($BS21+P$20))^2+($AG22*$AB$21-($BT21+P$21))^2+($AG22*$AB$22-($BU21+P$22))^2+($AG22*$AB$23-($BV21+P$23))^2+($AG22*$AB$24-($BW21+P$24))^2+($AG22*$AB$25-($BX21+P$25))^2+($AG22*$AB$26-($BY21+P$26))^2+($AG22*$AB$27-($BZ21+P$27))^2+($AG22*$AB$28-($CA21+P$28))^2+($AG22*$AB$29-($CB21+P$29))^2+($AG22*$AB$30-($CC21+P$30))^2+($AG22*$AB$31-($CD21+P$31))^2+($AG22*$AB$32-($CE21+P$32))^2+($AG22*$AB$33-($CF21+P$33))^2+($AG22*$AB$34-($CG21+P$34))^2+($AG22*$AB$35-($CH21+P$35))^2+($AG22*$AB$36-($CI21+P$36))^2+($AG22*$AB$37-($CJ21+P$37))^2+($AG22*$AB$38-($CK21+P$38))^2+($AG22*$AB$39-($CL21+P$39))^2+($AG22*$AB$40-($CM21+P$40))^2+($AG22*$AB$41-($CN21+P$41))^2+($AG22*$AB$42-($CO21+P$42))^2+($AG22*$AB$43-($CP21+P$43))^2+($AG22*$AB$44-($CQ21+P$44))^2+($AG22*$AB$45-($CR21+P$45))^2+($AG22*$AB$46-($CS21+P$46))^2+($AG22*$AB$47-($CT21+P$47))^2+($AG22*$AB$48-($CU21+P$48))^2+($AG22*$AB$49-($CV21+P$49))^2+($AG22*$AB$50-($CW21+P$50))^2+($AG22*$AB$51-($CX21+P$51))^2+($AG22*$AB$52-($CY21+P$52))^2+($AG22*$AB$53-($CZ21+P$53))^2+($AG22*$AB$54-($DA21+P$54))^2+($AG22*$AB$55-($DB21+P$55))^2+($AG22*$AB$56-($DC21+P$56))^2+($AG22*$AB$57-($DD21+P$57))^2+($AG22*$AB$58-($DE21+P$58))^2+($AG22*$AB$59-($DF21+P$59))^2+($AG22*$AB$60-($DG21+P$60))^2+($AG22*$AB$61-($DH21+P$61))^2+($AG22*$AB$62-($DI21+P$62))^2+($AG22*$AB$63-($DJ21+P$63))^2)))</f>
        <v/>
      </c>
      <c r="AU22" s="418" t="str">
        <f>IF(Q$10=0,"",IF(COUNTIF($BE$7:$BE21,AU$6)&gt;=HLOOKUP(AU$6,$E$8:$X$10,ROW($E$10)-ROW($E$8)+1,FALSE),"",SQRT(($AG22*$AB$14-($BM21+Q$14))^2+($AG22*$AB$15-($BN21+Q$15))^2+($AG22*$AB$16-($BO21+Q$16))^2+($AG22*$AB$17-($BP21+Q$17))^2+($AG22*$AB$18-($BQ21+Q$18))^2+($AG22*$AB$19-($BR21+Q$19))^2+($AG22*$AB$20-($BS21+Q$20))^2+($AG22*$AB$21-($BT21+Q$21))^2+($AG22*$AB$22-($BU21+Q$22))^2+($AG22*$AB$23-($BV21+Q$23))^2+($AG22*$AB$24-($BW21+Q$24))^2+($AG22*$AB$25-($BX21+Q$25))^2+($AG22*$AB$26-($BY21+Q$26))^2+($AG22*$AB$27-($BZ21+Q$27))^2+($AG22*$AB$28-($CA21+Q$28))^2+($AG22*$AB$29-($CB21+Q$29))^2+($AG22*$AB$30-($CC21+Q$30))^2+($AG22*$AB$31-($CD21+Q$31))^2+($AG22*$AB$32-($CE21+Q$32))^2+($AG22*$AB$33-($CF21+Q$33))^2+($AG22*$AB$34-($CG21+Q$34))^2+($AG22*$AB$35-($CH21+Q$35))^2+($AG22*$AB$36-($CI21+Q$36))^2+($AG22*$AB$37-($CJ21+Q$37))^2+($AG22*$AB$38-($CK21+Q$38))^2+($AG22*$AB$39-($CL21+Q$39))^2+($AG22*$AB$40-($CM21+Q$40))^2+($AG22*$AB$41-($CN21+Q$41))^2+($AG22*$AB$42-($CO21+Q$42))^2+($AG22*$AB$43-($CP21+Q$43))^2+($AG22*$AB$44-($CQ21+Q$44))^2+($AG22*$AB$45-($CR21+Q$45))^2+($AG22*$AB$46-($CS21+Q$46))^2+($AG22*$AB$47-($CT21+Q$47))^2+($AG22*$AB$48-($CU21+Q$48))^2+($AG22*$AB$49-($CV21+Q$49))^2+($AG22*$AB$50-($CW21+Q$50))^2+($AG22*$AB$51-($CX21+Q$51))^2+($AG22*$AB$52-($CY21+Q$52))^2+($AG22*$AB$53-($CZ21+Q$53))^2+($AG22*$AB$54-($DA21+Q$54))^2+($AG22*$AB$55-($DB21+Q$55))^2+($AG22*$AB$56-($DC21+Q$56))^2+($AG22*$AB$57-($DD21+Q$57))^2+($AG22*$AB$58-($DE21+Q$58))^2+($AG22*$AB$59-($DF21+Q$59))^2+($AG22*$AB$60-($DG21+Q$60))^2+($AG22*$AB$61-($DH21+Q$61))^2+($AG22*$AB$62-($DI21+Q$62))^2+($AG22*$AB$63-($DJ21+Q$63))^2)))</f>
        <v/>
      </c>
      <c r="AV22" s="418" t="str">
        <f>IF(R$10=0,"",IF(COUNTIF($BE$7:$BE21,AV$6)&gt;=HLOOKUP(AV$6,$E$8:$X$10,ROW($E$10)-ROW($E$8)+1,FALSE),"",SQRT(($AG22*$AB$14-($BM21+R$14))^2+($AG22*$AB$15-($BN21+R$15))^2+($AG22*$AB$16-($BO21+R$16))^2+($AG22*$AB$17-($BP21+R$17))^2+($AG22*$AB$18-($BQ21+R$18))^2+($AG22*$AB$19-($BR21+R$19))^2+($AG22*$AB$20-($BS21+R$20))^2+($AG22*$AB$21-($BT21+R$21))^2+($AG22*$AB$22-($BU21+R$22))^2+($AG22*$AB$23-($BV21+R$23))^2+($AG22*$AB$24-($BW21+R$24))^2+($AG22*$AB$25-($BX21+R$25))^2+($AG22*$AB$26-($BY21+R$26))^2+($AG22*$AB$27-($BZ21+R$27))^2+($AG22*$AB$28-($CA21+R$28))^2+($AG22*$AB$29-($CB21+R$29))^2+($AG22*$AB$30-($CC21+R$30))^2+($AG22*$AB$31-($CD21+R$31))^2+($AG22*$AB$32-($CE21+R$32))^2+($AG22*$AB$33-($CF21+R$33))^2+($AG22*$AB$34-($CG21+R$34))^2+($AG22*$AB$35-($CH21+R$35))^2+($AG22*$AB$36-($CI21+R$36))^2+($AG22*$AB$37-($CJ21+R$37))^2+($AG22*$AB$38-($CK21+R$38))^2+($AG22*$AB$39-($CL21+R$39))^2+($AG22*$AB$40-($CM21+R$40))^2+($AG22*$AB$41-($CN21+R$41))^2+($AG22*$AB$42-($CO21+R$42))^2+($AG22*$AB$43-($CP21+R$43))^2+($AG22*$AB$44-($CQ21+R$44))^2+($AG22*$AB$45-($CR21+R$45))^2+($AG22*$AB$46-($CS21+R$46))^2+($AG22*$AB$47-($CT21+R$47))^2+($AG22*$AB$48-($CU21+R$48))^2+($AG22*$AB$49-($CV21+R$49))^2+($AG22*$AB$50-($CW21+R$50))^2+($AG22*$AB$51-($CX21+R$51))^2+($AG22*$AB$52-($CY21+R$52))^2+($AG22*$AB$53-($CZ21+R$53))^2+($AG22*$AB$54-($DA21+R$54))^2+($AG22*$AB$55-($DB21+R$55))^2+($AG22*$AB$56-($DC21+R$56))^2+($AG22*$AB$57-($DD21+R$57))^2+($AG22*$AB$58-($DE21+R$58))^2+($AG22*$AB$59-($DF21+R$59))^2+($AG22*$AB$60-($DG21+R$60))^2+($AG22*$AB$61-($DH21+R$61))^2+($AG22*$AB$62-($DI21+R$62))^2+($AG22*$AB$63-($DJ21+R$63))^2)))</f>
        <v/>
      </c>
      <c r="AW22" s="418" t="str">
        <f>IF(S$10=0,"",IF(COUNTIF($BE$7:$BE21,AW$6)&gt;=HLOOKUP(AW$6,$E$8:$X$10,ROW($E$10)-ROW($E$8)+1,FALSE),"",SQRT(($AG22*$AB$14-($BM21+S$14))^2+($AG22*$AB$15-($BN21+S$15))^2+($AG22*$AB$16-($BO21+S$16))^2+($AG22*$AB$17-($BP21+S$17))^2+($AG22*$AB$18-($BQ21+S$18))^2+($AG22*$AB$19-($BR21+S$19))^2+($AG22*$AB$20-($BS21+S$20))^2+($AG22*$AB$21-($BT21+S$21))^2+($AG22*$AB$22-($BU21+S$22))^2+($AG22*$AB$23-($BV21+S$23))^2+($AG22*$AB$24-($BW21+S$24))^2+($AG22*$AB$25-($BX21+S$25))^2+($AG22*$AB$26-($BY21+S$26))^2+($AG22*$AB$27-($BZ21+S$27))^2+($AG22*$AB$28-($CA21+S$28))^2+($AG22*$AB$29-($CB21+S$29))^2+($AG22*$AB$30-($CC21+S$30))^2+($AG22*$AB$31-($CD21+S$31))^2+($AG22*$AB$32-($CE21+S$32))^2+($AG22*$AB$33-($CF21+S$33))^2+($AG22*$AB$34-($CG21+S$34))^2+($AG22*$AB$35-($CH21+S$35))^2+($AG22*$AB$36-($CI21+S$36))^2+($AG22*$AB$37-($CJ21+S$37))^2+($AG22*$AB$38-($CK21+S$38))^2+($AG22*$AB$39-($CL21+S$39))^2+($AG22*$AB$40-($CM21+S$40))^2+($AG22*$AB$41-($CN21+S$41))^2+($AG22*$AB$42-($CO21+S$42))^2+($AG22*$AB$43-($CP21+S$43))^2+($AG22*$AB$44-($CQ21+S$44))^2+($AG22*$AB$45-($CR21+S$45))^2+($AG22*$AB$46-($CS21+S$46))^2+($AG22*$AB$47-($CT21+S$47))^2+($AG22*$AB$48-($CU21+S$48))^2+($AG22*$AB$49-($CV21+S$49))^2+($AG22*$AB$50-($CW21+S$50))^2+($AG22*$AB$51-($CX21+S$51))^2+($AG22*$AB$52-($CY21+S$52))^2+($AG22*$AB$53-($CZ21+S$53))^2+($AG22*$AB$54-($DA21+S$54))^2+($AG22*$AB$55-($DB21+S$55))^2+($AG22*$AB$56-($DC21+S$56))^2+($AG22*$AB$57-($DD21+S$57))^2+($AG22*$AB$58-($DE21+S$58))^2+($AG22*$AB$59-($DF21+S$59))^2+($AG22*$AB$60-($DG21+S$60))^2+($AG22*$AB$61-($DH21+S$61))^2+($AG22*$AB$62-($DI21+S$62))^2+($AG22*$AB$63-($DJ21+S$63))^2)))</f>
        <v/>
      </c>
      <c r="AX22" s="418" t="str">
        <f>IF(T$10=0,"",IF(COUNTIF($BE$7:$BE21,AX$6)&gt;=HLOOKUP(AX$6,$E$8:$X$10,ROW($E$10)-ROW($E$8)+1,FALSE),"",SQRT(($AG22*$AB$14-($BM21+T$14))^2+($AG22*$AB$15-($BN21+T$15))^2+($AG22*$AB$16-($BO21+T$16))^2+($AG22*$AB$17-($BP21+T$17))^2+($AG22*$AB$18-($BQ21+T$18))^2+($AG22*$AB$19-($BR21+T$19))^2+($AG22*$AB$20-($BS21+T$20))^2+($AG22*$AB$21-($BT21+T$21))^2+($AG22*$AB$22-($BU21+T$22))^2+($AG22*$AB$23-($BV21+T$23))^2+($AG22*$AB$24-($BW21+T$24))^2+($AG22*$AB$25-($BX21+T$25))^2+($AG22*$AB$26-($BY21+T$26))^2+($AG22*$AB$27-($BZ21+T$27))^2+($AG22*$AB$28-($CA21+T$28))^2+($AG22*$AB$29-($CB21+T$29))^2+($AG22*$AB$30-($CC21+T$30))^2+($AG22*$AB$31-($CD21+T$31))^2+($AG22*$AB$32-($CE21+T$32))^2+($AG22*$AB$33-($CF21+T$33))^2+($AG22*$AB$34-($CG21+T$34))^2+($AG22*$AB$35-($CH21+T$35))^2+($AG22*$AB$36-($CI21+T$36))^2+($AG22*$AB$37-($CJ21+T$37))^2+($AG22*$AB$38-($CK21+T$38))^2+($AG22*$AB$39-($CL21+T$39))^2+($AG22*$AB$40-($CM21+T$40))^2+($AG22*$AB$41-($CN21+T$41))^2+($AG22*$AB$42-($CO21+T$42))^2+($AG22*$AB$43-($CP21+T$43))^2+($AG22*$AB$44-($CQ21+T$44))^2+($AG22*$AB$45-($CR21+T$45))^2+($AG22*$AB$46-($CS21+T$46))^2+($AG22*$AB$47-($CT21+T$47))^2+($AG22*$AB$48-($CU21+T$48))^2+($AG22*$AB$49-($CV21+T$49))^2+($AG22*$AB$50-($CW21+T$50))^2+($AG22*$AB$51-($CX21+T$51))^2+($AG22*$AB$52-($CY21+T$52))^2+($AG22*$AB$53-($CZ21+T$53))^2+($AG22*$AB$54-($DA21+T$54))^2+($AG22*$AB$55-($DB21+T$55))^2+($AG22*$AB$56-($DC21+T$56))^2+($AG22*$AB$57-($DD21+T$57))^2+($AG22*$AB$58-($DE21+T$58))^2+($AG22*$AB$59-($DF21+T$59))^2+($AG22*$AB$60-($DG21+T$60))^2+($AG22*$AB$61-($DH21+T$61))^2+($AG22*$AB$62-($DI21+T$62))^2+($AG22*$AB$63-($DJ21+T$63))^2)))</f>
        <v/>
      </c>
      <c r="AY22" s="418" t="str">
        <f>IF(U$10=0,"",IF(COUNTIF($BE$7:$BE21,AY$6)&gt;=HLOOKUP(AY$6,$E$8:$X$10,ROW($E$10)-ROW($E$8)+1,FALSE),"",SQRT(($AG22*$AB$14-($BM21+U$14))^2+($AG22*$AB$15-($BN21+U$15))^2+($AG22*$AB$16-($BO21+U$16))^2+($AG22*$AB$17-($BP21+U$17))^2+($AG22*$AB$18-($BQ21+U$18))^2+($AG22*$AB$19-($BR21+U$19))^2+($AG22*$AB$20-($BS21+U$20))^2+($AG22*$AB$21-($BT21+U$21))^2+($AG22*$AB$22-($BU21+U$22))^2+($AG22*$AB$23-($BV21+U$23))^2+($AG22*$AB$24-($BW21+U$24))^2+($AG22*$AB$25-($BX21+U$25))^2+($AG22*$AB$26-($BY21+U$26))^2+($AG22*$AB$27-($BZ21+U$27))^2+($AG22*$AB$28-($CA21+U$28))^2+($AG22*$AB$29-($CB21+U$29))^2+($AG22*$AB$30-($CC21+U$30))^2+($AG22*$AB$31-($CD21+U$31))^2+($AG22*$AB$32-($CE21+U$32))^2+($AG22*$AB$33-($CF21+U$33))^2+($AG22*$AB$34-($CG21+U$34))^2+($AG22*$AB$35-($CH21+U$35))^2+($AG22*$AB$36-($CI21+U$36))^2+($AG22*$AB$37-($CJ21+U$37))^2+($AG22*$AB$38-($CK21+U$38))^2+($AG22*$AB$39-($CL21+U$39))^2+($AG22*$AB$40-($CM21+U$40))^2+($AG22*$AB$41-($CN21+U$41))^2+($AG22*$AB$42-($CO21+U$42))^2+($AG22*$AB$43-($CP21+U$43))^2+($AG22*$AB$44-($CQ21+U$44))^2+($AG22*$AB$45-($CR21+U$45))^2+($AG22*$AB$46-($CS21+U$46))^2+($AG22*$AB$47-($CT21+U$47))^2+($AG22*$AB$48-($CU21+U$48))^2+($AG22*$AB$49-($CV21+U$49))^2+($AG22*$AB$50-($CW21+U$50))^2+($AG22*$AB$51-($CX21+U$51))^2+($AG22*$AB$52-($CY21+U$52))^2+($AG22*$AB$53-($CZ21+U$53))^2+($AG22*$AB$54-($DA21+U$54))^2+($AG22*$AB$55-($DB21+U$55))^2+($AG22*$AB$56-($DC21+U$56))^2+($AG22*$AB$57-($DD21+U$57))^2+($AG22*$AB$58-($DE21+U$58))^2+($AG22*$AB$59-($DF21+U$59))^2+($AG22*$AB$60-($DG21+U$60))^2+($AG22*$AB$61-($DH21+U$61))^2+($AG22*$AB$62-($DI21+U$62))^2+($AG22*$AB$63-($DJ21+U$63))^2)))</f>
        <v/>
      </c>
      <c r="AZ22" s="418" t="str">
        <f>IF(V$10=0,"",IF(COUNTIF($BE$7:$BE21,AZ$6)&gt;=HLOOKUP(AZ$6,$E$8:$X$10,ROW($E$10)-ROW($E$8)+1,FALSE),"",SQRT(($AG22*$AB$14-($BM21+V$14))^2+($AG22*$AB$15-($BN21+V$15))^2+($AG22*$AB$16-($BO21+V$16))^2+($AG22*$AB$17-($BP21+V$17))^2+($AG22*$AB$18-($BQ21+V$18))^2+($AG22*$AB$19-($BR21+V$19))^2+($AG22*$AB$20-($BS21+V$20))^2+($AG22*$AB$21-($BT21+V$21))^2+($AG22*$AB$22-($BU21+V$22))^2+($AG22*$AB$23-($BV21+V$23))^2+($AG22*$AB$24-($BW21+V$24))^2+($AG22*$AB$25-($BX21+V$25))^2+($AG22*$AB$26-($BY21+V$26))^2+($AG22*$AB$27-($BZ21+V$27))^2+($AG22*$AB$28-($CA21+V$28))^2+($AG22*$AB$29-($CB21+V$29))^2+($AG22*$AB$30-($CC21+V$30))^2+($AG22*$AB$31-($CD21+V$31))^2+($AG22*$AB$32-($CE21+V$32))^2+($AG22*$AB$33-($CF21+V$33))^2+($AG22*$AB$34-($CG21+V$34))^2+($AG22*$AB$35-($CH21+V$35))^2+($AG22*$AB$36-($CI21+V$36))^2+($AG22*$AB$37-($CJ21+V$37))^2+($AG22*$AB$38-($CK21+V$38))^2+($AG22*$AB$39-($CL21+V$39))^2+($AG22*$AB$40-($CM21+V$40))^2+($AG22*$AB$41-($CN21+V$41))^2+($AG22*$AB$42-($CO21+V$42))^2+($AG22*$AB$43-($CP21+V$43))^2+($AG22*$AB$44-($CQ21+V$44))^2+($AG22*$AB$45-($CR21+V$45))^2+($AG22*$AB$46-($CS21+V$46))^2+($AG22*$AB$47-($CT21+V$47))^2+($AG22*$AB$48-($CU21+V$48))^2+($AG22*$AB$49-($CV21+V$49))^2+($AG22*$AB$50-($CW21+V$50))^2+($AG22*$AB$51-($CX21+V$51))^2+($AG22*$AB$52-($CY21+V$52))^2+($AG22*$AB$53-($CZ21+V$53))^2+($AG22*$AB$54-($DA21+V$54))^2+($AG22*$AB$55-($DB21+V$55))^2+($AG22*$AB$56-($DC21+V$56))^2+($AG22*$AB$57-($DD21+V$57))^2+($AG22*$AB$58-($DE21+V$58))^2+($AG22*$AB$59-($DF21+V$59))^2+($AG22*$AB$60-($DG21+V$60))^2+($AG22*$AB$61-($DH21+V$61))^2+($AG22*$AB$62-($DI21+V$62))^2+($AG22*$AB$63-($DJ21+V$63))^2)))</f>
        <v/>
      </c>
      <c r="BA22" s="418" t="str">
        <f>IF(W$10=0,"",IF(COUNTIF($BE$7:$BE21,BA$6)&gt;=HLOOKUP(BA$6,$E$8:$X$10,ROW($E$10)-ROW($E$8)+1,FALSE),"",SQRT(($AG22*$AB$14-($BM21+W$14))^2+($AG22*$AB$15-($BN21+W$15))^2+($AG22*$AB$16-($BO21+W$16))^2+($AG22*$AB$17-($BP21+W$17))^2+($AG22*$AB$18-($BQ21+W$18))^2+($AG22*$AB$19-($BR21+W$19))^2+($AG22*$AB$20-($BS21+W$20))^2+($AG22*$AB$21-($BT21+W$21))^2+($AG22*$AB$22-($BU21+W$22))^2+($AG22*$AB$23-($BV21+W$23))^2+($AG22*$AB$24-($BW21+W$24))^2+($AG22*$AB$25-($BX21+W$25))^2+($AG22*$AB$26-($BY21+W$26))^2+($AG22*$AB$27-($BZ21+W$27))^2+($AG22*$AB$28-($CA21+W$28))^2+($AG22*$AB$29-($CB21+W$29))^2+($AG22*$AB$30-($CC21+W$30))^2+($AG22*$AB$31-($CD21+W$31))^2+($AG22*$AB$32-($CE21+W$32))^2+($AG22*$AB$33-($CF21+W$33))^2+($AG22*$AB$34-($CG21+W$34))^2+($AG22*$AB$35-($CH21+W$35))^2+($AG22*$AB$36-($CI21+W$36))^2+($AG22*$AB$37-($CJ21+W$37))^2+($AG22*$AB$38-($CK21+W$38))^2+($AG22*$AB$39-($CL21+W$39))^2+($AG22*$AB$40-($CM21+W$40))^2+($AG22*$AB$41-($CN21+W$41))^2+($AG22*$AB$42-($CO21+W$42))^2+($AG22*$AB$43-($CP21+W$43))^2+($AG22*$AB$44-($CQ21+W$44))^2+($AG22*$AB$45-($CR21+W$45))^2+($AG22*$AB$46-($CS21+W$46))^2+($AG22*$AB$47-($CT21+W$47))^2+($AG22*$AB$48-($CU21+W$48))^2+($AG22*$AB$49-($CV21+W$49))^2+($AG22*$AB$50-($CW21+W$50))^2+($AG22*$AB$51-($CX21+W$51))^2+($AG22*$AB$52-($CY21+W$52))^2+($AG22*$AB$53-($CZ21+W$53))^2+($AG22*$AB$54-($DA21+W$54))^2+($AG22*$AB$55-($DB21+W$55))^2+($AG22*$AB$56-($DC21+W$56))^2+($AG22*$AB$57-($DD21+W$57))^2+($AG22*$AB$58-($DE21+W$58))^2+($AG22*$AB$59-($DF21+W$59))^2+($AG22*$AB$60-($DG21+W$60))^2+($AG22*$AB$61-($DH21+W$61))^2+($AG22*$AB$62-($DI21+W$62))^2+($AG22*$AB$63-($DJ21+W$63))^2)))</f>
        <v/>
      </c>
      <c r="BB22" s="418" t="str">
        <f>IF(X$10=0,"",IF(COUNTIF($BE$7:$BE21,BB$6)&gt;=HLOOKUP(BB$6,$E$8:$X$10,ROW($E$10)-ROW($E$8)+1,FALSE),"",SQRT(($AG22*$AB$14-($BM21+X$14))^2+($AG22*$AB$15-($BN21+X$15))^2+($AG22*$AB$16-($BO21+X$16))^2+($AG22*$AB$17-($BP21+X$17))^2+($AG22*$AB$18-($BQ21+X$18))^2+($AG22*$AB$19-($BR21+X$19))^2+($AG22*$AB$20-($BS21+X$20))^2+($AG22*$AB$21-($BT21+X$21))^2+($AG22*$AB$22-($BU21+X$22))^2+($AG22*$AB$23-($BV21+X$23))^2+($AG22*$AB$24-($BW21+X$24))^2+($AG22*$AB$25-($BX21+X$25))^2+($AG22*$AB$26-($BY21+X$26))^2+($AG22*$AB$27-($BZ21+X$27))^2+($AG22*$AB$28-($CA21+X$28))^2+($AG22*$AB$29-($CB21+X$29))^2+($AG22*$AB$30-($CC21+X$30))^2+($AG22*$AB$31-($CD21+X$31))^2+($AG22*$AB$32-($CE21+X$32))^2+($AG22*$AB$33-($CF21+X$33))^2+($AG22*$AB$34-($CG21+X$34))^2+($AG22*$AB$35-($CH21+X$35))^2+($AG22*$AB$36-($CI21+X$36))^2+($AG22*$AB$37-($CJ21+X$37))^2+($AG22*$AB$38-($CK21+X$38))^2+($AG22*$AB$39-($CL21+X$39))^2+($AG22*$AB$40-($CM21+X$40))^2+($AG22*$AB$41-($CN21+X$41))^2+($AG22*$AB$42-($CO21+X$42))^2+($AG22*$AB$43-($CP21+X$43))^2+($AG22*$AB$44-($CQ21+X$44))^2+($AG22*$AB$45-($CR21+X$45))^2+($AG22*$AB$46-($CS21+X$46))^2+($AG22*$AB$47-($CT21+X$47))^2+($AG22*$AB$48-($CU21+X$48))^2+($AG22*$AB$49-($CV21+X$49))^2+($AG22*$AB$50-($CW21+X$50))^2+($AG22*$AB$51-($CX21+X$51))^2+($AG22*$AB$52-($CY21+X$52))^2+($AG22*$AB$53-($CZ21+X$53))^2+($AG22*$AB$54-($DA21+X$54))^2+($AG22*$AB$55-($DB21+X$55))^2+($AG22*$AB$56-($DC21+X$56))^2+($AG22*$AB$57-($DD21+X$57))^2+($AG22*$AB$58-($DE21+X$58))^2+($AG22*$AB$59-($DF21+X$59))^2+($AG22*$AB$60-($DG21+X$60))^2+($AG22*$AB$61-($DH21+X$61))^2+($AG22*$AB$62-($DI21+X$62))^2+($AG22*$AB$63-($DJ21+X$63))^2)))</f>
        <v/>
      </c>
      <c r="BC22" s="200"/>
      <c r="BD22" s="419">
        <f t="shared" si="6"/>
        <v>0</v>
      </c>
      <c r="BE22" s="420">
        <f t="shared" si="7"/>
        <v>0</v>
      </c>
      <c r="BF22" s="421">
        <f t="shared" si="8"/>
        <v>0</v>
      </c>
      <c r="BG22" s="71"/>
      <c r="BH22" s="71"/>
      <c r="BI22" s="71"/>
      <c r="BJ22" s="71"/>
      <c r="BK22" s="693"/>
      <c r="BL22" s="197">
        <f t="shared" si="12"/>
        <v>16</v>
      </c>
      <c r="BM22" s="202">
        <f t="shared" si="66"/>
        <v>0</v>
      </c>
      <c r="BN22" s="202">
        <f t="shared" si="67"/>
        <v>0</v>
      </c>
      <c r="BO22" s="202">
        <f t="shared" si="13"/>
        <v>0</v>
      </c>
      <c r="BP22" s="202">
        <f t="shared" si="14"/>
        <v>0</v>
      </c>
      <c r="BQ22" s="202">
        <f t="shared" si="15"/>
        <v>0</v>
      </c>
      <c r="BR22" s="202">
        <f t="shared" si="16"/>
        <v>0</v>
      </c>
      <c r="BS22" s="202">
        <f t="shared" si="17"/>
        <v>0</v>
      </c>
      <c r="BT22" s="202">
        <f t="shared" si="18"/>
        <v>0</v>
      </c>
      <c r="BU22" s="202">
        <f t="shared" si="19"/>
        <v>0</v>
      </c>
      <c r="BV22" s="202">
        <f t="shared" si="20"/>
        <v>0</v>
      </c>
      <c r="BW22" s="202">
        <f t="shared" si="21"/>
        <v>0</v>
      </c>
      <c r="BX22" s="202">
        <f t="shared" si="22"/>
        <v>0</v>
      </c>
      <c r="BY22" s="202">
        <f t="shared" si="23"/>
        <v>0</v>
      </c>
      <c r="BZ22" s="202">
        <f t="shared" si="24"/>
        <v>0</v>
      </c>
      <c r="CA22" s="202">
        <f t="shared" si="25"/>
        <v>0</v>
      </c>
      <c r="CB22" s="202">
        <f t="shared" si="26"/>
        <v>0</v>
      </c>
      <c r="CC22" s="202">
        <f t="shared" si="27"/>
        <v>0</v>
      </c>
      <c r="CD22" s="202">
        <f t="shared" si="28"/>
        <v>0</v>
      </c>
      <c r="CE22" s="202">
        <f t="shared" si="29"/>
        <v>0</v>
      </c>
      <c r="CF22" s="202">
        <f t="shared" si="30"/>
        <v>0</v>
      </c>
      <c r="CG22" s="202">
        <f t="shared" si="31"/>
        <v>0</v>
      </c>
      <c r="CH22" s="202">
        <f t="shared" si="32"/>
        <v>0</v>
      </c>
      <c r="CI22" s="202">
        <f t="shared" si="33"/>
        <v>0</v>
      </c>
      <c r="CJ22" s="202">
        <f t="shared" si="34"/>
        <v>0</v>
      </c>
      <c r="CK22" s="202">
        <f t="shared" si="35"/>
        <v>0</v>
      </c>
      <c r="CL22" s="202">
        <f t="shared" si="36"/>
        <v>0</v>
      </c>
      <c r="CM22" s="202">
        <f t="shared" si="37"/>
        <v>0</v>
      </c>
      <c r="CN22" s="202">
        <f t="shared" si="38"/>
        <v>0</v>
      </c>
      <c r="CO22" s="202">
        <f t="shared" si="39"/>
        <v>0</v>
      </c>
      <c r="CP22" s="202">
        <f t="shared" si="40"/>
        <v>0</v>
      </c>
      <c r="CQ22" s="202">
        <f t="shared" si="41"/>
        <v>0</v>
      </c>
      <c r="CR22" s="202">
        <f t="shared" si="42"/>
        <v>0</v>
      </c>
      <c r="CS22" s="202">
        <f t="shared" si="43"/>
        <v>0</v>
      </c>
      <c r="CT22" s="202">
        <f t="shared" si="44"/>
        <v>0</v>
      </c>
      <c r="CU22" s="202">
        <f t="shared" si="45"/>
        <v>0</v>
      </c>
      <c r="CV22" s="202">
        <f t="shared" si="46"/>
        <v>0</v>
      </c>
      <c r="CW22" s="202">
        <f t="shared" si="47"/>
        <v>0</v>
      </c>
      <c r="CX22" s="202">
        <f t="shared" si="48"/>
        <v>0</v>
      </c>
      <c r="CY22" s="202">
        <f t="shared" si="49"/>
        <v>0</v>
      </c>
      <c r="CZ22" s="202">
        <f t="shared" si="50"/>
        <v>0</v>
      </c>
      <c r="DA22" s="202">
        <f t="shared" si="51"/>
        <v>0</v>
      </c>
      <c r="DB22" s="202">
        <f t="shared" si="52"/>
        <v>0</v>
      </c>
      <c r="DC22" s="202">
        <f t="shared" si="53"/>
        <v>0</v>
      </c>
      <c r="DD22" s="202">
        <f t="shared" si="54"/>
        <v>0</v>
      </c>
      <c r="DE22" s="202">
        <f t="shared" si="55"/>
        <v>0</v>
      </c>
      <c r="DF22" s="202">
        <f t="shared" si="56"/>
        <v>0</v>
      </c>
      <c r="DG22" s="202">
        <f t="shared" si="57"/>
        <v>0</v>
      </c>
      <c r="DH22" s="202">
        <f t="shared" si="58"/>
        <v>0</v>
      </c>
      <c r="DI22" s="202">
        <f t="shared" si="59"/>
        <v>0</v>
      </c>
      <c r="DJ22" s="202">
        <f t="shared" si="60"/>
        <v>0</v>
      </c>
      <c r="DK22" s="71"/>
      <c r="DL22" s="71"/>
      <c r="DM22" s="71"/>
      <c r="DN22" s="71"/>
      <c r="DO22" s="71"/>
      <c r="DP22" s="71"/>
    </row>
    <row r="23" spans="1:120" ht="18" customHeight="1" thickTop="1" thickBot="1" x14ac:dyDescent="0.25">
      <c r="A23" s="71"/>
      <c r="B23" s="691"/>
      <c r="C23" s="220"/>
      <c r="D23" s="236"/>
      <c r="E23" s="237"/>
      <c r="F23" s="237"/>
      <c r="G23" s="237"/>
      <c r="H23" s="237"/>
      <c r="I23" s="237"/>
      <c r="J23" s="237"/>
      <c r="K23" s="237"/>
      <c r="L23" s="237"/>
      <c r="M23" s="237"/>
      <c r="N23" s="237"/>
      <c r="O23" s="237"/>
      <c r="P23" s="237"/>
      <c r="Q23" s="237"/>
      <c r="R23" s="237"/>
      <c r="S23" s="237"/>
      <c r="T23" s="237"/>
      <c r="U23" s="237"/>
      <c r="V23" s="237"/>
      <c r="W23" s="415"/>
      <c r="X23" s="414"/>
      <c r="Y23" s="133"/>
      <c r="Z23" s="222">
        <f t="shared" si="63"/>
        <v>0</v>
      </c>
      <c r="AA23" s="223"/>
      <c r="AB23" s="224">
        <f t="shared" si="64"/>
        <v>0</v>
      </c>
      <c r="AC23" s="71"/>
      <c r="AD23" s="440">
        <f t="shared" si="65"/>
        <v>0</v>
      </c>
      <c r="AE23" s="194">
        <f t="shared" si="61"/>
        <v>0</v>
      </c>
      <c r="AF23" s="206">
        <f t="shared" si="62"/>
        <v>0</v>
      </c>
      <c r="AG23" s="417">
        <f>IF(MAX(AG$7:AG22)&lt;$W$12,AG22+1,0)</f>
        <v>0</v>
      </c>
      <c r="AH23" s="200"/>
      <c r="AI23" s="418" t="str">
        <f>IF(E$10=0,"",IF(COUNTIF($BE$7:$BE22,AI$6)&gt;=HLOOKUP(AI$6,$E$8:$X$10,ROW($E$10)-ROW($E$8)+1,FALSE),"",SQRT(($AG23*$AB$14-($BM22+E$14))^2+($AG23*$AB$15-($BN22+E$15))^2+($AG23*$AB$16-($BO22+E$16))^2+($AG23*$AB$17-($BP22+E$17))^2+($AG23*$AB$18-($BQ22+E$18))^2+($AG23*$AB$19-($BR22+E$19))^2+($AG23*$AB$20-($BS22+E$20))^2+($AG23*$AB$21-($BT22+E$21))^2+($AG23*$AB$22-($BU22+E$22))^2+($AG23*$AB$23-($BV22+E$23))^2+($AG23*$AB$24-($BW22+E$24))^2+($AG23*$AB$25-($BX22+E$25))^2+($AG23*$AB$26-($BY22+E$26))^2+($AG23*$AB$27-($BZ22+E$27))^2+($AG23*$AB$28-($CA22+E$28))^2+($AG23*$AB$29-($CB22+E$29))^2+($AG23*$AB$30-($CC22+E$30))^2+($AG23*$AB$31-($CD22+E$31))^2+($AG23*$AB$32-($CE22+E$32))^2+($AG23*$AB$33-($CF22+E$33))^2+($AG23*$AB$34-($CG22+E$34))^2+($AG23*$AB$35-($CH22+E$35))^2+($AG23*$AB$36-($CI22+E$36))^2+($AG23*$AB$37-($CJ22+E$37))^2+($AG23*$AB$38-($CK22+E$38))^2+($AG23*$AB$39-($CL22+E$39))^2+($AG23*$AB$40-($CM22+E$40))^2+($AG23*$AB$41-($CN22+E$41))^2+($AG23*$AB$42-($CO22+E$42))^2+($AG23*$AB$43-($CP22+E$43))^2+($AG23*$AB$44-($CQ22+E$44))^2+($AG23*$AB$45-($CR22+E$45))^2+($AG23*$AB$46-($CS22+E$46))^2+($AG23*$AB$47-($CT22+E$47))^2+($AG23*$AB$48-($CU22+E$48))^2+($AG23*$AB$49-($CV22+E$49))^2+($AG23*$AB$50-($CW22+E$50))^2+($AG23*$AB$51-($CX22+E$51))^2+($AG23*$AB$52-($CY22+E$52))^2+($AG23*$AB$53-($CZ22+E$53))^2+($AG23*$AB$54-($DA22+E$54))^2+($AG23*$AB$55-($DB22+E$55))^2+($AG23*$AB$56-($DC22+E$56))^2+($AG23*$AB$57-($DD22+E$57))^2+($AG23*$AB$58-($DE22+E$58))^2+($AG23*$AB$59-($DF22+E$59))^2+($AG23*$AB$60-($DG22+E$60))^2+($AG23*$AB$61-($DH22+E$61))^2+($AG23*$AB$62-($DI22+E$62))^2+($AG23*$AB$63-($DJ22+E$63))^2)))</f>
        <v/>
      </c>
      <c r="AJ23" s="418" t="str">
        <f>IF(F$10=0,"",IF(COUNTIF($BE$7:$BE22,AJ$6)&gt;=HLOOKUP(AJ$6,$E$8:$X$10,ROW($E$10)-ROW($E$8)+1,FALSE),"",SQRT(($AG23*$AB$14-($BM22+F$14))^2+($AG23*$AB$15-($BN22+F$15))^2+($AG23*$AB$16-($BO22+F$16))^2+($AG23*$AB$17-($BP22+F$17))^2+($AG23*$AB$18-($BQ22+F$18))^2+($AG23*$AB$19-($BR22+F$19))^2+($AG23*$AB$20-($BS22+F$20))^2+($AG23*$AB$21-($BT22+F$21))^2+($AG23*$AB$22-($BU22+F$22))^2+($AG23*$AB$23-($BV22+F$23))^2+($AG23*$AB$24-($BW22+F$24))^2+($AG23*$AB$25-($BX22+F$25))^2+($AG23*$AB$26-($BY22+F$26))^2+($AG23*$AB$27-($BZ22+F$27))^2+($AG23*$AB$28-($CA22+F$28))^2+($AG23*$AB$29-($CB22+F$29))^2+($AG23*$AB$30-($CC22+F$30))^2+($AG23*$AB$31-($CD22+F$31))^2+($AG23*$AB$32-($CE22+F$32))^2+($AG23*$AB$33-($CF22+F$33))^2+($AG23*$AB$34-($CG22+F$34))^2+($AG23*$AB$35-($CH22+F$35))^2+($AG23*$AB$36-($CI22+F$36))^2+($AG23*$AB$37-($CJ22+F$37))^2+($AG23*$AB$38-($CK22+F$38))^2+($AG23*$AB$39-($CL22+F$39))^2+($AG23*$AB$40-($CM22+F$40))^2+($AG23*$AB$41-($CN22+F$41))^2+($AG23*$AB$42-($CO22+F$42))^2+($AG23*$AB$43-($CP22+F$43))^2+($AG23*$AB$44-($CQ22+F$44))^2+($AG23*$AB$45-($CR22+F$45))^2+($AG23*$AB$46-($CS22+F$46))^2+($AG23*$AB$47-($CT22+F$47))^2+($AG23*$AB$48-($CU22+F$48))^2+($AG23*$AB$49-($CV22+F$49))^2+($AG23*$AB$50-($CW22+F$50))^2+($AG23*$AB$51-($CX22+F$51))^2+($AG23*$AB$52-($CY22+F$52))^2+($AG23*$AB$53-($CZ22+F$53))^2+($AG23*$AB$54-($DA22+F$54))^2+($AG23*$AB$55-($DB22+F$55))^2+($AG23*$AB$56-($DC22+F$56))^2+($AG23*$AB$57-($DD22+F$57))^2+($AG23*$AB$58-($DE22+F$58))^2+($AG23*$AB$59-($DF22+F$59))^2+($AG23*$AB$60-($DG22+F$60))^2+($AG23*$AB$61-($DH22+F$61))^2+($AG23*$AB$62-($DI22+F$62))^2+($AG23*$AB$63-($DJ22+F$63))^2)))</f>
        <v/>
      </c>
      <c r="AK23" s="418" t="str">
        <f>IF(G$10=0,"",IF(COUNTIF($BE$7:$BE22,AK$6)&gt;=HLOOKUP(AK$6,$E$8:$X$10,ROW($E$10)-ROW($E$8)+1,FALSE),"",SQRT(($AG23*$AB$14-($BM22+G$14))^2+($AG23*$AB$15-($BN22+G$15))^2+($AG23*$AB$16-($BO22+G$16))^2+($AG23*$AB$17-($BP22+G$17))^2+($AG23*$AB$18-($BQ22+G$18))^2+($AG23*$AB$19-($BR22+G$19))^2+($AG23*$AB$20-($BS22+G$20))^2+($AG23*$AB$21-($BT22+G$21))^2+($AG23*$AB$22-($BU22+G$22))^2+($AG23*$AB$23-($BV22+G$23))^2+($AG23*$AB$24-($BW22+G$24))^2+($AG23*$AB$25-($BX22+G$25))^2+($AG23*$AB$26-($BY22+G$26))^2+($AG23*$AB$27-($BZ22+G$27))^2+($AG23*$AB$28-($CA22+G$28))^2+($AG23*$AB$29-($CB22+G$29))^2+($AG23*$AB$30-($CC22+G$30))^2+($AG23*$AB$31-($CD22+G$31))^2+($AG23*$AB$32-($CE22+G$32))^2+($AG23*$AB$33-($CF22+G$33))^2+($AG23*$AB$34-($CG22+G$34))^2+($AG23*$AB$35-($CH22+G$35))^2+($AG23*$AB$36-($CI22+G$36))^2+($AG23*$AB$37-($CJ22+G$37))^2+($AG23*$AB$38-($CK22+G$38))^2+($AG23*$AB$39-($CL22+G$39))^2+($AG23*$AB$40-($CM22+G$40))^2+($AG23*$AB$41-($CN22+G$41))^2+($AG23*$AB$42-($CO22+G$42))^2+($AG23*$AB$43-($CP22+G$43))^2+($AG23*$AB$44-($CQ22+G$44))^2+($AG23*$AB$45-($CR22+G$45))^2+($AG23*$AB$46-($CS22+G$46))^2+($AG23*$AB$47-($CT22+G$47))^2+($AG23*$AB$48-($CU22+G$48))^2+($AG23*$AB$49-($CV22+G$49))^2+($AG23*$AB$50-($CW22+G$50))^2+($AG23*$AB$51-($CX22+G$51))^2+($AG23*$AB$52-($CY22+G$52))^2+($AG23*$AB$53-($CZ22+G$53))^2+($AG23*$AB$54-($DA22+G$54))^2+($AG23*$AB$55-($DB22+G$55))^2+($AG23*$AB$56-($DC22+G$56))^2+($AG23*$AB$57-($DD22+G$57))^2+($AG23*$AB$58-($DE22+G$58))^2+($AG23*$AB$59-($DF22+G$59))^2+($AG23*$AB$60-($DG22+G$60))^2+($AG23*$AB$61-($DH22+G$61))^2+($AG23*$AB$62-($DI22+G$62))^2+($AG23*$AB$63-($DJ22+G$63))^2)))</f>
        <v/>
      </c>
      <c r="AL23" s="418" t="str">
        <f>IF(H$10=0,"",IF(COUNTIF($BE$7:$BE22,AL$6)&gt;=HLOOKUP(AL$6,$E$8:$X$10,ROW($E$10)-ROW($E$8)+1,FALSE),"",SQRT(($AG23*$AB$14-($BM22+H$14))^2+($AG23*$AB$15-($BN22+H$15))^2+($AG23*$AB$16-($BO22+H$16))^2+($AG23*$AB$17-($BP22+H$17))^2+($AG23*$AB$18-($BQ22+H$18))^2+($AG23*$AB$19-($BR22+H$19))^2+($AG23*$AB$20-($BS22+H$20))^2+($AG23*$AB$21-($BT22+H$21))^2+($AG23*$AB$22-($BU22+H$22))^2+($AG23*$AB$23-($BV22+H$23))^2+($AG23*$AB$24-($BW22+H$24))^2+($AG23*$AB$25-($BX22+H$25))^2+($AG23*$AB$26-($BY22+H$26))^2+($AG23*$AB$27-($BZ22+H$27))^2+($AG23*$AB$28-($CA22+H$28))^2+($AG23*$AB$29-($CB22+H$29))^2+($AG23*$AB$30-($CC22+H$30))^2+($AG23*$AB$31-($CD22+H$31))^2+($AG23*$AB$32-($CE22+H$32))^2+($AG23*$AB$33-($CF22+H$33))^2+($AG23*$AB$34-($CG22+H$34))^2+($AG23*$AB$35-($CH22+H$35))^2+($AG23*$AB$36-($CI22+H$36))^2+($AG23*$AB$37-($CJ22+H$37))^2+($AG23*$AB$38-($CK22+H$38))^2+($AG23*$AB$39-($CL22+H$39))^2+($AG23*$AB$40-($CM22+H$40))^2+($AG23*$AB$41-($CN22+H$41))^2+($AG23*$AB$42-($CO22+H$42))^2+($AG23*$AB$43-($CP22+H$43))^2+($AG23*$AB$44-($CQ22+H$44))^2+($AG23*$AB$45-($CR22+H$45))^2+($AG23*$AB$46-($CS22+H$46))^2+($AG23*$AB$47-($CT22+H$47))^2+($AG23*$AB$48-($CU22+H$48))^2+($AG23*$AB$49-($CV22+H$49))^2+($AG23*$AB$50-($CW22+H$50))^2+($AG23*$AB$51-($CX22+H$51))^2+($AG23*$AB$52-($CY22+H$52))^2+($AG23*$AB$53-($CZ22+H$53))^2+($AG23*$AB$54-($DA22+H$54))^2+($AG23*$AB$55-($DB22+H$55))^2+($AG23*$AB$56-($DC22+H$56))^2+($AG23*$AB$57-($DD22+H$57))^2+($AG23*$AB$58-($DE22+H$58))^2+($AG23*$AB$59-($DF22+H$59))^2+($AG23*$AB$60-($DG22+H$60))^2+($AG23*$AB$61-($DH22+H$61))^2+($AG23*$AB$62-($DI22+H$62))^2+($AG23*$AB$63-($DJ22+H$63))^2)))</f>
        <v/>
      </c>
      <c r="AM23" s="418" t="str">
        <f>IF(I$10=0,"",IF(COUNTIF($BE$7:$BE22,AM$6)&gt;=HLOOKUP(AM$6,$E$8:$X$10,ROW($E$10)-ROW($E$8)+1,FALSE),"",SQRT(($AG23*$AB$14-($BM22+I$14))^2+($AG23*$AB$15-($BN22+I$15))^2+($AG23*$AB$16-($BO22+I$16))^2+($AG23*$AB$17-($BP22+I$17))^2+($AG23*$AB$18-($BQ22+I$18))^2+($AG23*$AB$19-($BR22+I$19))^2+($AG23*$AB$20-($BS22+I$20))^2+($AG23*$AB$21-($BT22+I$21))^2+($AG23*$AB$22-($BU22+I$22))^2+($AG23*$AB$23-($BV22+I$23))^2+($AG23*$AB$24-($BW22+I$24))^2+($AG23*$AB$25-($BX22+I$25))^2+($AG23*$AB$26-($BY22+I$26))^2+($AG23*$AB$27-($BZ22+I$27))^2+($AG23*$AB$28-($CA22+I$28))^2+($AG23*$AB$29-($CB22+I$29))^2+($AG23*$AB$30-($CC22+I$30))^2+($AG23*$AB$31-($CD22+I$31))^2+($AG23*$AB$32-($CE22+I$32))^2+($AG23*$AB$33-($CF22+I$33))^2+($AG23*$AB$34-($CG22+I$34))^2+($AG23*$AB$35-($CH22+I$35))^2+($AG23*$AB$36-($CI22+I$36))^2+($AG23*$AB$37-($CJ22+I$37))^2+($AG23*$AB$38-($CK22+I$38))^2+($AG23*$AB$39-($CL22+I$39))^2+($AG23*$AB$40-($CM22+I$40))^2+($AG23*$AB$41-($CN22+I$41))^2+($AG23*$AB$42-($CO22+I$42))^2+($AG23*$AB$43-($CP22+I$43))^2+($AG23*$AB$44-($CQ22+I$44))^2+($AG23*$AB$45-($CR22+I$45))^2+($AG23*$AB$46-($CS22+I$46))^2+($AG23*$AB$47-($CT22+I$47))^2+($AG23*$AB$48-($CU22+I$48))^2+($AG23*$AB$49-($CV22+I$49))^2+($AG23*$AB$50-($CW22+I$50))^2+($AG23*$AB$51-($CX22+I$51))^2+($AG23*$AB$52-($CY22+I$52))^2+($AG23*$AB$53-($CZ22+I$53))^2+($AG23*$AB$54-($DA22+I$54))^2+($AG23*$AB$55-($DB22+I$55))^2+($AG23*$AB$56-($DC22+I$56))^2+($AG23*$AB$57-($DD22+I$57))^2+($AG23*$AB$58-($DE22+I$58))^2+($AG23*$AB$59-($DF22+I$59))^2+($AG23*$AB$60-($DG22+I$60))^2+($AG23*$AB$61-($DH22+I$61))^2+($AG23*$AB$62-($DI22+I$62))^2+($AG23*$AB$63-($DJ22+I$63))^2)))</f>
        <v/>
      </c>
      <c r="AN23" s="418" t="str">
        <f>IF(J$10=0,"",IF(COUNTIF($BE$7:$BE22,AN$6)&gt;=HLOOKUP(AN$6,$E$8:$X$10,ROW($E$10)-ROW($E$8)+1,FALSE),"",SQRT(($AG23*$AB$14-($BM22+J$14))^2+($AG23*$AB$15-($BN22+J$15))^2+($AG23*$AB$16-($BO22+J$16))^2+($AG23*$AB$17-($BP22+J$17))^2+($AG23*$AB$18-($BQ22+J$18))^2+($AG23*$AB$19-($BR22+J$19))^2+($AG23*$AB$20-($BS22+J$20))^2+($AG23*$AB$21-($BT22+J$21))^2+($AG23*$AB$22-($BU22+J$22))^2+($AG23*$AB$23-($BV22+J$23))^2+($AG23*$AB$24-($BW22+J$24))^2+($AG23*$AB$25-($BX22+J$25))^2+($AG23*$AB$26-($BY22+J$26))^2+($AG23*$AB$27-($BZ22+J$27))^2+($AG23*$AB$28-($CA22+J$28))^2+($AG23*$AB$29-($CB22+J$29))^2+($AG23*$AB$30-($CC22+J$30))^2+($AG23*$AB$31-($CD22+J$31))^2+($AG23*$AB$32-($CE22+J$32))^2+($AG23*$AB$33-($CF22+J$33))^2+($AG23*$AB$34-($CG22+J$34))^2+($AG23*$AB$35-($CH22+J$35))^2+($AG23*$AB$36-($CI22+J$36))^2+($AG23*$AB$37-($CJ22+J$37))^2+($AG23*$AB$38-($CK22+J$38))^2+($AG23*$AB$39-($CL22+J$39))^2+($AG23*$AB$40-($CM22+J$40))^2+($AG23*$AB$41-($CN22+J$41))^2+($AG23*$AB$42-($CO22+J$42))^2+($AG23*$AB$43-($CP22+J$43))^2+($AG23*$AB$44-($CQ22+J$44))^2+($AG23*$AB$45-($CR22+J$45))^2+($AG23*$AB$46-($CS22+J$46))^2+($AG23*$AB$47-($CT22+J$47))^2+($AG23*$AB$48-($CU22+J$48))^2+($AG23*$AB$49-($CV22+J$49))^2+($AG23*$AB$50-($CW22+J$50))^2+($AG23*$AB$51-($CX22+J$51))^2+($AG23*$AB$52-($CY22+J$52))^2+($AG23*$AB$53-($CZ22+J$53))^2+($AG23*$AB$54-($DA22+J$54))^2+($AG23*$AB$55-($DB22+J$55))^2+($AG23*$AB$56-($DC22+J$56))^2+($AG23*$AB$57-($DD22+J$57))^2+($AG23*$AB$58-($DE22+J$58))^2+($AG23*$AB$59-($DF22+J$59))^2+($AG23*$AB$60-($DG22+J$60))^2+($AG23*$AB$61-($DH22+J$61))^2+($AG23*$AB$62-($DI22+J$62))^2+($AG23*$AB$63-($DJ22+J$63))^2)))</f>
        <v/>
      </c>
      <c r="AO23" s="418" t="str">
        <f>IF(K$10=0,"",IF(COUNTIF($BE$7:$BE22,AO$6)&gt;=HLOOKUP(AO$6,$E$8:$X$10,ROW($E$10)-ROW($E$8)+1,FALSE),"",SQRT(($AG23*$AB$14-($BM22+K$14))^2+($AG23*$AB$15-($BN22+K$15))^2+($AG23*$AB$16-($BO22+K$16))^2+($AG23*$AB$17-($BP22+K$17))^2+($AG23*$AB$18-($BQ22+K$18))^2+($AG23*$AB$19-($BR22+K$19))^2+($AG23*$AB$20-($BS22+K$20))^2+($AG23*$AB$21-($BT22+K$21))^2+($AG23*$AB$22-($BU22+K$22))^2+($AG23*$AB$23-($BV22+K$23))^2+($AG23*$AB$24-($BW22+K$24))^2+($AG23*$AB$25-($BX22+K$25))^2+($AG23*$AB$26-($BY22+K$26))^2+($AG23*$AB$27-($BZ22+K$27))^2+($AG23*$AB$28-($CA22+K$28))^2+($AG23*$AB$29-($CB22+K$29))^2+($AG23*$AB$30-($CC22+K$30))^2+($AG23*$AB$31-($CD22+K$31))^2+($AG23*$AB$32-($CE22+K$32))^2+($AG23*$AB$33-($CF22+K$33))^2+($AG23*$AB$34-($CG22+K$34))^2+($AG23*$AB$35-($CH22+K$35))^2+($AG23*$AB$36-($CI22+K$36))^2+($AG23*$AB$37-($CJ22+K$37))^2+($AG23*$AB$38-($CK22+K$38))^2+($AG23*$AB$39-($CL22+K$39))^2+($AG23*$AB$40-($CM22+K$40))^2+($AG23*$AB$41-($CN22+K$41))^2+($AG23*$AB$42-($CO22+K$42))^2+($AG23*$AB$43-($CP22+K$43))^2+($AG23*$AB$44-($CQ22+K$44))^2+($AG23*$AB$45-($CR22+K$45))^2+($AG23*$AB$46-($CS22+K$46))^2+($AG23*$AB$47-($CT22+K$47))^2+($AG23*$AB$48-($CU22+K$48))^2+($AG23*$AB$49-($CV22+K$49))^2+($AG23*$AB$50-($CW22+K$50))^2+($AG23*$AB$51-($CX22+K$51))^2+($AG23*$AB$52-($CY22+K$52))^2+($AG23*$AB$53-($CZ22+K$53))^2+($AG23*$AB$54-($DA22+K$54))^2+($AG23*$AB$55-($DB22+K$55))^2+($AG23*$AB$56-($DC22+K$56))^2+($AG23*$AB$57-($DD22+K$57))^2+($AG23*$AB$58-($DE22+K$58))^2+($AG23*$AB$59-($DF22+K$59))^2+($AG23*$AB$60-($DG22+K$60))^2+($AG23*$AB$61-($DH22+K$61))^2+($AG23*$AB$62-($DI22+K$62))^2+($AG23*$AB$63-($DJ22+K$63))^2)))</f>
        <v/>
      </c>
      <c r="AP23" s="418" t="str">
        <f>IF(L$10=0,"",IF(COUNTIF($BE$7:$BE22,AP$6)&gt;=HLOOKUP(AP$6,$E$8:$X$10,ROW($E$10)-ROW($E$8)+1,FALSE),"",SQRT(($AG23*$AB$14-($BM22+L$14))^2+($AG23*$AB$15-($BN22+L$15))^2+($AG23*$AB$16-($BO22+L$16))^2+($AG23*$AB$17-($BP22+L$17))^2+($AG23*$AB$18-($BQ22+L$18))^2+($AG23*$AB$19-($BR22+L$19))^2+($AG23*$AB$20-($BS22+L$20))^2+($AG23*$AB$21-($BT22+L$21))^2+($AG23*$AB$22-($BU22+L$22))^2+($AG23*$AB$23-($BV22+L$23))^2+($AG23*$AB$24-($BW22+L$24))^2+($AG23*$AB$25-($BX22+L$25))^2+($AG23*$AB$26-($BY22+L$26))^2+($AG23*$AB$27-($BZ22+L$27))^2+($AG23*$AB$28-($CA22+L$28))^2+($AG23*$AB$29-($CB22+L$29))^2+($AG23*$AB$30-($CC22+L$30))^2+($AG23*$AB$31-($CD22+L$31))^2+($AG23*$AB$32-($CE22+L$32))^2+($AG23*$AB$33-($CF22+L$33))^2+($AG23*$AB$34-($CG22+L$34))^2+($AG23*$AB$35-($CH22+L$35))^2+($AG23*$AB$36-($CI22+L$36))^2+($AG23*$AB$37-($CJ22+L$37))^2+($AG23*$AB$38-($CK22+L$38))^2+($AG23*$AB$39-($CL22+L$39))^2+($AG23*$AB$40-($CM22+L$40))^2+($AG23*$AB$41-($CN22+L$41))^2+($AG23*$AB$42-($CO22+L$42))^2+($AG23*$AB$43-($CP22+L$43))^2+($AG23*$AB$44-($CQ22+L$44))^2+($AG23*$AB$45-($CR22+L$45))^2+($AG23*$AB$46-($CS22+L$46))^2+($AG23*$AB$47-($CT22+L$47))^2+($AG23*$AB$48-($CU22+L$48))^2+($AG23*$AB$49-($CV22+L$49))^2+($AG23*$AB$50-($CW22+L$50))^2+($AG23*$AB$51-($CX22+L$51))^2+($AG23*$AB$52-($CY22+L$52))^2+($AG23*$AB$53-($CZ22+L$53))^2+($AG23*$AB$54-($DA22+L$54))^2+($AG23*$AB$55-($DB22+L$55))^2+($AG23*$AB$56-($DC22+L$56))^2+($AG23*$AB$57-($DD22+L$57))^2+($AG23*$AB$58-($DE22+L$58))^2+($AG23*$AB$59-($DF22+L$59))^2+($AG23*$AB$60-($DG22+L$60))^2+($AG23*$AB$61-($DH22+L$61))^2+($AG23*$AB$62-($DI22+L$62))^2+($AG23*$AB$63-($DJ22+L$63))^2)))</f>
        <v/>
      </c>
      <c r="AQ23" s="418" t="str">
        <f>IF(M$10=0,"",IF(COUNTIF($BE$7:$BE22,AQ$6)&gt;=HLOOKUP(AQ$6,$E$8:$X$10,ROW($E$10)-ROW($E$8)+1,FALSE),"",SQRT(($AG23*$AB$14-($BM22+M$14))^2+($AG23*$AB$15-($BN22+M$15))^2+($AG23*$AB$16-($BO22+M$16))^2+($AG23*$AB$17-($BP22+M$17))^2+($AG23*$AB$18-($BQ22+M$18))^2+($AG23*$AB$19-($BR22+M$19))^2+($AG23*$AB$20-($BS22+M$20))^2+($AG23*$AB$21-($BT22+M$21))^2+($AG23*$AB$22-($BU22+M$22))^2+($AG23*$AB$23-($BV22+M$23))^2+($AG23*$AB$24-($BW22+M$24))^2+($AG23*$AB$25-($BX22+M$25))^2+($AG23*$AB$26-($BY22+M$26))^2+($AG23*$AB$27-($BZ22+M$27))^2+($AG23*$AB$28-($CA22+M$28))^2+($AG23*$AB$29-($CB22+M$29))^2+($AG23*$AB$30-($CC22+M$30))^2+($AG23*$AB$31-($CD22+M$31))^2+($AG23*$AB$32-($CE22+M$32))^2+($AG23*$AB$33-($CF22+M$33))^2+($AG23*$AB$34-($CG22+M$34))^2+($AG23*$AB$35-($CH22+M$35))^2+($AG23*$AB$36-($CI22+M$36))^2+($AG23*$AB$37-($CJ22+M$37))^2+($AG23*$AB$38-($CK22+M$38))^2+($AG23*$AB$39-($CL22+M$39))^2+($AG23*$AB$40-($CM22+M$40))^2+($AG23*$AB$41-($CN22+M$41))^2+($AG23*$AB$42-($CO22+M$42))^2+($AG23*$AB$43-($CP22+M$43))^2+($AG23*$AB$44-($CQ22+M$44))^2+($AG23*$AB$45-($CR22+M$45))^2+($AG23*$AB$46-($CS22+M$46))^2+($AG23*$AB$47-($CT22+M$47))^2+($AG23*$AB$48-($CU22+M$48))^2+($AG23*$AB$49-($CV22+M$49))^2+($AG23*$AB$50-($CW22+M$50))^2+($AG23*$AB$51-($CX22+M$51))^2+($AG23*$AB$52-($CY22+M$52))^2+($AG23*$AB$53-($CZ22+M$53))^2+($AG23*$AB$54-($DA22+M$54))^2+($AG23*$AB$55-($DB22+M$55))^2+($AG23*$AB$56-($DC22+M$56))^2+($AG23*$AB$57-($DD22+M$57))^2+($AG23*$AB$58-($DE22+M$58))^2+($AG23*$AB$59-($DF22+M$59))^2+($AG23*$AB$60-($DG22+M$60))^2+($AG23*$AB$61-($DH22+M$61))^2+($AG23*$AB$62-($DI22+M$62))^2+($AG23*$AB$63-($DJ22+M$63))^2)))</f>
        <v/>
      </c>
      <c r="AR23" s="418" t="str">
        <f>IF(N$10=0,"",IF(COUNTIF($BE$7:$BE22,AR$6)&gt;=HLOOKUP(AR$6,$E$8:$X$10,ROW($E$10)-ROW($E$8)+1,FALSE),"",SQRT(($AG23*$AB$14-($BM22+N$14))^2+($AG23*$AB$15-($BN22+N$15))^2+($AG23*$AB$16-($BO22+N$16))^2+($AG23*$AB$17-($BP22+N$17))^2+($AG23*$AB$18-($BQ22+N$18))^2+($AG23*$AB$19-($BR22+N$19))^2+($AG23*$AB$20-($BS22+N$20))^2+($AG23*$AB$21-($BT22+N$21))^2+($AG23*$AB$22-($BU22+N$22))^2+($AG23*$AB$23-($BV22+N$23))^2+($AG23*$AB$24-($BW22+N$24))^2+($AG23*$AB$25-($BX22+N$25))^2+($AG23*$AB$26-($BY22+N$26))^2+($AG23*$AB$27-($BZ22+N$27))^2+($AG23*$AB$28-($CA22+N$28))^2+($AG23*$AB$29-($CB22+N$29))^2+($AG23*$AB$30-($CC22+N$30))^2+($AG23*$AB$31-($CD22+N$31))^2+($AG23*$AB$32-($CE22+N$32))^2+($AG23*$AB$33-($CF22+N$33))^2+($AG23*$AB$34-($CG22+N$34))^2+($AG23*$AB$35-($CH22+N$35))^2+($AG23*$AB$36-($CI22+N$36))^2+($AG23*$AB$37-($CJ22+N$37))^2+($AG23*$AB$38-($CK22+N$38))^2+($AG23*$AB$39-($CL22+N$39))^2+($AG23*$AB$40-($CM22+N$40))^2+($AG23*$AB$41-($CN22+N$41))^2+($AG23*$AB$42-($CO22+N$42))^2+($AG23*$AB$43-($CP22+N$43))^2+($AG23*$AB$44-($CQ22+N$44))^2+($AG23*$AB$45-($CR22+N$45))^2+($AG23*$AB$46-($CS22+N$46))^2+($AG23*$AB$47-($CT22+N$47))^2+($AG23*$AB$48-($CU22+N$48))^2+($AG23*$AB$49-($CV22+N$49))^2+($AG23*$AB$50-($CW22+N$50))^2+($AG23*$AB$51-($CX22+N$51))^2+($AG23*$AB$52-($CY22+N$52))^2+($AG23*$AB$53-($CZ22+N$53))^2+($AG23*$AB$54-($DA22+N$54))^2+($AG23*$AB$55-($DB22+N$55))^2+($AG23*$AB$56-($DC22+N$56))^2+($AG23*$AB$57-($DD22+N$57))^2+($AG23*$AB$58-($DE22+N$58))^2+($AG23*$AB$59-($DF22+N$59))^2+($AG23*$AB$60-($DG22+N$60))^2+($AG23*$AB$61-($DH22+N$61))^2+($AG23*$AB$62-($DI22+N$62))^2+($AG23*$AB$63-($DJ22+N$63))^2)))</f>
        <v/>
      </c>
      <c r="AS23" s="418" t="str">
        <f>IF(O$10=0,"",IF(COUNTIF($BE$7:$BE22,AS$6)&gt;=HLOOKUP(AS$6,$E$8:$X$10,ROW($E$10)-ROW($E$8)+1,FALSE),"",SQRT(($AG23*$AB$14-($BM22+O$14))^2+($AG23*$AB$15-($BN22+O$15))^2+($AG23*$AB$16-($BO22+O$16))^2+($AG23*$AB$17-($BP22+O$17))^2+($AG23*$AB$18-($BQ22+O$18))^2+($AG23*$AB$19-($BR22+O$19))^2+($AG23*$AB$20-($BS22+O$20))^2+($AG23*$AB$21-($BT22+O$21))^2+($AG23*$AB$22-($BU22+O$22))^2+($AG23*$AB$23-($BV22+O$23))^2+($AG23*$AB$24-($BW22+O$24))^2+($AG23*$AB$25-($BX22+O$25))^2+($AG23*$AB$26-($BY22+O$26))^2+($AG23*$AB$27-($BZ22+O$27))^2+($AG23*$AB$28-($CA22+O$28))^2+($AG23*$AB$29-($CB22+O$29))^2+($AG23*$AB$30-($CC22+O$30))^2+($AG23*$AB$31-($CD22+O$31))^2+($AG23*$AB$32-($CE22+O$32))^2+($AG23*$AB$33-($CF22+O$33))^2+($AG23*$AB$34-($CG22+O$34))^2+($AG23*$AB$35-($CH22+O$35))^2+($AG23*$AB$36-($CI22+O$36))^2+($AG23*$AB$37-($CJ22+O$37))^2+($AG23*$AB$38-($CK22+O$38))^2+($AG23*$AB$39-($CL22+O$39))^2+($AG23*$AB$40-($CM22+O$40))^2+($AG23*$AB$41-($CN22+O$41))^2+($AG23*$AB$42-($CO22+O$42))^2+($AG23*$AB$43-($CP22+O$43))^2+($AG23*$AB$44-($CQ22+O$44))^2+($AG23*$AB$45-($CR22+O$45))^2+($AG23*$AB$46-($CS22+O$46))^2+($AG23*$AB$47-($CT22+O$47))^2+($AG23*$AB$48-($CU22+O$48))^2+($AG23*$AB$49-($CV22+O$49))^2+($AG23*$AB$50-($CW22+O$50))^2+($AG23*$AB$51-($CX22+O$51))^2+($AG23*$AB$52-($CY22+O$52))^2+($AG23*$AB$53-($CZ22+O$53))^2+($AG23*$AB$54-($DA22+O$54))^2+($AG23*$AB$55-($DB22+O$55))^2+($AG23*$AB$56-($DC22+O$56))^2+($AG23*$AB$57-($DD22+O$57))^2+($AG23*$AB$58-($DE22+O$58))^2+($AG23*$AB$59-($DF22+O$59))^2+($AG23*$AB$60-($DG22+O$60))^2+($AG23*$AB$61-($DH22+O$61))^2+($AG23*$AB$62-($DI22+O$62))^2+($AG23*$AB$63-($DJ22+O$63))^2)))</f>
        <v/>
      </c>
      <c r="AT23" s="418" t="str">
        <f>IF(P$10=0,"",IF(COUNTIF($BE$7:$BE22,AT$6)&gt;=HLOOKUP(AT$6,$E$8:$X$10,ROW($E$10)-ROW($E$8)+1,FALSE),"",SQRT(($AG23*$AB$14-($BM22+P$14))^2+($AG23*$AB$15-($BN22+P$15))^2+($AG23*$AB$16-($BO22+P$16))^2+($AG23*$AB$17-($BP22+P$17))^2+($AG23*$AB$18-($BQ22+P$18))^2+($AG23*$AB$19-($BR22+P$19))^2+($AG23*$AB$20-($BS22+P$20))^2+($AG23*$AB$21-($BT22+P$21))^2+($AG23*$AB$22-($BU22+P$22))^2+($AG23*$AB$23-($BV22+P$23))^2+($AG23*$AB$24-($BW22+P$24))^2+($AG23*$AB$25-($BX22+P$25))^2+($AG23*$AB$26-($BY22+P$26))^2+($AG23*$AB$27-($BZ22+P$27))^2+($AG23*$AB$28-($CA22+P$28))^2+($AG23*$AB$29-($CB22+P$29))^2+($AG23*$AB$30-($CC22+P$30))^2+($AG23*$AB$31-($CD22+P$31))^2+($AG23*$AB$32-($CE22+P$32))^2+($AG23*$AB$33-($CF22+P$33))^2+($AG23*$AB$34-($CG22+P$34))^2+($AG23*$AB$35-($CH22+P$35))^2+($AG23*$AB$36-($CI22+P$36))^2+($AG23*$AB$37-($CJ22+P$37))^2+($AG23*$AB$38-($CK22+P$38))^2+($AG23*$AB$39-($CL22+P$39))^2+($AG23*$AB$40-($CM22+P$40))^2+($AG23*$AB$41-($CN22+P$41))^2+($AG23*$AB$42-($CO22+P$42))^2+($AG23*$AB$43-($CP22+P$43))^2+($AG23*$AB$44-($CQ22+P$44))^2+($AG23*$AB$45-($CR22+P$45))^2+($AG23*$AB$46-($CS22+P$46))^2+($AG23*$AB$47-($CT22+P$47))^2+($AG23*$AB$48-($CU22+P$48))^2+($AG23*$AB$49-($CV22+P$49))^2+($AG23*$AB$50-($CW22+P$50))^2+($AG23*$AB$51-($CX22+P$51))^2+($AG23*$AB$52-($CY22+P$52))^2+($AG23*$AB$53-($CZ22+P$53))^2+($AG23*$AB$54-($DA22+P$54))^2+($AG23*$AB$55-($DB22+P$55))^2+($AG23*$AB$56-($DC22+P$56))^2+($AG23*$AB$57-($DD22+P$57))^2+($AG23*$AB$58-($DE22+P$58))^2+($AG23*$AB$59-($DF22+P$59))^2+($AG23*$AB$60-($DG22+P$60))^2+($AG23*$AB$61-($DH22+P$61))^2+($AG23*$AB$62-($DI22+P$62))^2+($AG23*$AB$63-($DJ22+P$63))^2)))</f>
        <v/>
      </c>
      <c r="AU23" s="418" t="str">
        <f>IF(Q$10=0,"",IF(COUNTIF($BE$7:$BE22,AU$6)&gt;=HLOOKUP(AU$6,$E$8:$X$10,ROW($E$10)-ROW($E$8)+1,FALSE),"",SQRT(($AG23*$AB$14-($BM22+Q$14))^2+($AG23*$AB$15-($BN22+Q$15))^2+($AG23*$AB$16-($BO22+Q$16))^2+($AG23*$AB$17-($BP22+Q$17))^2+($AG23*$AB$18-($BQ22+Q$18))^2+($AG23*$AB$19-($BR22+Q$19))^2+($AG23*$AB$20-($BS22+Q$20))^2+($AG23*$AB$21-($BT22+Q$21))^2+($AG23*$AB$22-($BU22+Q$22))^2+($AG23*$AB$23-($BV22+Q$23))^2+($AG23*$AB$24-($BW22+Q$24))^2+($AG23*$AB$25-($BX22+Q$25))^2+($AG23*$AB$26-($BY22+Q$26))^2+($AG23*$AB$27-($BZ22+Q$27))^2+($AG23*$AB$28-($CA22+Q$28))^2+($AG23*$AB$29-($CB22+Q$29))^2+($AG23*$AB$30-($CC22+Q$30))^2+($AG23*$AB$31-($CD22+Q$31))^2+($AG23*$AB$32-($CE22+Q$32))^2+($AG23*$AB$33-($CF22+Q$33))^2+($AG23*$AB$34-($CG22+Q$34))^2+($AG23*$AB$35-($CH22+Q$35))^2+($AG23*$AB$36-($CI22+Q$36))^2+($AG23*$AB$37-($CJ22+Q$37))^2+($AG23*$AB$38-($CK22+Q$38))^2+($AG23*$AB$39-($CL22+Q$39))^2+($AG23*$AB$40-($CM22+Q$40))^2+($AG23*$AB$41-($CN22+Q$41))^2+($AG23*$AB$42-($CO22+Q$42))^2+($AG23*$AB$43-($CP22+Q$43))^2+($AG23*$AB$44-($CQ22+Q$44))^2+($AG23*$AB$45-($CR22+Q$45))^2+($AG23*$AB$46-($CS22+Q$46))^2+($AG23*$AB$47-($CT22+Q$47))^2+($AG23*$AB$48-($CU22+Q$48))^2+($AG23*$AB$49-($CV22+Q$49))^2+($AG23*$AB$50-($CW22+Q$50))^2+($AG23*$AB$51-($CX22+Q$51))^2+($AG23*$AB$52-($CY22+Q$52))^2+($AG23*$AB$53-($CZ22+Q$53))^2+($AG23*$AB$54-($DA22+Q$54))^2+($AG23*$AB$55-($DB22+Q$55))^2+($AG23*$AB$56-($DC22+Q$56))^2+($AG23*$AB$57-($DD22+Q$57))^2+($AG23*$AB$58-($DE22+Q$58))^2+($AG23*$AB$59-($DF22+Q$59))^2+($AG23*$AB$60-($DG22+Q$60))^2+($AG23*$AB$61-($DH22+Q$61))^2+($AG23*$AB$62-($DI22+Q$62))^2+($AG23*$AB$63-($DJ22+Q$63))^2)))</f>
        <v/>
      </c>
      <c r="AV23" s="418" t="str">
        <f>IF(R$10=0,"",IF(COUNTIF($BE$7:$BE22,AV$6)&gt;=HLOOKUP(AV$6,$E$8:$X$10,ROW($E$10)-ROW($E$8)+1,FALSE),"",SQRT(($AG23*$AB$14-($BM22+R$14))^2+($AG23*$AB$15-($BN22+R$15))^2+($AG23*$AB$16-($BO22+R$16))^2+($AG23*$AB$17-($BP22+R$17))^2+($AG23*$AB$18-($BQ22+R$18))^2+($AG23*$AB$19-($BR22+R$19))^2+($AG23*$AB$20-($BS22+R$20))^2+($AG23*$AB$21-($BT22+R$21))^2+($AG23*$AB$22-($BU22+R$22))^2+($AG23*$AB$23-($BV22+R$23))^2+($AG23*$AB$24-($BW22+R$24))^2+($AG23*$AB$25-($BX22+R$25))^2+($AG23*$AB$26-($BY22+R$26))^2+($AG23*$AB$27-($BZ22+R$27))^2+($AG23*$AB$28-($CA22+R$28))^2+($AG23*$AB$29-($CB22+R$29))^2+($AG23*$AB$30-($CC22+R$30))^2+($AG23*$AB$31-($CD22+R$31))^2+($AG23*$AB$32-($CE22+R$32))^2+($AG23*$AB$33-($CF22+R$33))^2+($AG23*$AB$34-($CG22+R$34))^2+($AG23*$AB$35-($CH22+R$35))^2+($AG23*$AB$36-($CI22+R$36))^2+($AG23*$AB$37-($CJ22+R$37))^2+($AG23*$AB$38-($CK22+R$38))^2+($AG23*$AB$39-($CL22+R$39))^2+($AG23*$AB$40-($CM22+R$40))^2+($AG23*$AB$41-($CN22+R$41))^2+($AG23*$AB$42-($CO22+R$42))^2+($AG23*$AB$43-($CP22+R$43))^2+($AG23*$AB$44-($CQ22+R$44))^2+($AG23*$AB$45-($CR22+R$45))^2+($AG23*$AB$46-($CS22+R$46))^2+($AG23*$AB$47-($CT22+R$47))^2+($AG23*$AB$48-($CU22+R$48))^2+($AG23*$AB$49-($CV22+R$49))^2+($AG23*$AB$50-($CW22+R$50))^2+($AG23*$AB$51-($CX22+R$51))^2+($AG23*$AB$52-($CY22+R$52))^2+($AG23*$AB$53-($CZ22+R$53))^2+($AG23*$AB$54-($DA22+R$54))^2+($AG23*$AB$55-($DB22+R$55))^2+($AG23*$AB$56-($DC22+R$56))^2+($AG23*$AB$57-($DD22+R$57))^2+($AG23*$AB$58-($DE22+R$58))^2+($AG23*$AB$59-($DF22+R$59))^2+($AG23*$AB$60-($DG22+R$60))^2+($AG23*$AB$61-($DH22+R$61))^2+($AG23*$AB$62-($DI22+R$62))^2+($AG23*$AB$63-($DJ22+R$63))^2)))</f>
        <v/>
      </c>
      <c r="AW23" s="418" t="str">
        <f>IF(S$10=0,"",IF(COUNTIF($BE$7:$BE22,AW$6)&gt;=HLOOKUP(AW$6,$E$8:$X$10,ROW($E$10)-ROW($E$8)+1,FALSE),"",SQRT(($AG23*$AB$14-($BM22+S$14))^2+($AG23*$AB$15-($BN22+S$15))^2+($AG23*$AB$16-($BO22+S$16))^2+($AG23*$AB$17-($BP22+S$17))^2+($AG23*$AB$18-($BQ22+S$18))^2+($AG23*$AB$19-($BR22+S$19))^2+($AG23*$AB$20-($BS22+S$20))^2+($AG23*$AB$21-($BT22+S$21))^2+($AG23*$AB$22-($BU22+S$22))^2+($AG23*$AB$23-($BV22+S$23))^2+($AG23*$AB$24-($BW22+S$24))^2+($AG23*$AB$25-($BX22+S$25))^2+($AG23*$AB$26-($BY22+S$26))^2+($AG23*$AB$27-($BZ22+S$27))^2+($AG23*$AB$28-($CA22+S$28))^2+($AG23*$AB$29-($CB22+S$29))^2+($AG23*$AB$30-($CC22+S$30))^2+($AG23*$AB$31-($CD22+S$31))^2+($AG23*$AB$32-($CE22+S$32))^2+($AG23*$AB$33-($CF22+S$33))^2+($AG23*$AB$34-($CG22+S$34))^2+($AG23*$AB$35-($CH22+S$35))^2+($AG23*$AB$36-($CI22+S$36))^2+($AG23*$AB$37-($CJ22+S$37))^2+($AG23*$AB$38-($CK22+S$38))^2+($AG23*$AB$39-($CL22+S$39))^2+($AG23*$AB$40-($CM22+S$40))^2+($AG23*$AB$41-($CN22+S$41))^2+($AG23*$AB$42-($CO22+S$42))^2+($AG23*$AB$43-($CP22+S$43))^2+($AG23*$AB$44-($CQ22+S$44))^2+($AG23*$AB$45-($CR22+S$45))^2+($AG23*$AB$46-($CS22+S$46))^2+($AG23*$AB$47-($CT22+S$47))^2+($AG23*$AB$48-($CU22+S$48))^2+($AG23*$AB$49-($CV22+S$49))^2+($AG23*$AB$50-($CW22+S$50))^2+($AG23*$AB$51-($CX22+S$51))^2+($AG23*$AB$52-($CY22+S$52))^2+($AG23*$AB$53-($CZ22+S$53))^2+($AG23*$AB$54-($DA22+S$54))^2+($AG23*$AB$55-($DB22+S$55))^2+($AG23*$AB$56-($DC22+S$56))^2+($AG23*$AB$57-($DD22+S$57))^2+($AG23*$AB$58-($DE22+S$58))^2+($AG23*$AB$59-($DF22+S$59))^2+($AG23*$AB$60-($DG22+S$60))^2+($AG23*$AB$61-($DH22+S$61))^2+($AG23*$AB$62-($DI22+S$62))^2+($AG23*$AB$63-($DJ22+S$63))^2)))</f>
        <v/>
      </c>
      <c r="AX23" s="418" t="str">
        <f>IF(T$10=0,"",IF(COUNTIF($BE$7:$BE22,AX$6)&gt;=HLOOKUP(AX$6,$E$8:$X$10,ROW($E$10)-ROW($E$8)+1,FALSE),"",SQRT(($AG23*$AB$14-($BM22+T$14))^2+($AG23*$AB$15-($BN22+T$15))^2+($AG23*$AB$16-($BO22+T$16))^2+($AG23*$AB$17-($BP22+T$17))^2+($AG23*$AB$18-($BQ22+T$18))^2+($AG23*$AB$19-($BR22+T$19))^2+($AG23*$AB$20-($BS22+T$20))^2+($AG23*$AB$21-($BT22+T$21))^2+($AG23*$AB$22-($BU22+T$22))^2+($AG23*$AB$23-($BV22+T$23))^2+($AG23*$AB$24-($BW22+T$24))^2+($AG23*$AB$25-($BX22+T$25))^2+($AG23*$AB$26-($BY22+T$26))^2+($AG23*$AB$27-($BZ22+T$27))^2+($AG23*$AB$28-($CA22+T$28))^2+($AG23*$AB$29-($CB22+T$29))^2+($AG23*$AB$30-($CC22+T$30))^2+($AG23*$AB$31-($CD22+T$31))^2+($AG23*$AB$32-($CE22+T$32))^2+($AG23*$AB$33-($CF22+T$33))^2+($AG23*$AB$34-($CG22+T$34))^2+($AG23*$AB$35-($CH22+T$35))^2+($AG23*$AB$36-($CI22+T$36))^2+($AG23*$AB$37-($CJ22+T$37))^2+($AG23*$AB$38-($CK22+T$38))^2+($AG23*$AB$39-($CL22+T$39))^2+($AG23*$AB$40-($CM22+T$40))^2+($AG23*$AB$41-($CN22+T$41))^2+($AG23*$AB$42-($CO22+T$42))^2+($AG23*$AB$43-($CP22+T$43))^2+($AG23*$AB$44-($CQ22+T$44))^2+($AG23*$AB$45-($CR22+T$45))^2+($AG23*$AB$46-($CS22+T$46))^2+($AG23*$AB$47-($CT22+T$47))^2+($AG23*$AB$48-($CU22+T$48))^2+($AG23*$AB$49-($CV22+T$49))^2+($AG23*$AB$50-($CW22+T$50))^2+($AG23*$AB$51-($CX22+T$51))^2+($AG23*$AB$52-($CY22+T$52))^2+($AG23*$AB$53-($CZ22+T$53))^2+($AG23*$AB$54-($DA22+T$54))^2+($AG23*$AB$55-($DB22+T$55))^2+($AG23*$AB$56-($DC22+T$56))^2+($AG23*$AB$57-($DD22+T$57))^2+($AG23*$AB$58-($DE22+T$58))^2+($AG23*$AB$59-($DF22+T$59))^2+($AG23*$AB$60-($DG22+T$60))^2+($AG23*$AB$61-($DH22+T$61))^2+($AG23*$AB$62-($DI22+T$62))^2+($AG23*$AB$63-($DJ22+T$63))^2)))</f>
        <v/>
      </c>
      <c r="AY23" s="418" t="str">
        <f>IF(U$10=0,"",IF(COUNTIF($BE$7:$BE22,AY$6)&gt;=HLOOKUP(AY$6,$E$8:$X$10,ROW($E$10)-ROW($E$8)+1,FALSE),"",SQRT(($AG23*$AB$14-($BM22+U$14))^2+($AG23*$AB$15-($BN22+U$15))^2+($AG23*$AB$16-($BO22+U$16))^2+($AG23*$AB$17-($BP22+U$17))^2+($AG23*$AB$18-($BQ22+U$18))^2+($AG23*$AB$19-($BR22+U$19))^2+($AG23*$AB$20-($BS22+U$20))^2+($AG23*$AB$21-($BT22+U$21))^2+($AG23*$AB$22-($BU22+U$22))^2+($AG23*$AB$23-($BV22+U$23))^2+($AG23*$AB$24-($BW22+U$24))^2+($AG23*$AB$25-($BX22+U$25))^2+($AG23*$AB$26-($BY22+U$26))^2+($AG23*$AB$27-($BZ22+U$27))^2+($AG23*$AB$28-($CA22+U$28))^2+($AG23*$AB$29-($CB22+U$29))^2+($AG23*$AB$30-($CC22+U$30))^2+($AG23*$AB$31-($CD22+U$31))^2+($AG23*$AB$32-($CE22+U$32))^2+($AG23*$AB$33-($CF22+U$33))^2+($AG23*$AB$34-($CG22+U$34))^2+($AG23*$AB$35-($CH22+U$35))^2+($AG23*$AB$36-($CI22+U$36))^2+($AG23*$AB$37-($CJ22+U$37))^2+($AG23*$AB$38-($CK22+U$38))^2+($AG23*$AB$39-($CL22+U$39))^2+($AG23*$AB$40-($CM22+U$40))^2+($AG23*$AB$41-($CN22+U$41))^2+($AG23*$AB$42-($CO22+U$42))^2+($AG23*$AB$43-($CP22+U$43))^2+($AG23*$AB$44-($CQ22+U$44))^2+($AG23*$AB$45-($CR22+U$45))^2+($AG23*$AB$46-($CS22+U$46))^2+($AG23*$AB$47-($CT22+U$47))^2+($AG23*$AB$48-($CU22+U$48))^2+($AG23*$AB$49-($CV22+U$49))^2+($AG23*$AB$50-($CW22+U$50))^2+($AG23*$AB$51-($CX22+U$51))^2+($AG23*$AB$52-($CY22+U$52))^2+($AG23*$AB$53-($CZ22+U$53))^2+($AG23*$AB$54-($DA22+U$54))^2+($AG23*$AB$55-($DB22+U$55))^2+($AG23*$AB$56-($DC22+U$56))^2+($AG23*$AB$57-($DD22+U$57))^2+($AG23*$AB$58-($DE22+U$58))^2+($AG23*$AB$59-($DF22+U$59))^2+($AG23*$AB$60-($DG22+U$60))^2+($AG23*$AB$61-($DH22+U$61))^2+($AG23*$AB$62-($DI22+U$62))^2+($AG23*$AB$63-($DJ22+U$63))^2)))</f>
        <v/>
      </c>
      <c r="AZ23" s="418" t="str">
        <f>IF(V$10=0,"",IF(COUNTIF($BE$7:$BE22,AZ$6)&gt;=HLOOKUP(AZ$6,$E$8:$X$10,ROW($E$10)-ROW($E$8)+1,FALSE),"",SQRT(($AG23*$AB$14-($BM22+V$14))^2+($AG23*$AB$15-($BN22+V$15))^2+($AG23*$AB$16-($BO22+V$16))^2+($AG23*$AB$17-($BP22+V$17))^2+($AG23*$AB$18-($BQ22+V$18))^2+($AG23*$AB$19-($BR22+V$19))^2+($AG23*$AB$20-($BS22+V$20))^2+($AG23*$AB$21-($BT22+V$21))^2+($AG23*$AB$22-($BU22+V$22))^2+($AG23*$AB$23-($BV22+V$23))^2+($AG23*$AB$24-($BW22+V$24))^2+($AG23*$AB$25-($BX22+V$25))^2+($AG23*$AB$26-($BY22+V$26))^2+($AG23*$AB$27-($BZ22+V$27))^2+($AG23*$AB$28-($CA22+V$28))^2+($AG23*$AB$29-($CB22+V$29))^2+($AG23*$AB$30-($CC22+V$30))^2+($AG23*$AB$31-($CD22+V$31))^2+($AG23*$AB$32-($CE22+V$32))^2+($AG23*$AB$33-($CF22+V$33))^2+($AG23*$AB$34-($CG22+V$34))^2+($AG23*$AB$35-($CH22+V$35))^2+($AG23*$AB$36-($CI22+V$36))^2+($AG23*$AB$37-($CJ22+V$37))^2+($AG23*$AB$38-($CK22+V$38))^2+($AG23*$AB$39-($CL22+V$39))^2+($AG23*$AB$40-($CM22+V$40))^2+($AG23*$AB$41-($CN22+V$41))^2+($AG23*$AB$42-($CO22+V$42))^2+($AG23*$AB$43-($CP22+V$43))^2+($AG23*$AB$44-($CQ22+V$44))^2+($AG23*$AB$45-($CR22+V$45))^2+($AG23*$AB$46-($CS22+V$46))^2+($AG23*$AB$47-($CT22+V$47))^2+($AG23*$AB$48-($CU22+V$48))^2+($AG23*$AB$49-($CV22+V$49))^2+($AG23*$AB$50-($CW22+V$50))^2+($AG23*$AB$51-($CX22+V$51))^2+($AG23*$AB$52-($CY22+V$52))^2+($AG23*$AB$53-($CZ22+V$53))^2+($AG23*$AB$54-($DA22+V$54))^2+($AG23*$AB$55-($DB22+V$55))^2+($AG23*$AB$56-($DC22+V$56))^2+($AG23*$AB$57-($DD22+V$57))^2+($AG23*$AB$58-($DE22+V$58))^2+($AG23*$AB$59-($DF22+V$59))^2+($AG23*$AB$60-($DG22+V$60))^2+($AG23*$AB$61-($DH22+V$61))^2+($AG23*$AB$62-($DI22+V$62))^2+($AG23*$AB$63-($DJ22+V$63))^2)))</f>
        <v/>
      </c>
      <c r="BA23" s="418" t="str">
        <f>IF(W$10=0,"",IF(COUNTIF($BE$7:$BE22,BA$6)&gt;=HLOOKUP(BA$6,$E$8:$X$10,ROW($E$10)-ROW($E$8)+1,FALSE),"",SQRT(($AG23*$AB$14-($BM22+W$14))^2+($AG23*$AB$15-($BN22+W$15))^2+($AG23*$AB$16-($BO22+W$16))^2+($AG23*$AB$17-($BP22+W$17))^2+($AG23*$AB$18-($BQ22+W$18))^2+($AG23*$AB$19-($BR22+W$19))^2+($AG23*$AB$20-($BS22+W$20))^2+($AG23*$AB$21-($BT22+W$21))^2+($AG23*$AB$22-($BU22+W$22))^2+($AG23*$AB$23-($BV22+W$23))^2+($AG23*$AB$24-($BW22+W$24))^2+($AG23*$AB$25-($BX22+W$25))^2+($AG23*$AB$26-($BY22+W$26))^2+($AG23*$AB$27-($BZ22+W$27))^2+($AG23*$AB$28-($CA22+W$28))^2+($AG23*$AB$29-($CB22+W$29))^2+($AG23*$AB$30-($CC22+W$30))^2+($AG23*$AB$31-($CD22+W$31))^2+($AG23*$AB$32-($CE22+W$32))^2+($AG23*$AB$33-($CF22+W$33))^2+($AG23*$AB$34-($CG22+W$34))^2+($AG23*$AB$35-($CH22+W$35))^2+($AG23*$AB$36-($CI22+W$36))^2+($AG23*$AB$37-($CJ22+W$37))^2+($AG23*$AB$38-($CK22+W$38))^2+($AG23*$AB$39-($CL22+W$39))^2+($AG23*$AB$40-($CM22+W$40))^2+($AG23*$AB$41-($CN22+W$41))^2+($AG23*$AB$42-($CO22+W$42))^2+($AG23*$AB$43-($CP22+W$43))^2+($AG23*$AB$44-($CQ22+W$44))^2+($AG23*$AB$45-($CR22+W$45))^2+($AG23*$AB$46-($CS22+W$46))^2+($AG23*$AB$47-($CT22+W$47))^2+($AG23*$AB$48-($CU22+W$48))^2+($AG23*$AB$49-($CV22+W$49))^2+($AG23*$AB$50-($CW22+W$50))^2+($AG23*$AB$51-($CX22+W$51))^2+($AG23*$AB$52-($CY22+W$52))^2+($AG23*$AB$53-($CZ22+W$53))^2+($AG23*$AB$54-($DA22+W$54))^2+($AG23*$AB$55-($DB22+W$55))^2+($AG23*$AB$56-($DC22+W$56))^2+($AG23*$AB$57-($DD22+W$57))^2+($AG23*$AB$58-($DE22+W$58))^2+($AG23*$AB$59-($DF22+W$59))^2+($AG23*$AB$60-($DG22+W$60))^2+($AG23*$AB$61-($DH22+W$61))^2+($AG23*$AB$62-($DI22+W$62))^2+($AG23*$AB$63-($DJ22+W$63))^2)))</f>
        <v/>
      </c>
      <c r="BB23" s="418" t="str">
        <f>IF(X$10=0,"",IF(COUNTIF($BE$7:$BE22,BB$6)&gt;=HLOOKUP(BB$6,$E$8:$X$10,ROW($E$10)-ROW($E$8)+1,FALSE),"",SQRT(($AG23*$AB$14-($BM22+X$14))^2+($AG23*$AB$15-($BN22+X$15))^2+($AG23*$AB$16-($BO22+X$16))^2+($AG23*$AB$17-($BP22+X$17))^2+($AG23*$AB$18-($BQ22+X$18))^2+($AG23*$AB$19-($BR22+X$19))^2+($AG23*$AB$20-($BS22+X$20))^2+($AG23*$AB$21-($BT22+X$21))^2+($AG23*$AB$22-($BU22+X$22))^2+($AG23*$AB$23-($BV22+X$23))^2+($AG23*$AB$24-($BW22+X$24))^2+($AG23*$AB$25-($BX22+X$25))^2+($AG23*$AB$26-($BY22+X$26))^2+($AG23*$AB$27-($BZ22+X$27))^2+($AG23*$AB$28-($CA22+X$28))^2+($AG23*$AB$29-($CB22+X$29))^2+($AG23*$AB$30-($CC22+X$30))^2+($AG23*$AB$31-($CD22+X$31))^2+($AG23*$AB$32-($CE22+X$32))^2+($AG23*$AB$33-($CF22+X$33))^2+($AG23*$AB$34-($CG22+X$34))^2+($AG23*$AB$35-($CH22+X$35))^2+($AG23*$AB$36-($CI22+X$36))^2+($AG23*$AB$37-($CJ22+X$37))^2+($AG23*$AB$38-($CK22+X$38))^2+($AG23*$AB$39-($CL22+X$39))^2+($AG23*$AB$40-($CM22+X$40))^2+($AG23*$AB$41-($CN22+X$41))^2+($AG23*$AB$42-($CO22+X$42))^2+($AG23*$AB$43-($CP22+X$43))^2+($AG23*$AB$44-($CQ22+X$44))^2+($AG23*$AB$45-($CR22+X$45))^2+($AG23*$AB$46-($CS22+X$46))^2+($AG23*$AB$47-($CT22+X$47))^2+($AG23*$AB$48-($CU22+X$48))^2+($AG23*$AB$49-($CV22+X$49))^2+($AG23*$AB$50-($CW22+X$50))^2+($AG23*$AB$51-($CX22+X$51))^2+($AG23*$AB$52-($CY22+X$52))^2+($AG23*$AB$53-($CZ22+X$53))^2+($AG23*$AB$54-($DA22+X$54))^2+($AG23*$AB$55-($DB22+X$55))^2+($AG23*$AB$56-($DC22+X$56))^2+($AG23*$AB$57-($DD22+X$57))^2+($AG23*$AB$58-($DE22+X$58))^2+($AG23*$AB$59-($DF22+X$59))^2+($AG23*$AB$60-($DG22+X$60))^2+($AG23*$AB$61-($DH22+X$61))^2+($AG23*$AB$62-($DI22+X$62))^2+($AG23*$AB$63-($DJ22+X$63))^2)))</f>
        <v/>
      </c>
      <c r="BC23" s="200"/>
      <c r="BD23" s="419">
        <f t="shared" si="6"/>
        <v>0</v>
      </c>
      <c r="BE23" s="420">
        <f t="shared" si="7"/>
        <v>0</v>
      </c>
      <c r="BF23" s="421">
        <f t="shared" si="8"/>
        <v>0</v>
      </c>
      <c r="BG23" s="71"/>
      <c r="BH23" s="71"/>
      <c r="BI23" s="71"/>
      <c r="BJ23" s="71"/>
      <c r="BK23" s="693"/>
      <c r="BL23" s="197">
        <f t="shared" si="12"/>
        <v>17</v>
      </c>
      <c r="BM23" s="202">
        <f t="shared" si="66"/>
        <v>0</v>
      </c>
      <c r="BN23" s="202">
        <f t="shared" si="67"/>
        <v>0</v>
      </c>
      <c r="BO23" s="202">
        <f t="shared" si="13"/>
        <v>0</v>
      </c>
      <c r="BP23" s="202">
        <f t="shared" si="14"/>
        <v>0</v>
      </c>
      <c r="BQ23" s="202">
        <f t="shared" si="15"/>
        <v>0</v>
      </c>
      <c r="BR23" s="202">
        <f t="shared" si="16"/>
        <v>0</v>
      </c>
      <c r="BS23" s="202">
        <f t="shared" si="17"/>
        <v>0</v>
      </c>
      <c r="BT23" s="202">
        <f t="shared" si="18"/>
        <v>0</v>
      </c>
      <c r="BU23" s="202">
        <f t="shared" si="19"/>
        <v>0</v>
      </c>
      <c r="BV23" s="202">
        <f t="shared" si="20"/>
        <v>0</v>
      </c>
      <c r="BW23" s="202">
        <f t="shared" si="21"/>
        <v>0</v>
      </c>
      <c r="BX23" s="202">
        <f t="shared" si="22"/>
        <v>0</v>
      </c>
      <c r="BY23" s="202">
        <f t="shared" si="23"/>
        <v>0</v>
      </c>
      <c r="BZ23" s="202">
        <f t="shared" si="24"/>
        <v>0</v>
      </c>
      <c r="CA23" s="202">
        <f t="shared" si="25"/>
        <v>0</v>
      </c>
      <c r="CB23" s="202">
        <f t="shared" si="26"/>
        <v>0</v>
      </c>
      <c r="CC23" s="202">
        <f t="shared" si="27"/>
        <v>0</v>
      </c>
      <c r="CD23" s="202">
        <f t="shared" si="28"/>
        <v>0</v>
      </c>
      <c r="CE23" s="202">
        <f t="shared" si="29"/>
        <v>0</v>
      </c>
      <c r="CF23" s="202">
        <f t="shared" si="30"/>
        <v>0</v>
      </c>
      <c r="CG23" s="202">
        <f t="shared" si="31"/>
        <v>0</v>
      </c>
      <c r="CH23" s="202">
        <f t="shared" si="32"/>
        <v>0</v>
      </c>
      <c r="CI23" s="202">
        <f t="shared" si="33"/>
        <v>0</v>
      </c>
      <c r="CJ23" s="202">
        <f t="shared" si="34"/>
        <v>0</v>
      </c>
      <c r="CK23" s="202">
        <f t="shared" si="35"/>
        <v>0</v>
      </c>
      <c r="CL23" s="202">
        <f t="shared" si="36"/>
        <v>0</v>
      </c>
      <c r="CM23" s="202">
        <f t="shared" si="37"/>
        <v>0</v>
      </c>
      <c r="CN23" s="202">
        <f t="shared" si="38"/>
        <v>0</v>
      </c>
      <c r="CO23" s="202">
        <f t="shared" si="39"/>
        <v>0</v>
      </c>
      <c r="CP23" s="202">
        <f t="shared" si="40"/>
        <v>0</v>
      </c>
      <c r="CQ23" s="202">
        <f t="shared" si="41"/>
        <v>0</v>
      </c>
      <c r="CR23" s="202">
        <f t="shared" si="42"/>
        <v>0</v>
      </c>
      <c r="CS23" s="202">
        <f t="shared" si="43"/>
        <v>0</v>
      </c>
      <c r="CT23" s="202">
        <f t="shared" si="44"/>
        <v>0</v>
      </c>
      <c r="CU23" s="202">
        <f t="shared" si="45"/>
        <v>0</v>
      </c>
      <c r="CV23" s="202">
        <f t="shared" si="46"/>
        <v>0</v>
      </c>
      <c r="CW23" s="202">
        <f t="shared" si="47"/>
        <v>0</v>
      </c>
      <c r="CX23" s="202">
        <f t="shared" si="48"/>
        <v>0</v>
      </c>
      <c r="CY23" s="202">
        <f t="shared" si="49"/>
        <v>0</v>
      </c>
      <c r="CZ23" s="202">
        <f t="shared" si="50"/>
        <v>0</v>
      </c>
      <c r="DA23" s="202">
        <f t="shared" si="51"/>
        <v>0</v>
      </c>
      <c r="DB23" s="202">
        <f t="shared" si="52"/>
        <v>0</v>
      </c>
      <c r="DC23" s="202">
        <f t="shared" si="53"/>
        <v>0</v>
      </c>
      <c r="DD23" s="202">
        <f t="shared" si="54"/>
        <v>0</v>
      </c>
      <c r="DE23" s="202">
        <f t="shared" si="55"/>
        <v>0</v>
      </c>
      <c r="DF23" s="202">
        <f t="shared" si="56"/>
        <v>0</v>
      </c>
      <c r="DG23" s="202">
        <f t="shared" si="57"/>
        <v>0</v>
      </c>
      <c r="DH23" s="202">
        <f t="shared" si="58"/>
        <v>0</v>
      </c>
      <c r="DI23" s="202">
        <f t="shared" si="59"/>
        <v>0</v>
      </c>
      <c r="DJ23" s="202">
        <f t="shared" si="60"/>
        <v>0</v>
      </c>
      <c r="DK23" s="71"/>
      <c r="DL23" s="71"/>
      <c r="DM23" s="71"/>
      <c r="DN23" s="71"/>
      <c r="DO23" s="71"/>
      <c r="DP23" s="71"/>
    </row>
    <row r="24" spans="1:120" ht="18" customHeight="1" thickTop="1" thickBot="1" x14ac:dyDescent="0.25">
      <c r="A24" s="71"/>
      <c r="B24" s="691"/>
      <c r="C24" s="220"/>
      <c r="D24" s="236"/>
      <c r="E24" s="237"/>
      <c r="F24" s="237"/>
      <c r="G24" s="237"/>
      <c r="H24" s="237"/>
      <c r="I24" s="237"/>
      <c r="J24" s="237"/>
      <c r="K24" s="237"/>
      <c r="L24" s="237"/>
      <c r="M24" s="237"/>
      <c r="N24" s="237"/>
      <c r="O24" s="237"/>
      <c r="P24" s="237"/>
      <c r="Q24" s="237"/>
      <c r="R24" s="237"/>
      <c r="S24" s="237"/>
      <c r="T24" s="237"/>
      <c r="U24" s="237"/>
      <c r="V24" s="237"/>
      <c r="W24" s="415"/>
      <c r="X24" s="414"/>
      <c r="Y24" s="133"/>
      <c r="Z24" s="222">
        <f t="shared" si="63"/>
        <v>0</v>
      </c>
      <c r="AA24" s="223"/>
      <c r="AB24" s="224">
        <f t="shared" si="64"/>
        <v>0</v>
      </c>
      <c r="AC24" s="71"/>
      <c r="AD24" s="440">
        <f t="shared" si="65"/>
        <v>0</v>
      </c>
      <c r="AE24" s="194">
        <f t="shared" si="61"/>
        <v>0</v>
      </c>
      <c r="AF24" s="206">
        <f t="shared" si="62"/>
        <v>0</v>
      </c>
      <c r="AG24" s="417">
        <f>IF(MAX(AG$7:AG23)&lt;$W$12,AG23+1,0)</f>
        <v>0</v>
      </c>
      <c r="AH24" s="200"/>
      <c r="AI24" s="418" t="str">
        <f>IF(E$10=0,"",IF(COUNTIF($BE$7:$BE23,AI$6)&gt;=HLOOKUP(AI$6,$E$8:$X$10,ROW($E$10)-ROW($E$8)+1,FALSE),"",SQRT(($AG24*$AB$14-($BM23+E$14))^2+($AG24*$AB$15-($BN23+E$15))^2+($AG24*$AB$16-($BO23+E$16))^2+($AG24*$AB$17-($BP23+E$17))^2+($AG24*$AB$18-($BQ23+E$18))^2+($AG24*$AB$19-($BR23+E$19))^2+($AG24*$AB$20-($BS23+E$20))^2+($AG24*$AB$21-($BT23+E$21))^2+($AG24*$AB$22-($BU23+E$22))^2+($AG24*$AB$23-($BV23+E$23))^2+($AG24*$AB$24-($BW23+E$24))^2+($AG24*$AB$25-($BX23+E$25))^2+($AG24*$AB$26-($BY23+E$26))^2+($AG24*$AB$27-($BZ23+E$27))^2+($AG24*$AB$28-($CA23+E$28))^2+($AG24*$AB$29-($CB23+E$29))^2+($AG24*$AB$30-($CC23+E$30))^2+($AG24*$AB$31-($CD23+E$31))^2+($AG24*$AB$32-($CE23+E$32))^2+($AG24*$AB$33-($CF23+E$33))^2+($AG24*$AB$34-($CG23+E$34))^2+($AG24*$AB$35-($CH23+E$35))^2+($AG24*$AB$36-($CI23+E$36))^2+($AG24*$AB$37-($CJ23+E$37))^2+($AG24*$AB$38-($CK23+E$38))^2+($AG24*$AB$39-($CL23+E$39))^2+($AG24*$AB$40-($CM23+E$40))^2+($AG24*$AB$41-($CN23+E$41))^2+($AG24*$AB$42-($CO23+E$42))^2+($AG24*$AB$43-($CP23+E$43))^2+($AG24*$AB$44-($CQ23+E$44))^2+($AG24*$AB$45-($CR23+E$45))^2+($AG24*$AB$46-($CS23+E$46))^2+($AG24*$AB$47-($CT23+E$47))^2+($AG24*$AB$48-($CU23+E$48))^2+($AG24*$AB$49-($CV23+E$49))^2+($AG24*$AB$50-($CW23+E$50))^2+($AG24*$AB$51-($CX23+E$51))^2+($AG24*$AB$52-($CY23+E$52))^2+($AG24*$AB$53-($CZ23+E$53))^2+($AG24*$AB$54-($DA23+E$54))^2+($AG24*$AB$55-($DB23+E$55))^2+($AG24*$AB$56-($DC23+E$56))^2+($AG24*$AB$57-($DD23+E$57))^2+($AG24*$AB$58-($DE23+E$58))^2+($AG24*$AB$59-($DF23+E$59))^2+($AG24*$AB$60-($DG23+E$60))^2+($AG24*$AB$61-($DH23+E$61))^2+($AG24*$AB$62-($DI23+E$62))^2+($AG24*$AB$63-($DJ23+E$63))^2)))</f>
        <v/>
      </c>
      <c r="AJ24" s="418" t="str">
        <f>IF(F$10=0,"",IF(COUNTIF($BE$7:$BE23,AJ$6)&gt;=HLOOKUP(AJ$6,$E$8:$X$10,ROW($E$10)-ROW($E$8)+1,FALSE),"",SQRT(($AG24*$AB$14-($BM23+F$14))^2+($AG24*$AB$15-($BN23+F$15))^2+($AG24*$AB$16-($BO23+F$16))^2+($AG24*$AB$17-($BP23+F$17))^2+($AG24*$AB$18-($BQ23+F$18))^2+($AG24*$AB$19-($BR23+F$19))^2+($AG24*$AB$20-($BS23+F$20))^2+($AG24*$AB$21-($BT23+F$21))^2+($AG24*$AB$22-($BU23+F$22))^2+($AG24*$AB$23-($BV23+F$23))^2+($AG24*$AB$24-($BW23+F$24))^2+($AG24*$AB$25-($BX23+F$25))^2+($AG24*$AB$26-($BY23+F$26))^2+($AG24*$AB$27-($BZ23+F$27))^2+($AG24*$AB$28-($CA23+F$28))^2+($AG24*$AB$29-($CB23+F$29))^2+($AG24*$AB$30-($CC23+F$30))^2+($AG24*$AB$31-($CD23+F$31))^2+($AG24*$AB$32-($CE23+F$32))^2+($AG24*$AB$33-($CF23+F$33))^2+($AG24*$AB$34-($CG23+F$34))^2+($AG24*$AB$35-($CH23+F$35))^2+($AG24*$AB$36-($CI23+F$36))^2+($AG24*$AB$37-($CJ23+F$37))^2+($AG24*$AB$38-($CK23+F$38))^2+($AG24*$AB$39-($CL23+F$39))^2+($AG24*$AB$40-($CM23+F$40))^2+($AG24*$AB$41-($CN23+F$41))^2+($AG24*$AB$42-($CO23+F$42))^2+($AG24*$AB$43-($CP23+F$43))^2+($AG24*$AB$44-($CQ23+F$44))^2+($AG24*$AB$45-($CR23+F$45))^2+($AG24*$AB$46-($CS23+F$46))^2+($AG24*$AB$47-($CT23+F$47))^2+($AG24*$AB$48-($CU23+F$48))^2+($AG24*$AB$49-($CV23+F$49))^2+($AG24*$AB$50-($CW23+F$50))^2+($AG24*$AB$51-($CX23+F$51))^2+($AG24*$AB$52-($CY23+F$52))^2+($AG24*$AB$53-($CZ23+F$53))^2+($AG24*$AB$54-($DA23+F$54))^2+($AG24*$AB$55-($DB23+F$55))^2+($AG24*$AB$56-($DC23+F$56))^2+($AG24*$AB$57-($DD23+F$57))^2+($AG24*$AB$58-($DE23+F$58))^2+($AG24*$AB$59-($DF23+F$59))^2+($AG24*$AB$60-($DG23+F$60))^2+($AG24*$AB$61-($DH23+F$61))^2+($AG24*$AB$62-($DI23+F$62))^2+($AG24*$AB$63-($DJ23+F$63))^2)))</f>
        <v/>
      </c>
      <c r="AK24" s="418" t="str">
        <f>IF(G$10=0,"",IF(COUNTIF($BE$7:$BE23,AK$6)&gt;=HLOOKUP(AK$6,$E$8:$X$10,ROW($E$10)-ROW($E$8)+1,FALSE),"",SQRT(($AG24*$AB$14-($BM23+G$14))^2+($AG24*$AB$15-($BN23+G$15))^2+($AG24*$AB$16-($BO23+G$16))^2+($AG24*$AB$17-($BP23+G$17))^2+($AG24*$AB$18-($BQ23+G$18))^2+($AG24*$AB$19-($BR23+G$19))^2+($AG24*$AB$20-($BS23+G$20))^2+($AG24*$AB$21-($BT23+G$21))^2+($AG24*$AB$22-($BU23+G$22))^2+($AG24*$AB$23-($BV23+G$23))^2+($AG24*$AB$24-($BW23+G$24))^2+($AG24*$AB$25-($BX23+G$25))^2+($AG24*$AB$26-($BY23+G$26))^2+($AG24*$AB$27-($BZ23+G$27))^2+($AG24*$AB$28-($CA23+G$28))^2+($AG24*$AB$29-($CB23+G$29))^2+($AG24*$AB$30-($CC23+G$30))^2+($AG24*$AB$31-($CD23+G$31))^2+($AG24*$AB$32-($CE23+G$32))^2+($AG24*$AB$33-($CF23+G$33))^2+($AG24*$AB$34-($CG23+G$34))^2+($AG24*$AB$35-($CH23+G$35))^2+($AG24*$AB$36-($CI23+G$36))^2+($AG24*$AB$37-($CJ23+G$37))^2+($AG24*$AB$38-($CK23+G$38))^2+($AG24*$AB$39-($CL23+G$39))^2+($AG24*$AB$40-($CM23+G$40))^2+($AG24*$AB$41-($CN23+G$41))^2+($AG24*$AB$42-($CO23+G$42))^2+($AG24*$AB$43-($CP23+G$43))^2+($AG24*$AB$44-($CQ23+G$44))^2+($AG24*$AB$45-($CR23+G$45))^2+($AG24*$AB$46-($CS23+G$46))^2+($AG24*$AB$47-($CT23+G$47))^2+($AG24*$AB$48-($CU23+G$48))^2+($AG24*$AB$49-($CV23+G$49))^2+($AG24*$AB$50-($CW23+G$50))^2+($AG24*$AB$51-($CX23+G$51))^2+($AG24*$AB$52-($CY23+G$52))^2+($AG24*$AB$53-($CZ23+G$53))^2+($AG24*$AB$54-($DA23+G$54))^2+($AG24*$AB$55-($DB23+G$55))^2+($AG24*$AB$56-($DC23+G$56))^2+($AG24*$AB$57-($DD23+G$57))^2+($AG24*$AB$58-($DE23+G$58))^2+($AG24*$AB$59-($DF23+G$59))^2+($AG24*$AB$60-($DG23+G$60))^2+($AG24*$AB$61-($DH23+G$61))^2+($AG24*$AB$62-($DI23+G$62))^2+($AG24*$AB$63-($DJ23+G$63))^2)))</f>
        <v/>
      </c>
      <c r="AL24" s="418" t="str">
        <f>IF(H$10=0,"",IF(COUNTIF($BE$7:$BE23,AL$6)&gt;=HLOOKUP(AL$6,$E$8:$X$10,ROW($E$10)-ROW($E$8)+1,FALSE),"",SQRT(($AG24*$AB$14-($BM23+H$14))^2+($AG24*$AB$15-($BN23+H$15))^2+($AG24*$AB$16-($BO23+H$16))^2+($AG24*$AB$17-($BP23+H$17))^2+($AG24*$AB$18-($BQ23+H$18))^2+($AG24*$AB$19-($BR23+H$19))^2+($AG24*$AB$20-($BS23+H$20))^2+($AG24*$AB$21-($BT23+H$21))^2+($AG24*$AB$22-($BU23+H$22))^2+($AG24*$AB$23-($BV23+H$23))^2+($AG24*$AB$24-($BW23+H$24))^2+($AG24*$AB$25-($BX23+H$25))^2+($AG24*$AB$26-($BY23+H$26))^2+($AG24*$AB$27-($BZ23+H$27))^2+($AG24*$AB$28-($CA23+H$28))^2+($AG24*$AB$29-($CB23+H$29))^2+($AG24*$AB$30-($CC23+H$30))^2+($AG24*$AB$31-($CD23+H$31))^2+($AG24*$AB$32-($CE23+H$32))^2+($AG24*$AB$33-($CF23+H$33))^2+($AG24*$AB$34-($CG23+H$34))^2+($AG24*$AB$35-($CH23+H$35))^2+($AG24*$AB$36-($CI23+H$36))^2+($AG24*$AB$37-($CJ23+H$37))^2+($AG24*$AB$38-($CK23+H$38))^2+($AG24*$AB$39-($CL23+H$39))^2+($AG24*$AB$40-($CM23+H$40))^2+($AG24*$AB$41-($CN23+H$41))^2+($AG24*$AB$42-($CO23+H$42))^2+($AG24*$AB$43-($CP23+H$43))^2+($AG24*$AB$44-($CQ23+H$44))^2+($AG24*$AB$45-($CR23+H$45))^2+($AG24*$AB$46-($CS23+H$46))^2+($AG24*$AB$47-($CT23+H$47))^2+($AG24*$AB$48-($CU23+H$48))^2+($AG24*$AB$49-($CV23+H$49))^2+($AG24*$AB$50-($CW23+H$50))^2+($AG24*$AB$51-($CX23+H$51))^2+($AG24*$AB$52-($CY23+H$52))^2+($AG24*$AB$53-($CZ23+H$53))^2+($AG24*$AB$54-($DA23+H$54))^2+($AG24*$AB$55-($DB23+H$55))^2+($AG24*$AB$56-($DC23+H$56))^2+($AG24*$AB$57-($DD23+H$57))^2+($AG24*$AB$58-($DE23+H$58))^2+($AG24*$AB$59-($DF23+H$59))^2+($AG24*$AB$60-($DG23+H$60))^2+($AG24*$AB$61-($DH23+H$61))^2+($AG24*$AB$62-($DI23+H$62))^2+($AG24*$AB$63-($DJ23+H$63))^2)))</f>
        <v/>
      </c>
      <c r="AM24" s="418" t="str">
        <f>IF(I$10=0,"",IF(COUNTIF($BE$7:$BE23,AM$6)&gt;=HLOOKUP(AM$6,$E$8:$X$10,ROW($E$10)-ROW($E$8)+1,FALSE),"",SQRT(($AG24*$AB$14-($BM23+I$14))^2+($AG24*$AB$15-($BN23+I$15))^2+($AG24*$AB$16-($BO23+I$16))^2+($AG24*$AB$17-($BP23+I$17))^2+($AG24*$AB$18-($BQ23+I$18))^2+($AG24*$AB$19-($BR23+I$19))^2+($AG24*$AB$20-($BS23+I$20))^2+($AG24*$AB$21-($BT23+I$21))^2+($AG24*$AB$22-($BU23+I$22))^2+($AG24*$AB$23-($BV23+I$23))^2+($AG24*$AB$24-($BW23+I$24))^2+($AG24*$AB$25-($BX23+I$25))^2+($AG24*$AB$26-($BY23+I$26))^2+($AG24*$AB$27-($BZ23+I$27))^2+($AG24*$AB$28-($CA23+I$28))^2+($AG24*$AB$29-($CB23+I$29))^2+($AG24*$AB$30-($CC23+I$30))^2+($AG24*$AB$31-($CD23+I$31))^2+($AG24*$AB$32-($CE23+I$32))^2+($AG24*$AB$33-($CF23+I$33))^2+($AG24*$AB$34-($CG23+I$34))^2+($AG24*$AB$35-($CH23+I$35))^2+($AG24*$AB$36-($CI23+I$36))^2+($AG24*$AB$37-($CJ23+I$37))^2+($AG24*$AB$38-($CK23+I$38))^2+($AG24*$AB$39-($CL23+I$39))^2+($AG24*$AB$40-($CM23+I$40))^2+($AG24*$AB$41-($CN23+I$41))^2+($AG24*$AB$42-($CO23+I$42))^2+($AG24*$AB$43-($CP23+I$43))^2+($AG24*$AB$44-($CQ23+I$44))^2+($AG24*$AB$45-($CR23+I$45))^2+($AG24*$AB$46-($CS23+I$46))^2+($AG24*$AB$47-($CT23+I$47))^2+($AG24*$AB$48-($CU23+I$48))^2+($AG24*$AB$49-($CV23+I$49))^2+($AG24*$AB$50-($CW23+I$50))^2+($AG24*$AB$51-($CX23+I$51))^2+($AG24*$AB$52-($CY23+I$52))^2+($AG24*$AB$53-($CZ23+I$53))^2+($AG24*$AB$54-($DA23+I$54))^2+($AG24*$AB$55-($DB23+I$55))^2+($AG24*$AB$56-($DC23+I$56))^2+($AG24*$AB$57-($DD23+I$57))^2+($AG24*$AB$58-($DE23+I$58))^2+($AG24*$AB$59-($DF23+I$59))^2+($AG24*$AB$60-($DG23+I$60))^2+($AG24*$AB$61-($DH23+I$61))^2+($AG24*$AB$62-($DI23+I$62))^2+($AG24*$AB$63-($DJ23+I$63))^2)))</f>
        <v/>
      </c>
      <c r="AN24" s="418" t="str">
        <f>IF(J$10=0,"",IF(COUNTIF($BE$7:$BE23,AN$6)&gt;=HLOOKUP(AN$6,$E$8:$X$10,ROW($E$10)-ROW($E$8)+1,FALSE),"",SQRT(($AG24*$AB$14-($BM23+J$14))^2+($AG24*$AB$15-($BN23+J$15))^2+($AG24*$AB$16-($BO23+J$16))^2+($AG24*$AB$17-($BP23+J$17))^2+($AG24*$AB$18-($BQ23+J$18))^2+($AG24*$AB$19-($BR23+J$19))^2+($AG24*$AB$20-($BS23+J$20))^2+($AG24*$AB$21-($BT23+J$21))^2+($AG24*$AB$22-($BU23+J$22))^2+($AG24*$AB$23-($BV23+J$23))^2+($AG24*$AB$24-($BW23+J$24))^2+($AG24*$AB$25-($BX23+J$25))^2+($AG24*$AB$26-($BY23+J$26))^2+($AG24*$AB$27-($BZ23+J$27))^2+($AG24*$AB$28-($CA23+J$28))^2+($AG24*$AB$29-($CB23+J$29))^2+($AG24*$AB$30-($CC23+J$30))^2+($AG24*$AB$31-($CD23+J$31))^2+($AG24*$AB$32-($CE23+J$32))^2+($AG24*$AB$33-($CF23+J$33))^2+($AG24*$AB$34-($CG23+J$34))^2+($AG24*$AB$35-($CH23+J$35))^2+($AG24*$AB$36-($CI23+J$36))^2+($AG24*$AB$37-($CJ23+J$37))^2+($AG24*$AB$38-($CK23+J$38))^2+($AG24*$AB$39-($CL23+J$39))^2+($AG24*$AB$40-($CM23+J$40))^2+($AG24*$AB$41-($CN23+J$41))^2+($AG24*$AB$42-($CO23+J$42))^2+($AG24*$AB$43-($CP23+J$43))^2+($AG24*$AB$44-($CQ23+J$44))^2+($AG24*$AB$45-($CR23+J$45))^2+($AG24*$AB$46-($CS23+J$46))^2+($AG24*$AB$47-($CT23+J$47))^2+($AG24*$AB$48-($CU23+J$48))^2+($AG24*$AB$49-($CV23+J$49))^2+($AG24*$AB$50-($CW23+J$50))^2+($AG24*$AB$51-($CX23+J$51))^2+($AG24*$AB$52-($CY23+J$52))^2+($AG24*$AB$53-($CZ23+J$53))^2+($AG24*$AB$54-($DA23+J$54))^2+($AG24*$AB$55-($DB23+J$55))^2+($AG24*$AB$56-($DC23+J$56))^2+($AG24*$AB$57-($DD23+J$57))^2+($AG24*$AB$58-($DE23+J$58))^2+($AG24*$AB$59-($DF23+J$59))^2+($AG24*$AB$60-($DG23+J$60))^2+($AG24*$AB$61-($DH23+J$61))^2+($AG24*$AB$62-($DI23+J$62))^2+($AG24*$AB$63-($DJ23+J$63))^2)))</f>
        <v/>
      </c>
      <c r="AO24" s="418" t="str">
        <f>IF(K$10=0,"",IF(COUNTIF($BE$7:$BE23,AO$6)&gt;=HLOOKUP(AO$6,$E$8:$X$10,ROW($E$10)-ROW($E$8)+1,FALSE),"",SQRT(($AG24*$AB$14-($BM23+K$14))^2+($AG24*$AB$15-($BN23+K$15))^2+($AG24*$AB$16-($BO23+K$16))^2+($AG24*$AB$17-($BP23+K$17))^2+($AG24*$AB$18-($BQ23+K$18))^2+($AG24*$AB$19-($BR23+K$19))^2+($AG24*$AB$20-($BS23+K$20))^2+($AG24*$AB$21-($BT23+K$21))^2+($AG24*$AB$22-($BU23+K$22))^2+($AG24*$AB$23-($BV23+K$23))^2+($AG24*$AB$24-($BW23+K$24))^2+($AG24*$AB$25-($BX23+K$25))^2+($AG24*$AB$26-($BY23+K$26))^2+($AG24*$AB$27-($BZ23+K$27))^2+($AG24*$AB$28-($CA23+K$28))^2+($AG24*$AB$29-($CB23+K$29))^2+($AG24*$AB$30-($CC23+K$30))^2+($AG24*$AB$31-($CD23+K$31))^2+($AG24*$AB$32-($CE23+K$32))^2+($AG24*$AB$33-($CF23+K$33))^2+($AG24*$AB$34-($CG23+K$34))^2+($AG24*$AB$35-($CH23+K$35))^2+($AG24*$AB$36-($CI23+K$36))^2+($AG24*$AB$37-($CJ23+K$37))^2+($AG24*$AB$38-($CK23+K$38))^2+($AG24*$AB$39-($CL23+K$39))^2+($AG24*$AB$40-($CM23+K$40))^2+($AG24*$AB$41-($CN23+K$41))^2+($AG24*$AB$42-($CO23+K$42))^2+($AG24*$AB$43-($CP23+K$43))^2+($AG24*$AB$44-($CQ23+K$44))^2+($AG24*$AB$45-($CR23+K$45))^2+($AG24*$AB$46-($CS23+K$46))^2+($AG24*$AB$47-($CT23+K$47))^2+($AG24*$AB$48-($CU23+K$48))^2+($AG24*$AB$49-($CV23+K$49))^2+($AG24*$AB$50-($CW23+K$50))^2+($AG24*$AB$51-($CX23+K$51))^2+($AG24*$AB$52-($CY23+K$52))^2+($AG24*$AB$53-($CZ23+K$53))^2+($AG24*$AB$54-($DA23+K$54))^2+($AG24*$AB$55-($DB23+K$55))^2+($AG24*$AB$56-($DC23+K$56))^2+($AG24*$AB$57-($DD23+K$57))^2+($AG24*$AB$58-($DE23+K$58))^2+($AG24*$AB$59-($DF23+K$59))^2+($AG24*$AB$60-($DG23+K$60))^2+($AG24*$AB$61-($DH23+K$61))^2+($AG24*$AB$62-($DI23+K$62))^2+($AG24*$AB$63-($DJ23+K$63))^2)))</f>
        <v/>
      </c>
      <c r="AP24" s="418" t="str">
        <f>IF(L$10=0,"",IF(COUNTIF($BE$7:$BE23,AP$6)&gt;=HLOOKUP(AP$6,$E$8:$X$10,ROW($E$10)-ROW($E$8)+1,FALSE),"",SQRT(($AG24*$AB$14-($BM23+L$14))^2+($AG24*$AB$15-($BN23+L$15))^2+($AG24*$AB$16-($BO23+L$16))^2+($AG24*$AB$17-($BP23+L$17))^2+($AG24*$AB$18-($BQ23+L$18))^2+($AG24*$AB$19-($BR23+L$19))^2+($AG24*$AB$20-($BS23+L$20))^2+($AG24*$AB$21-($BT23+L$21))^2+($AG24*$AB$22-($BU23+L$22))^2+($AG24*$AB$23-($BV23+L$23))^2+($AG24*$AB$24-($BW23+L$24))^2+($AG24*$AB$25-($BX23+L$25))^2+($AG24*$AB$26-($BY23+L$26))^2+($AG24*$AB$27-($BZ23+L$27))^2+($AG24*$AB$28-($CA23+L$28))^2+($AG24*$AB$29-($CB23+L$29))^2+($AG24*$AB$30-($CC23+L$30))^2+($AG24*$AB$31-($CD23+L$31))^2+($AG24*$AB$32-($CE23+L$32))^2+($AG24*$AB$33-($CF23+L$33))^2+($AG24*$AB$34-($CG23+L$34))^2+($AG24*$AB$35-($CH23+L$35))^2+($AG24*$AB$36-($CI23+L$36))^2+($AG24*$AB$37-($CJ23+L$37))^2+($AG24*$AB$38-($CK23+L$38))^2+($AG24*$AB$39-($CL23+L$39))^2+($AG24*$AB$40-($CM23+L$40))^2+($AG24*$AB$41-($CN23+L$41))^2+($AG24*$AB$42-($CO23+L$42))^2+($AG24*$AB$43-($CP23+L$43))^2+($AG24*$AB$44-($CQ23+L$44))^2+($AG24*$AB$45-($CR23+L$45))^2+($AG24*$AB$46-($CS23+L$46))^2+($AG24*$AB$47-($CT23+L$47))^2+($AG24*$AB$48-($CU23+L$48))^2+($AG24*$AB$49-($CV23+L$49))^2+($AG24*$AB$50-($CW23+L$50))^2+($AG24*$AB$51-($CX23+L$51))^2+($AG24*$AB$52-($CY23+L$52))^2+($AG24*$AB$53-($CZ23+L$53))^2+($AG24*$AB$54-($DA23+L$54))^2+($AG24*$AB$55-($DB23+L$55))^2+($AG24*$AB$56-($DC23+L$56))^2+($AG24*$AB$57-($DD23+L$57))^2+($AG24*$AB$58-($DE23+L$58))^2+($AG24*$AB$59-($DF23+L$59))^2+($AG24*$AB$60-($DG23+L$60))^2+($AG24*$AB$61-($DH23+L$61))^2+($AG24*$AB$62-($DI23+L$62))^2+($AG24*$AB$63-($DJ23+L$63))^2)))</f>
        <v/>
      </c>
      <c r="AQ24" s="418" t="str">
        <f>IF(M$10=0,"",IF(COUNTIF($BE$7:$BE23,AQ$6)&gt;=HLOOKUP(AQ$6,$E$8:$X$10,ROW($E$10)-ROW($E$8)+1,FALSE),"",SQRT(($AG24*$AB$14-($BM23+M$14))^2+($AG24*$AB$15-($BN23+M$15))^2+($AG24*$AB$16-($BO23+M$16))^2+($AG24*$AB$17-($BP23+M$17))^2+($AG24*$AB$18-($BQ23+M$18))^2+($AG24*$AB$19-($BR23+M$19))^2+($AG24*$AB$20-($BS23+M$20))^2+($AG24*$AB$21-($BT23+M$21))^2+($AG24*$AB$22-($BU23+M$22))^2+($AG24*$AB$23-($BV23+M$23))^2+($AG24*$AB$24-($BW23+M$24))^2+($AG24*$AB$25-($BX23+M$25))^2+($AG24*$AB$26-($BY23+M$26))^2+($AG24*$AB$27-($BZ23+M$27))^2+($AG24*$AB$28-($CA23+M$28))^2+($AG24*$AB$29-($CB23+M$29))^2+($AG24*$AB$30-($CC23+M$30))^2+($AG24*$AB$31-($CD23+M$31))^2+($AG24*$AB$32-($CE23+M$32))^2+($AG24*$AB$33-($CF23+M$33))^2+($AG24*$AB$34-($CG23+M$34))^2+($AG24*$AB$35-($CH23+M$35))^2+($AG24*$AB$36-($CI23+M$36))^2+($AG24*$AB$37-($CJ23+M$37))^2+($AG24*$AB$38-($CK23+M$38))^2+($AG24*$AB$39-($CL23+M$39))^2+($AG24*$AB$40-($CM23+M$40))^2+($AG24*$AB$41-($CN23+M$41))^2+($AG24*$AB$42-($CO23+M$42))^2+($AG24*$AB$43-($CP23+M$43))^2+($AG24*$AB$44-($CQ23+M$44))^2+($AG24*$AB$45-($CR23+M$45))^2+($AG24*$AB$46-($CS23+M$46))^2+($AG24*$AB$47-($CT23+M$47))^2+($AG24*$AB$48-($CU23+M$48))^2+($AG24*$AB$49-($CV23+M$49))^2+($AG24*$AB$50-($CW23+M$50))^2+($AG24*$AB$51-($CX23+M$51))^2+($AG24*$AB$52-($CY23+M$52))^2+($AG24*$AB$53-($CZ23+M$53))^2+($AG24*$AB$54-($DA23+M$54))^2+($AG24*$AB$55-($DB23+M$55))^2+($AG24*$AB$56-($DC23+M$56))^2+($AG24*$AB$57-($DD23+M$57))^2+($AG24*$AB$58-($DE23+M$58))^2+($AG24*$AB$59-($DF23+M$59))^2+($AG24*$AB$60-($DG23+M$60))^2+($AG24*$AB$61-($DH23+M$61))^2+($AG24*$AB$62-($DI23+M$62))^2+($AG24*$AB$63-($DJ23+M$63))^2)))</f>
        <v/>
      </c>
      <c r="AR24" s="418" t="str">
        <f>IF(N$10=0,"",IF(COUNTIF($BE$7:$BE23,AR$6)&gt;=HLOOKUP(AR$6,$E$8:$X$10,ROW($E$10)-ROW($E$8)+1,FALSE),"",SQRT(($AG24*$AB$14-($BM23+N$14))^2+($AG24*$AB$15-($BN23+N$15))^2+($AG24*$AB$16-($BO23+N$16))^2+($AG24*$AB$17-($BP23+N$17))^2+($AG24*$AB$18-($BQ23+N$18))^2+($AG24*$AB$19-($BR23+N$19))^2+($AG24*$AB$20-($BS23+N$20))^2+($AG24*$AB$21-($BT23+N$21))^2+($AG24*$AB$22-($BU23+N$22))^2+($AG24*$AB$23-($BV23+N$23))^2+($AG24*$AB$24-($BW23+N$24))^2+($AG24*$AB$25-($BX23+N$25))^2+($AG24*$AB$26-($BY23+N$26))^2+($AG24*$AB$27-($BZ23+N$27))^2+($AG24*$AB$28-($CA23+N$28))^2+($AG24*$AB$29-($CB23+N$29))^2+($AG24*$AB$30-($CC23+N$30))^2+($AG24*$AB$31-($CD23+N$31))^2+($AG24*$AB$32-($CE23+N$32))^2+($AG24*$AB$33-($CF23+N$33))^2+($AG24*$AB$34-($CG23+N$34))^2+($AG24*$AB$35-($CH23+N$35))^2+($AG24*$AB$36-($CI23+N$36))^2+($AG24*$AB$37-($CJ23+N$37))^2+($AG24*$AB$38-($CK23+N$38))^2+($AG24*$AB$39-($CL23+N$39))^2+($AG24*$AB$40-($CM23+N$40))^2+($AG24*$AB$41-($CN23+N$41))^2+($AG24*$AB$42-($CO23+N$42))^2+($AG24*$AB$43-($CP23+N$43))^2+($AG24*$AB$44-($CQ23+N$44))^2+($AG24*$AB$45-($CR23+N$45))^2+($AG24*$AB$46-($CS23+N$46))^2+($AG24*$AB$47-($CT23+N$47))^2+($AG24*$AB$48-($CU23+N$48))^2+($AG24*$AB$49-($CV23+N$49))^2+($AG24*$AB$50-($CW23+N$50))^2+($AG24*$AB$51-($CX23+N$51))^2+($AG24*$AB$52-($CY23+N$52))^2+($AG24*$AB$53-($CZ23+N$53))^2+($AG24*$AB$54-($DA23+N$54))^2+($AG24*$AB$55-($DB23+N$55))^2+($AG24*$AB$56-($DC23+N$56))^2+($AG24*$AB$57-($DD23+N$57))^2+($AG24*$AB$58-($DE23+N$58))^2+($AG24*$AB$59-($DF23+N$59))^2+($AG24*$AB$60-($DG23+N$60))^2+($AG24*$AB$61-($DH23+N$61))^2+($AG24*$AB$62-($DI23+N$62))^2+($AG24*$AB$63-($DJ23+N$63))^2)))</f>
        <v/>
      </c>
      <c r="AS24" s="418" t="str">
        <f>IF(O$10=0,"",IF(COUNTIF($BE$7:$BE23,AS$6)&gt;=HLOOKUP(AS$6,$E$8:$X$10,ROW($E$10)-ROW($E$8)+1,FALSE),"",SQRT(($AG24*$AB$14-($BM23+O$14))^2+($AG24*$AB$15-($BN23+O$15))^2+($AG24*$AB$16-($BO23+O$16))^2+($AG24*$AB$17-($BP23+O$17))^2+($AG24*$AB$18-($BQ23+O$18))^2+($AG24*$AB$19-($BR23+O$19))^2+($AG24*$AB$20-($BS23+O$20))^2+($AG24*$AB$21-($BT23+O$21))^2+($AG24*$AB$22-($BU23+O$22))^2+($AG24*$AB$23-($BV23+O$23))^2+($AG24*$AB$24-($BW23+O$24))^2+($AG24*$AB$25-($BX23+O$25))^2+($AG24*$AB$26-($BY23+O$26))^2+($AG24*$AB$27-($BZ23+O$27))^2+($AG24*$AB$28-($CA23+O$28))^2+($AG24*$AB$29-($CB23+O$29))^2+($AG24*$AB$30-($CC23+O$30))^2+($AG24*$AB$31-($CD23+O$31))^2+($AG24*$AB$32-($CE23+O$32))^2+($AG24*$AB$33-($CF23+O$33))^2+($AG24*$AB$34-($CG23+O$34))^2+($AG24*$AB$35-($CH23+O$35))^2+($AG24*$AB$36-($CI23+O$36))^2+($AG24*$AB$37-($CJ23+O$37))^2+($AG24*$AB$38-($CK23+O$38))^2+($AG24*$AB$39-($CL23+O$39))^2+($AG24*$AB$40-($CM23+O$40))^2+($AG24*$AB$41-($CN23+O$41))^2+($AG24*$AB$42-($CO23+O$42))^2+($AG24*$AB$43-($CP23+O$43))^2+($AG24*$AB$44-($CQ23+O$44))^2+($AG24*$AB$45-($CR23+O$45))^2+($AG24*$AB$46-($CS23+O$46))^2+($AG24*$AB$47-($CT23+O$47))^2+($AG24*$AB$48-($CU23+O$48))^2+($AG24*$AB$49-($CV23+O$49))^2+($AG24*$AB$50-($CW23+O$50))^2+($AG24*$AB$51-($CX23+O$51))^2+($AG24*$AB$52-($CY23+O$52))^2+($AG24*$AB$53-($CZ23+O$53))^2+($AG24*$AB$54-($DA23+O$54))^2+($AG24*$AB$55-($DB23+O$55))^2+($AG24*$AB$56-($DC23+O$56))^2+($AG24*$AB$57-($DD23+O$57))^2+($AG24*$AB$58-($DE23+O$58))^2+($AG24*$AB$59-($DF23+O$59))^2+($AG24*$AB$60-($DG23+O$60))^2+($AG24*$AB$61-($DH23+O$61))^2+($AG24*$AB$62-($DI23+O$62))^2+($AG24*$AB$63-($DJ23+O$63))^2)))</f>
        <v/>
      </c>
      <c r="AT24" s="418" t="str">
        <f>IF(P$10=0,"",IF(COUNTIF($BE$7:$BE23,AT$6)&gt;=HLOOKUP(AT$6,$E$8:$X$10,ROW($E$10)-ROW($E$8)+1,FALSE),"",SQRT(($AG24*$AB$14-($BM23+P$14))^2+($AG24*$AB$15-($BN23+P$15))^2+($AG24*$AB$16-($BO23+P$16))^2+($AG24*$AB$17-($BP23+P$17))^2+($AG24*$AB$18-($BQ23+P$18))^2+($AG24*$AB$19-($BR23+P$19))^2+($AG24*$AB$20-($BS23+P$20))^2+($AG24*$AB$21-($BT23+P$21))^2+($AG24*$AB$22-($BU23+P$22))^2+($AG24*$AB$23-($BV23+P$23))^2+($AG24*$AB$24-($BW23+P$24))^2+($AG24*$AB$25-($BX23+P$25))^2+($AG24*$AB$26-($BY23+P$26))^2+($AG24*$AB$27-($BZ23+P$27))^2+($AG24*$AB$28-($CA23+P$28))^2+($AG24*$AB$29-($CB23+P$29))^2+($AG24*$AB$30-($CC23+P$30))^2+($AG24*$AB$31-($CD23+P$31))^2+($AG24*$AB$32-($CE23+P$32))^2+($AG24*$AB$33-($CF23+P$33))^2+($AG24*$AB$34-($CG23+P$34))^2+($AG24*$AB$35-($CH23+P$35))^2+($AG24*$AB$36-($CI23+P$36))^2+($AG24*$AB$37-($CJ23+P$37))^2+($AG24*$AB$38-($CK23+P$38))^2+($AG24*$AB$39-($CL23+P$39))^2+($AG24*$AB$40-($CM23+P$40))^2+($AG24*$AB$41-($CN23+P$41))^2+($AG24*$AB$42-($CO23+P$42))^2+($AG24*$AB$43-($CP23+P$43))^2+($AG24*$AB$44-($CQ23+P$44))^2+($AG24*$AB$45-($CR23+P$45))^2+($AG24*$AB$46-($CS23+P$46))^2+($AG24*$AB$47-($CT23+P$47))^2+($AG24*$AB$48-($CU23+P$48))^2+($AG24*$AB$49-($CV23+P$49))^2+($AG24*$AB$50-($CW23+P$50))^2+($AG24*$AB$51-($CX23+P$51))^2+($AG24*$AB$52-($CY23+P$52))^2+($AG24*$AB$53-($CZ23+P$53))^2+($AG24*$AB$54-($DA23+P$54))^2+($AG24*$AB$55-($DB23+P$55))^2+($AG24*$AB$56-($DC23+P$56))^2+($AG24*$AB$57-($DD23+P$57))^2+($AG24*$AB$58-($DE23+P$58))^2+($AG24*$AB$59-($DF23+P$59))^2+($AG24*$AB$60-($DG23+P$60))^2+($AG24*$AB$61-($DH23+P$61))^2+($AG24*$AB$62-($DI23+P$62))^2+($AG24*$AB$63-($DJ23+P$63))^2)))</f>
        <v/>
      </c>
      <c r="AU24" s="418" t="str">
        <f>IF(Q$10=0,"",IF(COUNTIF($BE$7:$BE23,AU$6)&gt;=HLOOKUP(AU$6,$E$8:$X$10,ROW($E$10)-ROW($E$8)+1,FALSE),"",SQRT(($AG24*$AB$14-($BM23+Q$14))^2+($AG24*$AB$15-($BN23+Q$15))^2+($AG24*$AB$16-($BO23+Q$16))^2+($AG24*$AB$17-($BP23+Q$17))^2+($AG24*$AB$18-($BQ23+Q$18))^2+($AG24*$AB$19-($BR23+Q$19))^2+($AG24*$AB$20-($BS23+Q$20))^2+($AG24*$AB$21-($BT23+Q$21))^2+($AG24*$AB$22-($BU23+Q$22))^2+($AG24*$AB$23-($BV23+Q$23))^2+($AG24*$AB$24-($BW23+Q$24))^2+($AG24*$AB$25-($BX23+Q$25))^2+($AG24*$AB$26-($BY23+Q$26))^2+($AG24*$AB$27-($BZ23+Q$27))^2+($AG24*$AB$28-($CA23+Q$28))^2+($AG24*$AB$29-($CB23+Q$29))^2+($AG24*$AB$30-($CC23+Q$30))^2+($AG24*$AB$31-($CD23+Q$31))^2+($AG24*$AB$32-($CE23+Q$32))^2+($AG24*$AB$33-($CF23+Q$33))^2+($AG24*$AB$34-($CG23+Q$34))^2+($AG24*$AB$35-($CH23+Q$35))^2+($AG24*$AB$36-($CI23+Q$36))^2+($AG24*$AB$37-($CJ23+Q$37))^2+($AG24*$AB$38-($CK23+Q$38))^2+($AG24*$AB$39-($CL23+Q$39))^2+($AG24*$AB$40-($CM23+Q$40))^2+($AG24*$AB$41-($CN23+Q$41))^2+($AG24*$AB$42-($CO23+Q$42))^2+($AG24*$AB$43-($CP23+Q$43))^2+($AG24*$AB$44-($CQ23+Q$44))^2+($AG24*$AB$45-($CR23+Q$45))^2+($AG24*$AB$46-($CS23+Q$46))^2+($AG24*$AB$47-($CT23+Q$47))^2+($AG24*$AB$48-($CU23+Q$48))^2+($AG24*$AB$49-($CV23+Q$49))^2+($AG24*$AB$50-($CW23+Q$50))^2+($AG24*$AB$51-($CX23+Q$51))^2+($AG24*$AB$52-($CY23+Q$52))^2+($AG24*$AB$53-($CZ23+Q$53))^2+($AG24*$AB$54-($DA23+Q$54))^2+($AG24*$AB$55-($DB23+Q$55))^2+($AG24*$AB$56-($DC23+Q$56))^2+($AG24*$AB$57-($DD23+Q$57))^2+($AG24*$AB$58-($DE23+Q$58))^2+($AG24*$AB$59-($DF23+Q$59))^2+($AG24*$AB$60-($DG23+Q$60))^2+($AG24*$AB$61-($DH23+Q$61))^2+($AG24*$AB$62-($DI23+Q$62))^2+($AG24*$AB$63-($DJ23+Q$63))^2)))</f>
        <v/>
      </c>
      <c r="AV24" s="418" t="str">
        <f>IF(R$10=0,"",IF(COUNTIF($BE$7:$BE23,AV$6)&gt;=HLOOKUP(AV$6,$E$8:$X$10,ROW($E$10)-ROW($E$8)+1,FALSE),"",SQRT(($AG24*$AB$14-($BM23+R$14))^2+($AG24*$AB$15-($BN23+R$15))^2+($AG24*$AB$16-($BO23+R$16))^2+($AG24*$AB$17-($BP23+R$17))^2+($AG24*$AB$18-($BQ23+R$18))^2+($AG24*$AB$19-($BR23+R$19))^2+($AG24*$AB$20-($BS23+R$20))^2+($AG24*$AB$21-($BT23+R$21))^2+($AG24*$AB$22-($BU23+R$22))^2+($AG24*$AB$23-($BV23+R$23))^2+($AG24*$AB$24-($BW23+R$24))^2+($AG24*$AB$25-($BX23+R$25))^2+($AG24*$AB$26-($BY23+R$26))^2+($AG24*$AB$27-($BZ23+R$27))^2+($AG24*$AB$28-($CA23+R$28))^2+($AG24*$AB$29-($CB23+R$29))^2+($AG24*$AB$30-($CC23+R$30))^2+($AG24*$AB$31-($CD23+R$31))^2+($AG24*$AB$32-($CE23+R$32))^2+($AG24*$AB$33-($CF23+R$33))^2+($AG24*$AB$34-($CG23+R$34))^2+($AG24*$AB$35-($CH23+R$35))^2+($AG24*$AB$36-($CI23+R$36))^2+($AG24*$AB$37-($CJ23+R$37))^2+($AG24*$AB$38-($CK23+R$38))^2+($AG24*$AB$39-($CL23+R$39))^2+($AG24*$AB$40-($CM23+R$40))^2+($AG24*$AB$41-($CN23+R$41))^2+($AG24*$AB$42-($CO23+R$42))^2+($AG24*$AB$43-($CP23+R$43))^2+($AG24*$AB$44-($CQ23+R$44))^2+($AG24*$AB$45-($CR23+R$45))^2+($AG24*$AB$46-($CS23+R$46))^2+($AG24*$AB$47-($CT23+R$47))^2+($AG24*$AB$48-($CU23+R$48))^2+($AG24*$AB$49-($CV23+R$49))^2+($AG24*$AB$50-($CW23+R$50))^2+($AG24*$AB$51-($CX23+R$51))^2+($AG24*$AB$52-($CY23+R$52))^2+($AG24*$AB$53-($CZ23+R$53))^2+($AG24*$AB$54-($DA23+R$54))^2+($AG24*$AB$55-($DB23+R$55))^2+($AG24*$AB$56-($DC23+R$56))^2+($AG24*$AB$57-($DD23+R$57))^2+($AG24*$AB$58-($DE23+R$58))^2+($AG24*$AB$59-($DF23+R$59))^2+($AG24*$AB$60-($DG23+R$60))^2+($AG24*$AB$61-($DH23+R$61))^2+($AG24*$AB$62-($DI23+R$62))^2+($AG24*$AB$63-($DJ23+R$63))^2)))</f>
        <v/>
      </c>
      <c r="AW24" s="418" t="str">
        <f>IF(S$10=0,"",IF(COUNTIF($BE$7:$BE23,AW$6)&gt;=HLOOKUP(AW$6,$E$8:$X$10,ROW($E$10)-ROW($E$8)+1,FALSE),"",SQRT(($AG24*$AB$14-($BM23+S$14))^2+($AG24*$AB$15-($BN23+S$15))^2+($AG24*$AB$16-($BO23+S$16))^2+($AG24*$AB$17-($BP23+S$17))^2+($AG24*$AB$18-($BQ23+S$18))^2+($AG24*$AB$19-($BR23+S$19))^2+($AG24*$AB$20-($BS23+S$20))^2+($AG24*$AB$21-($BT23+S$21))^2+($AG24*$AB$22-($BU23+S$22))^2+($AG24*$AB$23-($BV23+S$23))^2+($AG24*$AB$24-($BW23+S$24))^2+($AG24*$AB$25-($BX23+S$25))^2+($AG24*$AB$26-($BY23+S$26))^2+($AG24*$AB$27-($BZ23+S$27))^2+($AG24*$AB$28-($CA23+S$28))^2+($AG24*$AB$29-($CB23+S$29))^2+($AG24*$AB$30-($CC23+S$30))^2+($AG24*$AB$31-($CD23+S$31))^2+($AG24*$AB$32-($CE23+S$32))^2+($AG24*$AB$33-($CF23+S$33))^2+($AG24*$AB$34-($CG23+S$34))^2+($AG24*$AB$35-($CH23+S$35))^2+($AG24*$AB$36-($CI23+S$36))^2+($AG24*$AB$37-($CJ23+S$37))^2+($AG24*$AB$38-($CK23+S$38))^2+($AG24*$AB$39-($CL23+S$39))^2+($AG24*$AB$40-($CM23+S$40))^2+($AG24*$AB$41-($CN23+S$41))^2+($AG24*$AB$42-($CO23+S$42))^2+($AG24*$AB$43-($CP23+S$43))^2+($AG24*$AB$44-($CQ23+S$44))^2+($AG24*$AB$45-($CR23+S$45))^2+($AG24*$AB$46-($CS23+S$46))^2+($AG24*$AB$47-($CT23+S$47))^2+($AG24*$AB$48-($CU23+S$48))^2+($AG24*$AB$49-($CV23+S$49))^2+($AG24*$AB$50-($CW23+S$50))^2+($AG24*$AB$51-($CX23+S$51))^2+($AG24*$AB$52-($CY23+S$52))^2+($AG24*$AB$53-($CZ23+S$53))^2+($AG24*$AB$54-($DA23+S$54))^2+($AG24*$AB$55-($DB23+S$55))^2+($AG24*$AB$56-($DC23+S$56))^2+($AG24*$AB$57-($DD23+S$57))^2+($AG24*$AB$58-($DE23+S$58))^2+($AG24*$AB$59-($DF23+S$59))^2+($AG24*$AB$60-($DG23+S$60))^2+($AG24*$AB$61-($DH23+S$61))^2+($AG24*$AB$62-($DI23+S$62))^2+($AG24*$AB$63-($DJ23+S$63))^2)))</f>
        <v/>
      </c>
      <c r="AX24" s="418" t="str">
        <f>IF(T$10=0,"",IF(COUNTIF($BE$7:$BE23,AX$6)&gt;=HLOOKUP(AX$6,$E$8:$X$10,ROW($E$10)-ROW($E$8)+1,FALSE),"",SQRT(($AG24*$AB$14-($BM23+T$14))^2+($AG24*$AB$15-($BN23+T$15))^2+($AG24*$AB$16-($BO23+T$16))^2+($AG24*$AB$17-($BP23+T$17))^2+($AG24*$AB$18-($BQ23+T$18))^2+($AG24*$AB$19-($BR23+T$19))^2+($AG24*$AB$20-($BS23+T$20))^2+($AG24*$AB$21-($BT23+T$21))^2+($AG24*$AB$22-($BU23+T$22))^2+($AG24*$AB$23-($BV23+T$23))^2+($AG24*$AB$24-($BW23+T$24))^2+($AG24*$AB$25-($BX23+T$25))^2+($AG24*$AB$26-($BY23+T$26))^2+($AG24*$AB$27-($BZ23+T$27))^2+($AG24*$AB$28-($CA23+T$28))^2+($AG24*$AB$29-($CB23+T$29))^2+($AG24*$AB$30-($CC23+T$30))^2+($AG24*$AB$31-($CD23+T$31))^2+($AG24*$AB$32-($CE23+T$32))^2+($AG24*$AB$33-($CF23+T$33))^2+($AG24*$AB$34-($CG23+T$34))^2+($AG24*$AB$35-($CH23+T$35))^2+($AG24*$AB$36-($CI23+T$36))^2+($AG24*$AB$37-($CJ23+T$37))^2+($AG24*$AB$38-($CK23+T$38))^2+($AG24*$AB$39-($CL23+T$39))^2+($AG24*$AB$40-($CM23+T$40))^2+($AG24*$AB$41-($CN23+T$41))^2+($AG24*$AB$42-($CO23+T$42))^2+($AG24*$AB$43-($CP23+T$43))^2+($AG24*$AB$44-($CQ23+T$44))^2+($AG24*$AB$45-($CR23+T$45))^2+($AG24*$AB$46-($CS23+T$46))^2+($AG24*$AB$47-($CT23+T$47))^2+($AG24*$AB$48-($CU23+T$48))^2+($AG24*$AB$49-($CV23+T$49))^2+($AG24*$AB$50-($CW23+T$50))^2+($AG24*$AB$51-($CX23+T$51))^2+($AG24*$AB$52-($CY23+T$52))^2+($AG24*$AB$53-($CZ23+T$53))^2+($AG24*$AB$54-($DA23+T$54))^2+($AG24*$AB$55-($DB23+T$55))^2+($AG24*$AB$56-($DC23+T$56))^2+($AG24*$AB$57-($DD23+T$57))^2+($AG24*$AB$58-($DE23+T$58))^2+($AG24*$AB$59-($DF23+T$59))^2+($AG24*$AB$60-($DG23+T$60))^2+($AG24*$AB$61-($DH23+T$61))^2+($AG24*$AB$62-($DI23+T$62))^2+($AG24*$AB$63-($DJ23+T$63))^2)))</f>
        <v/>
      </c>
      <c r="AY24" s="418" t="str">
        <f>IF(U$10=0,"",IF(COUNTIF($BE$7:$BE23,AY$6)&gt;=HLOOKUP(AY$6,$E$8:$X$10,ROW($E$10)-ROW($E$8)+1,FALSE),"",SQRT(($AG24*$AB$14-($BM23+U$14))^2+($AG24*$AB$15-($BN23+U$15))^2+($AG24*$AB$16-($BO23+U$16))^2+($AG24*$AB$17-($BP23+U$17))^2+($AG24*$AB$18-($BQ23+U$18))^2+($AG24*$AB$19-($BR23+U$19))^2+($AG24*$AB$20-($BS23+U$20))^2+($AG24*$AB$21-($BT23+U$21))^2+($AG24*$AB$22-($BU23+U$22))^2+($AG24*$AB$23-($BV23+U$23))^2+($AG24*$AB$24-($BW23+U$24))^2+($AG24*$AB$25-($BX23+U$25))^2+($AG24*$AB$26-($BY23+U$26))^2+($AG24*$AB$27-($BZ23+U$27))^2+($AG24*$AB$28-($CA23+U$28))^2+($AG24*$AB$29-($CB23+U$29))^2+($AG24*$AB$30-($CC23+U$30))^2+($AG24*$AB$31-($CD23+U$31))^2+($AG24*$AB$32-($CE23+U$32))^2+($AG24*$AB$33-($CF23+U$33))^2+($AG24*$AB$34-($CG23+U$34))^2+($AG24*$AB$35-($CH23+U$35))^2+($AG24*$AB$36-($CI23+U$36))^2+($AG24*$AB$37-($CJ23+U$37))^2+($AG24*$AB$38-($CK23+U$38))^2+($AG24*$AB$39-($CL23+U$39))^2+($AG24*$AB$40-($CM23+U$40))^2+($AG24*$AB$41-($CN23+U$41))^2+($AG24*$AB$42-($CO23+U$42))^2+($AG24*$AB$43-($CP23+U$43))^2+($AG24*$AB$44-($CQ23+U$44))^2+($AG24*$AB$45-($CR23+U$45))^2+($AG24*$AB$46-($CS23+U$46))^2+($AG24*$AB$47-($CT23+U$47))^2+($AG24*$AB$48-($CU23+U$48))^2+($AG24*$AB$49-($CV23+U$49))^2+($AG24*$AB$50-($CW23+U$50))^2+($AG24*$AB$51-($CX23+U$51))^2+($AG24*$AB$52-($CY23+U$52))^2+($AG24*$AB$53-($CZ23+U$53))^2+($AG24*$AB$54-($DA23+U$54))^2+($AG24*$AB$55-($DB23+U$55))^2+($AG24*$AB$56-($DC23+U$56))^2+($AG24*$AB$57-($DD23+U$57))^2+($AG24*$AB$58-($DE23+U$58))^2+($AG24*$AB$59-($DF23+U$59))^2+($AG24*$AB$60-($DG23+U$60))^2+($AG24*$AB$61-($DH23+U$61))^2+($AG24*$AB$62-($DI23+U$62))^2+($AG24*$AB$63-($DJ23+U$63))^2)))</f>
        <v/>
      </c>
      <c r="AZ24" s="418" t="str">
        <f>IF(V$10=0,"",IF(COUNTIF($BE$7:$BE23,AZ$6)&gt;=HLOOKUP(AZ$6,$E$8:$X$10,ROW($E$10)-ROW($E$8)+1,FALSE),"",SQRT(($AG24*$AB$14-($BM23+V$14))^2+($AG24*$AB$15-($BN23+V$15))^2+($AG24*$AB$16-($BO23+V$16))^2+($AG24*$AB$17-($BP23+V$17))^2+($AG24*$AB$18-($BQ23+V$18))^2+($AG24*$AB$19-($BR23+V$19))^2+($AG24*$AB$20-($BS23+V$20))^2+($AG24*$AB$21-($BT23+V$21))^2+($AG24*$AB$22-($BU23+V$22))^2+($AG24*$AB$23-($BV23+V$23))^2+($AG24*$AB$24-($BW23+V$24))^2+($AG24*$AB$25-($BX23+V$25))^2+($AG24*$AB$26-($BY23+V$26))^2+($AG24*$AB$27-($BZ23+V$27))^2+($AG24*$AB$28-($CA23+V$28))^2+($AG24*$AB$29-($CB23+V$29))^2+($AG24*$AB$30-($CC23+V$30))^2+($AG24*$AB$31-($CD23+V$31))^2+($AG24*$AB$32-($CE23+V$32))^2+($AG24*$AB$33-($CF23+V$33))^2+($AG24*$AB$34-($CG23+V$34))^2+($AG24*$AB$35-($CH23+V$35))^2+($AG24*$AB$36-($CI23+V$36))^2+($AG24*$AB$37-($CJ23+V$37))^2+($AG24*$AB$38-($CK23+V$38))^2+($AG24*$AB$39-($CL23+V$39))^2+($AG24*$AB$40-($CM23+V$40))^2+($AG24*$AB$41-($CN23+V$41))^2+($AG24*$AB$42-($CO23+V$42))^2+($AG24*$AB$43-($CP23+V$43))^2+($AG24*$AB$44-($CQ23+V$44))^2+($AG24*$AB$45-($CR23+V$45))^2+($AG24*$AB$46-($CS23+V$46))^2+($AG24*$AB$47-($CT23+V$47))^2+($AG24*$AB$48-($CU23+V$48))^2+($AG24*$AB$49-($CV23+V$49))^2+($AG24*$AB$50-($CW23+V$50))^2+($AG24*$AB$51-($CX23+V$51))^2+($AG24*$AB$52-($CY23+V$52))^2+($AG24*$AB$53-($CZ23+V$53))^2+($AG24*$AB$54-($DA23+V$54))^2+($AG24*$AB$55-($DB23+V$55))^2+($AG24*$AB$56-($DC23+V$56))^2+($AG24*$AB$57-($DD23+V$57))^2+($AG24*$AB$58-($DE23+V$58))^2+($AG24*$AB$59-($DF23+V$59))^2+($AG24*$AB$60-($DG23+V$60))^2+($AG24*$AB$61-($DH23+V$61))^2+($AG24*$AB$62-($DI23+V$62))^2+($AG24*$AB$63-($DJ23+V$63))^2)))</f>
        <v/>
      </c>
      <c r="BA24" s="418" t="str">
        <f>IF(W$10=0,"",IF(COUNTIF($BE$7:$BE23,BA$6)&gt;=HLOOKUP(BA$6,$E$8:$X$10,ROW($E$10)-ROW($E$8)+1,FALSE),"",SQRT(($AG24*$AB$14-($BM23+W$14))^2+($AG24*$AB$15-($BN23+W$15))^2+($AG24*$AB$16-($BO23+W$16))^2+($AG24*$AB$17-($BP23+W$17))^2+($AG24*$AB$18-($BQ23+W$18))^2+($AG24*$AB$19-($BR23+W$19))^2+($AG24*$AB$20-($BS23+W$20))^2+($AG24*$AB$21-($BT23+W$21))^2+($AG24*$AB$22-($BU23+W$22))^2+($AG24*$AB$23-($BV23+W$23))^2+($AG24*$AB$24-($BW23+W$24))^2+($AG24*$AB$25-($BX23+W$25))^2+($AG24*$AB$26-($BY23+W$26))^2+($AG24*$AB$27-($BZ23+W$27))^2+($AG24*$AB$28-($CA23+W$28))^2+($AG24*$AB$29-($CB23+W$29))^2+($AG24*$AB$30-($CC23+W$30))^2+($AG24*$AB$31-($CD23+W$31))^2+($AG24*$AB$32-($CE23+W$32))^2+($AG24*$AB$33-($CF23+W$33))^2+($AG24*$AB$34-($CG23+W$34))^2+($AG24*$AB$35-($CH23+W$35))^2+($AG24*$AB$36-($CI23+W$36))^2+($AG24*$AB$37-($CJ23+W$37))^2+($AG24*$AB$38-($CK23+W$38))^2+($AG24*$AB$39-($CL23+W$39))^2+($AG24*$AB$40-($CM23+W$40))^2+($AG24*$AB$41-($CN23+W$41))^2+($AG24*$AB$42-($CO23+W$42))^2+($AG24*$AB$43-($CP23+W$43))^2+($AG24*$AB$44-($CQ23+W$44))^2+($AG24*$AB$45-($CR23+W$45))^2+($AG24*$AB$46-($CS23+W$46))^2+($AG24*$AB$47-($CT23+W$47))^2+($AG24*$AB$48-($CU23+W$48))^2+($AG24*$AB$49-($CV23+W$49))^2+($AG24*$AB$50-($CW23+W$50))^2+($AG24*$AB$51-($CX23+W$51))^2+($AG24*$AB$52-($CY23+W$52))^2+($AG24*$AB$53-($CZ23+W$53))^2+($AG24*$AB$54-($DA23+W$54))^2+($AG24*$AB$55-($DB23+W$55))^2+($AG24*$AB$56-($DC23+W$56))^2+($AG24*$AB$57-($DD23+W$57))^2+($AG24*$AB$58-($DE23+W$58))^2+($AG24*$AB$59-($DF23+W$59))^2+($AG24*$AB$60-($DG23+W$60))^2+($AG24*$AB$61-($DH23+W$61))^2+($AG24*$AB$62-($DI23+W$62))^2+($AG24*$AB$63-($DJ23+W$63))^2)))</f>
        <v/>
      </c>
      <c r="BB24" s="418" t="str">
        <f>IF(X$10=0,"",IF(COUNTIF($BE$7:$BE23,BB$6)&gt;=HLOOKUP(BB$6,$E$8:$X$10,ROW($E$10)-ROW($E$8)+1,FALSE),"",SQRT(($AG24*$AB$14-($BM23+X$14))^2+($AG24*$AB$15-($BN23+X$15))^2+($AG24*$AB$16-($BO23+X$16))^2+($AG24*$AB$17-($BP23+X$17))^2+($AG24*$AB$18-($BQ23+X$18))^2+($AG24*$AB$19-($BR23+X$19))^2+($AG24*$AB$20-($BS23+X$20))^2+($AG24*$AB$21-($BT23+X$21))^2+($AG24*$AB$22-($BU23+X$22))^2+($AG24*$AB$23-($BV23+X$23))^2+($AG24*$AB$24-($BW23+X$24))^2+($AG24*$AB$25-($BX23+X$25))^2+($AG24*$AB$26-($BY23+X$26))^2+($AG24*$AB$27-($BZ23+X$27))^2+($AG24*$AB$28-($CA23+X$28))^2+($AG24*$AB$29-($CB23+X$29))^2+($AG24*$AB$30-($CC23+X$30))^2+($AG24*$AB$31-($CD23+X$31))^2+($AG24*$AB$32-($CE23+X$32))^2+($AG24*$AB$33-($CF23+X$33))^2+($AG24*$AB$34-($CG23+X$34))^2+($AG24*$AB$35-($CH23+X$35))^2+($AG24*$AB$36-($CI23+X$36))^2+($AG24*$AB$37-($CJ23+X$37))^2+($AG24*$AB$38-($CK23+X$38))^2+($AG24*$AB$39-($CL23+X$39))^2+($AG24*$AB$40-($CM23+X$40))^2+($AG24*$AB$41-($CN23+X$41))^2+($AG24*$AB$42-($CO23+X$42))^2+($AG24*$AB$43-($CP23+X$43))^2+($AG24*$AB$44-($CQ23+X$44))^2+($AG24*$AB$45-($CR23+X$45))^2+($AG24*$AB$46-($CS23+X$46))^2+($AG24*$AB$47-($CT23+X$47))^2+($AG24*$AB$48-($CU23+X$48))^2+($AG24*$AB$49-($CV23+X$49))^2+($AG24*$AB$50-($CW23+X$50))^2+($AG24*$AB$51-($CX23+X$51))^2+($AG24*$AB$52-($CY23+X$52))^2+($AG24*$AB$53-($CZ23+X$53))^2+($AG24*$AB$54-($DA23+X$54))^2+($AG24*$AB$55-($DB23+X$55))^2+($AG24*$AB$56-($DC23+X$56))^2+($AG24*$AB$57-($DD23+X$57))^2+($AG24*$AB$58-($DE23+X$58))^2+($AG24*$AB$59-($DF23+X$59))^2+($AG24*$AB$60-($DG23+X$60))^2+($AG24*$AB$61-($DH23+X$61))^2+($AG24*$AB$62-($DI23+X$62))^2+($AG24*$AB$63-($DJ23+X$63))^2)))</f>
        <v/>
      </c>
      <c r="BC24" s="200"/>
      <c r="BD24" s="419">
        <f t="shared" si="6"/>
        <v>0</v>
      </c>
      <c r="BE24" s="420">
        <f t="shared" si="7"/>
        <v>0</v>
      </c>
      <c r="BF24" s="421">
        <f t="shared" si="8"/>
        <v>0</v>
      </c>
      <c r="BG24" s="71"/>
      <c r="BH24" s="71"/>
      <c r="BI24" s="71"/>
      <c r="BJ24" s="71"/>
      <c r="BK24" s="693"/>
      <c r="BL24" s="197">
        <f t="shared" si="12"/>
        <v>18</v>
      </c>
      <c r="BM24" s="202">
        <f t="shared" si="66"/>
        <v>0</v>
      </c>
      <c r="BN24" s="202">
        <f t="shared" si="67"/>
        <v>0</v>
      </c>
      <c r="BO24" s="202">
        <f t="shared" si="13"/>
        <v>0</v>
      </c>
      <c r="BP24" s="202">
        <f t="shared" si="14"/>
        <v>0</v>
      </c>
      <c r="BQ24" s="202">
        <f t="shared" si="15"/>
        <v>0</v>
      </c>
      <c r="BR24" s="202">
        <f t="shared" si="16"/>
        <v>0</v>
      </c>
      <c r="BS24" s="202">
        <f t="shared" si="17"/>
        <v>0</v>
      </c>
      <c r="BT24" s="202">
        <f t="shared" si="18"/>
        <v>0</v>
      </c>
      <c r="BU24" s="202">
        <f t="shared" si="19"/>
        <v>0</v>
      </c>
      <c r="BV24" s="202">
        <f t="shared" si="20"/>
        <v>0</v>
      </c>
      <c r="BW24" s="202">
        <f t="shared" si="21"/>
        <v>0</v>
      </c>
      <c r="BX24" s="202">
        <f t="shared" si="22"/>
        <v>0</v>
      </c>
      <c r="BY24" s="202">
        <f t="shared" si="23"/>
        <v>0</v>
      </c>
      <c r="BZ24" s="202">
        <f t="shared" si="24"/>
        <v>0</v>
      </c>
      <c r="CA24" s="202">
        <f t="shared" si="25"/>
        <v>0</v>
      </c>
      <c r="CB24" s="202">
        <f t="shared" si="26"/>
        <v>0</v>
      </c>
      <c r="CC24" s="202">
        <f t="shared" si="27"/>
        <v>0</v>
      </c>
      <c r="CD24" s="202">
        <f t="shared" si="28"/>
        <v>0</v>
      </c>
      <c r="CE24" s="202">
        <f t="shared" si="29"/>
        <v>0</v>
      </c>
      <c r="CF24" s="202">
        <f t="shared" si="30"/>
        <v>0</v>
      </c>
      <c r="CG24" s="202">
        <f t="shared" si="31"/>
        <v>0</v>
      </c>
      <c r="CH24" s="202">
        <f t="shared" si="32"/>
        <v>0</v>
      </c>
      <c r="CI24" s="202">
        <f t="shared" si="33"/>
        <v>0</v>
      </c>
      <c r="CJ24" s="202">
        <f t="shared" si="34"/>
        <v>0</v>
      </c>
      <c r="CK24" s="202">
        <f t="shared" si="35"/>
        <v>0</v>
      </c>
      <c r="CL24" s="202">
        <f t="shared" si="36"/>
        <v>0</v>
      </c>
      <c r="CM24" s="202">
        <f t="shared" si="37"/>
        <v>0</v>
      </c>
      <c r="CN24" s="202">
        <f t="shared" si="38"/>
        <v>0</v>
      </c>
      <c r="CO24" s="202">
        <f t="shared" si="39"/>
        <v>0</v>
      </c>
      <c r="CP24" s="202">
        <f t="shared" si="40"/>
        <v>0</v>
      </c>
      <c r="CQ24" s="202">
        <f t="shared" si="41"/>
        <v>0</v>
      </c>
      <c r="CR24" s="202">
        <f t="shared" si="42"/>
        <v>0</v>
      </c>
      <c r="CS24" s="202">
        <f t="shared" si="43"/>
        <v>0</v>
      </c>
      <c r="CT24" s="202">
        <f t="shared" si="44"/>
        <v>0</v>
      </c>
      <c r="CU24" s="202">
        <f t="shared" si="45"/>
        <v>0</v>
      </c>
      <c r="CV24" s="202">
        <f t="shared" si="46"/>
        <v>0</v>
      </c>
      <c r="CW24" s="202">
        <f t="shared" si="47"/>
        <v>0</v>
      </c>
      <c r="CX24" s="202">
        <f t="shared" si="48"/>
        <v>0</v>
      </c>
      <c r="CY24" s="202">
        <f t="shared" si="49"/>
        <v>0</v>
      </c>
      <c r="CZ24" s="202">
        <f t="shared" si="50"/>
        <v>0</v>
      </c>
      <c r="DA24" s="202">
        <f t="shared" si="51"/>
        <v>0</v>
      </c>
      <c r="DB24" s="202">
        <f t="shared" si="52"/>
        <v>0</v>
      </c>
      <c r="DC24" s="202">
        <f t="shared" si="53"/>
        <v>0</v>
      </c>
      <c r="DD24" s="202">
        <f t="shared" si="54"/>
        <v>0</v>
      </c>
      <c r="DE24" s="202">
        <f t="shared" si="55"/>
        <v>0</v>
      </c>
      <c r="DF24" s="202">
        <f t="shared" si="56"/>
        <v>0</v>
      </c>
      <c r="DG24" s="202">
        <f t="shared" si="57"/>
        <v>0</v>
      </c>
      <c r="DH24" s="202">
        <f t="shared" si="58"/>
        <v>0</v>
      </c>
      <c r="DI24" s="202">
        <f t="shared" si="59"/>
        <v>0</v>
      </c>
      <c r="DJ24" s="202">
        <f t="shared" si="60"/>
        <v>0</v>
      </c>
      <c r="DK24" s="71"/>
      <c r="DL24" s="71"/>
      <c r="DM24" s="71"/>
      <c r="DN24" s="71"/>
      <c r="DO24" s="71"/>
      <c r="DP24" s="71"/>
    </row>
    <row r="25" spans="1:120" ht="18" customHeight="1" thickTop="1" thickBot="1" x14ac:dyDescent="0.25">
      <c r="A25" s="71"/>
      <c r="B25" s="691"/>
      <c r="C25" s="220"/>
      <c r="D25" s="236"/>
      <c r="E25" s="237"/>
      <c r="F25" s="237"/>
      <c r="G25" s="237"/>
      <c r="H25" s="237"/>
      <c r="I25" s="237"/>
      <c r="J25" s="237"/>
      <c r="K25" s="237"/>
      <c r="L25" s="237"/>
      <c r="M25" s="237"/>
      <c r="N25" s="237"/>
      <c r="O25" s="237"/>
      <c r="P25" s="237"/>
      <c r="Q25" s="237"/>
      <c r="R25" s="237"/>
      <c r="S25" s="237"/>
      <c r="T25" s="237"/>
      <c r="U25" s="237"/>
      <c r="V25" s="237"/>
      <c r="W25" s="415"/>
      <c r="X25" s="414"/>
      <c r="Y25" s="133"/>
      <c r="Z25" s="222">
        <f t="shared" si="63"/>
        <v>0</v>
      </c>
      <c r="AA25" s="223"/>
      <c r="AB25" s="224">
        <f t="shared" si="64"/>
        <v>0</v>
      </c>
      <c r="AC25" s="71"/>
      <c r="AD25" s="440">
        <f t="shared" si="65"/>
        <v>0</v>
      </c>
      <c r="AE25" s="194">
        <f t="shared" si="61"/>
        <v>0</v>
      </c>
      <c r="AF25" s="206">
        <f t="shared" si="62"/>
        <v>0</v>
      </c>
      <c r="AG25" s="417">
        <f>IF(MAX(AG$7:AG24)&lt;$W$12,AG24+1,0)</f>
        <v>0</v>
      </c>
      <c r="AH25" s="200"/>
      <c r="AI25" s="418" t="str">
        <f>IF(E$10=0,"",IF(COUNTIF($BE$7:$BE24,AI$6)&gt;=HLOOKUP(AI$6,$E$8:$X$10,ROW($E$10)-ROW($E$8)+1,FALSE),"",SQRT(($AG25*$AB$14-($BM24+E$14))^2+($AG25*$AB$15-($BN24+E$15))^2+($AG25*$AB$16-($BO24+E$16))^2+($AG25*$AB$17-($BP24+E$17))^2+($AG25*$AB$18-($BQ24+E$18))^2+($AG25*$AB$19-($BR24+E$19))^2+($AG25*$AB$20-($BS24+E$20))^2+($AG25*$AB$21-($BT24+E$21))^2+($AG25*$AB$22-($BU24+E$22))^2+($AG25*$AB$23-($BV24+E$23))^2+($AG25*$AB$24-($BW24+E$24))^2+($AG25*$AB$25-($BX24+E$25))^2+($AG25*$AB$26-($BY24+E$26))^2+($AG25*$AB$27-($BZ24+E$27))^2+($AG25*$AB$28-($CA24+E$28))^2+($AG25*$AB$29-($CB24+E$29))^2+($AG25*$AB$30-($CC24+E$30))^2+($AG25*$AB$31-($CD24+E$31))^2+($AG25*$AB$32-($CE24+E$32))^2+($AG25*$AB$33-($CF24+E$33))^2+($AG25*$AB$34-($CG24+E$34))^2+($AG25*$AB$35-($CH24+E$35))^2+($AG25*$AB$36-($CI24+E$36))^2+($AG25*$AB$37-($CJ24+E$37))^2+($AG25*$AB$38-($CK24+E$38))^2+($AG25*$AB$39-($CL24+E$39))^2+($AG25*$AB$40-($CM24+E$40))^2+($AG25*$AB$41-($CN24+E$41))^2+($AG25*$AB$42-($CO24+E$42))^2+($AG25*$AB$43-($CP24+E$43))^2+($AG25*$AB$44-($CQ24+E$44))^2+($AG25*$AB$45-($CR24+E$45))^2+($AG25*$AB$46-($CS24+E$46))^2+($AG25*$AB$47-($CT24+E$47))^2+($AG25*$AB$48-($CU24+E$48))^2+($AG25*$AB$49-($CV24+E$49))^2+($AG25*$AB$50-($CW24+E$50))^2+($AG25*$AB$51-($CX24+E$51))^2+($AG25*$AB$52-($CY24+E$52))^2+($AG25*$AB$53-($CZ24+E$53))^2+($AG25*$AB$54-($DA24+E$54))^2+($AG25*$AB$55-($DB24+E$55))^2+($AG25*$AB$56-($DC24+E$56))^2+($AG25*$AB$57-($DD24+E$57))^2+($AG25*$AB$58-($DE24+E$58))^2+($AG25*$AB$59-($DF24+E$59))^2+($AG25*$AB$60-($DG24+E$60))^2+($AG25*$AB$61-($DH24+E$61))^2+($AG25*$AB$62-($DI24+E$62))^2+($AG25*$AB$63-($DJ24+E$63))^2)))</f>
        <v/>
      </c>
      <c r="AJ25" s="418" t="str">
        <f>IF(F$10=0,"",IF(COUNTIF($BE$7:$BE24,AJ$6)&gt;=HLOOKUP(AJ$6,$E$8:$X$10,ROW($E$10)-ROW($E$8)+1,FALSE),"",SQRT(($AG25*$AB$14-($BM24+F$14))^2+($AG25*$AB$15-($BN24+F$15))^2+($AG25*$AB$16-($BO24+F$16))^2+($AG25*$AB$17-($BP24+F$17))^2+($AG25*$AB$18-($BQ24+F$18))^2+($AG25*$AB$19-($BR24+F$19))^2+($AG25*$AB$20-($BS24+F$20))^2+($AG25*$AB$21-($BT24+F$21))^2+($AG25*$AB$22-($BU24+F$22))^2+($AG25*$AB$23-($BV24+F$23))^2+($AG25*$AB$24-($BW24+F$24))^2+($AG25*$AB$25-($BX24+F$25))^2+($AG25*$AB$26-($BY24+F$26))^2+($AG25*$AB$27-($BZ24+F$27))^2+($AG25*$AB$28-($CA24+F$28))^2+($AG25*$AB$29-($CB24+F$29))^2+($AG25*$AB$30-($CC24+F$30))^2+($AG25*$AB$31-($CD24+F$31))^2+($AG25*$AB$32-($CE24+F$32))^2+($AG25*$AB$33-($CF24+F$33))^2+($AG25*$AB$34-($CG24+F$34))^2+($AG25*$AB$35-($CH24+F$35))^2+($AG25*$AB$36-($CI24+F$36))^2+($AG25*$AB$37-($CJ24+F$37))^2+($AG25*$AB$38-($CK24+F$38))^2+($AG25*$AB$39-($CL24+F$39))^2+($AG25*$AB$40-($CM24+F$40))^2+($AG25*$AB$41-($CN24+F$41))^2+($AG25*$AB$42-($CO24+F$42))^2+($AG25*$AB$43-($CP24+F$43))^2+($AG25*$AB$44-($CQ24+F$44))^2+($AG25*$AB$45-($CR24+F$45))^2+($AG25*$AB$46-($CS24+F$46))^2+($AG25*$AB$47-($CT24+F$47))^2+($AG25*$AB$48-($CU24+F$48))^2+($AG25*$AB$49-($CV24+F$49))^2+($AG25*$AB$50-($CW24+F$50))^2+($AG25*$AB$51-($CX24+F$51))^2+($AG25*$AB$52-($CY24+F$52))^2+($AG25*$AB$53-($CZ24+F$53))^2+($AG25*$AB$54-($DA24+F$54))^2+($AG25*$AB$55-($DB24+F$55))^2+($AG25*$AB$56-($DC24+F$56))^2+($AG25*$AB$57-($DD24+F$57))^2+($AG25*$AB$58-($DE24+F$58))^2+($AG25*$AB$59-($DF24+F$59))^2+($AG25*$AB$60-($DG24+F$60))^2+($AG25*$AB$61-($DH24+F$61))^2+($AG25*$AB$62-($DI24+F$62))^2+($AG25*$AB$63-($DJ24+F$63))^2)))</f>
        <v/>
      </c>
      <c r="AK25" s="418" t="str">
        <f>IF(G$10=0,"",IF(COUNTIF($BE$7:$BE24,AK$6)&gt;=HLOOKUP(AK$6,$E$8:$X$10,ROW($E$10)-ROW($E$8)+1,FALSE),"",SQRT(($AG25*$AB$14-($BM24+G$14))^2+($AG25*$AB$15-($BN24+G$15))^2+($AG25*$AB$16-($BO24+G$16))^2+($AG25*$AB$17-($BP24+G$17))^2+($AG25*$AB$18-($BQ24+G$18))^2+($AG25*$AB$19-($BR24+G$19))^2+($AG25*$AB$20-($BS24+G$20))^2+($AG25*$AB$21-($BT24+G$21))^2+($AG25*$AB$22-($BU24+G$22))^2+($AG25*$AB$23-($BV24+G$23))^2+($AG25*$AB$24-($BW24+G$24))^2+($AG25*$AB$25-($BX24+G$25))^2+($AG25*$AB$26-($BY24+G$26))^2+($AG25*$AB$27-($BZ24+G$27))^2+($AG25*$AB$28-($CA24+G$28))^2+($AG25*$AB$29-($CB24+G$29))^2+($AG25*$AB$30-($CC24+G$30))^2+($AG25*$AB$31-($CD24+G$31))^2+($AG25*$AB$32-($CE24+G$32))^2+($AG25*$AB$33-($CF24+G$33))^2+($AG25*$AB$34-($CG24+G$34))^2+($AG25*$AB$35-($CH24+G$35))^2+($AG25*$AB$36-($CI24+G$36))^2+($AG25*$AB$37-($CJ24+G$37))^2+($AG25*$AB$38-($CK24+G$38))^2+($AG25*$AB$39-($CL24+G$39))^2+($AG25*$AB$40-($CM24+G$40))^2+($AG25*$AB$41-($CN24+G$41))^2+($AG25*$AB$42-($CO24+G$42))^2+($AG25*$AB$43-($CP24+G$43))^2+($AG25*$AB$44-($CQ24+G$44))^2+($AG25*$AB$45-($CR24+G$45))^2+($AG25*$AB$46-($CS24+G$46))^2+($AG25*$AB$47-($CT24+G$47))^2+($AG25*$AB$48-($CU24+G$48))^2+($AG25*$AB$49-($CV24+G$49))^2+($AG25*$AB$50-($CW24+G$50))^2+($AG25*$AB$51-($CX24+G$51))^2+($AG25*$AB$52-($CY24+G$52))^2+($AG25*$AB$53-($CZ24+G$53))^2+($AG25*$AB$54-($DA24+G$54))^2+($AG25*$AB$55-($DB24+G$55))^2+($AG25*$AB$56-($DC24+G$56))^2+($AG25*$AB$57-($DD24+G$57))^2+($AG25*$AB$58-($DE24+G$58))^2+($AG25*$AB$59-($DF24+G$59))^2+($AG25*$AB$60-($DG24+G$60))^2+($AG25*$AB$61-($DH24+G$61))^2+($AG25*$AB$62-($DI24+G$62))^2+($AG25*$AB$63-($DJ24+G$63))^2)))</f>
        <v/>
      </c>
      <c r="AL25" s="418" t="str">
        <f>IF(H$10=0,"",IF(COUNTIF($BE$7:$BE24,AL$6)&gt;=HLOOKUP(AL$6,$E$8:$X$10,ROW($E$10)-ROW($E$8)+1,FALSE),"",SQRT(($AG25*$AB$14-($BM24+H$14))^2+($AG25*$AB$15-($BN24+H$15))^2+($AG25*$AB$16-($BO24+H$16))^2+($AG25*$AB$17-($BP24+H$17))^2+($AG25*$AB$18-($BQ24+H$18))^2+($AG25*$AB$19-($BR24+H$19))^2+($AG25*$AB$20-($BS24+H$20))^2+($AG25*$AB$21-($BT24+H$21))^2+($AG25*$AB$22-($BU24+H$22))^2+($AG25*$AB$23-($BV24+H$23))^2+($AG25*$AB$24-($BW24+H$24))^2+($AG25*$AB$25-($BX24+H$25))^2+($AG25*$AB$26-($BY24+H$26))^2+($AG25*$AB$27-($BZ24+H$27))^2+($AG25*$AB$28-($CA24+H$28))^2+($AG25*$AB$29-($CB24+H$29))^2+($AG25*$AB$30-($CC24+H$30))^2+($AG25*$AB$31-($CD24+H$31))^2+($AG25*$AB$32-($CE24+H$32))^2+($AG25*$AB$33-($CF24+H$33))^2+($AG25*$AB$34-($CG24+H$34))^2+($AG25*$AB$35-($CH24+H$35))^2+($AG25*$AB$36-($CI24+H$36))^2+($AG25*$AB$37-($CJ24+H$37))^2+($AG25*$AB$38-($CK24+H$38))^2+($AG25*$AB$39-($CL24+H$39))^2+($AG25*$AB$40-($CM24+H$40))^2+($AG25*$AB$41-($CN24+H$41))^2+($AG25*$AB$42-($CO24+H$42))^2+($AG25*$AB$43-($CP24+H$43))^2+($AG25*$AB$44-($CQ24+H$44))^2+($AG25*$AB$45-($CR24+H$45))^2+($AG25*$AB$46-($CS24+H$46))^2+($AG25*$AB$47-($CT24+H$47))^2+($AG25*$AB$48-($CU24+H$48))^2+($AG25*$AB$49-($CV24+H$49))^2+($AG25*$AB$50-($CW24+H$50))^2+($AG25*$AB$51-($CX24+H$51))^2+($AG25*$AB$52-($CY24+H$52))^2+($AG25*$AB$53-($CZ24+H$53))^2+($AG25*$AB$54-($DA24+H$54))^2+($AG25*$AB$55-($DB24+H$55))^2+($AG25*$AB$56-($DC24+H$56))^2+($AG25*$AB$57-($DD24+H$57))^2+($AG25*$AB$58-($DE24+H$58))^2+($AG25*$AB$59-($DF24+H$59))^2+($AG25*$AB$60-($DG24+H$60))^2+($AG25*$AB$61-($DH24+H$61))^2+($AG25*$AB$62-($DI24+H$62))^2+($AG25*$AB$63-($DJ24+H$63))^2)))</f>
        <v/>
      </c>
      <c r="AM25" s="418" t="str">
        <f>IF(I$10=0,"",IF(COUNTIF($BE$7:$BE24,AM$6)&gt;=HLOOKUP(AM$6,$E$8:$X$10,ROW($E$10)-ROW($E$8)+1,FALSE),"",SQRT(($AG25*$AB$14-($BM24+I$14))^2+($AG25*$AB$15-($BN24+I$15))^2+($AG25*$AB$16-($BO24+I$16))^2+($AG25*$AB$17-($BP24+I$17))^2+($AG25*$AB$18-($BQ24+I$18))^2+($AG25*$AB$19-($BR24+I$19))^2+($AG25*$AB$20-($BS24+I$20))^2+($AG25*$AB$21-($BT24+I$21))^2+($AG25*$AB$22-($BU24+I$22))^2+($AG25*$AB$23-($BV24+I$23))^2+($AG25*$AB$24-($BW24+I$24))^2+($AG25*$AB$25-($BX24+I$25))^2+($AG25*$AB$26-($BY24+I$26))^2+($AG25*$AB$27-($BZ24+I$27))^2+($AG25*$AB$28-($CA24+I$28))^2+($AG25*$AB$29-($CB24+I$29))^2+($AG25*$AB$30-($CC24+I$30))^2+($AG25*$AB$31-($CD24+I$31))^2+($AG25*$AB$32-($CE24+I$32))^2+($AG25*$AB$33-($CF24+I$33))^2+($AG25*$AB$34-($CG24+I$34))^2+($AG25*$AB$35-($CH24+I$35))^2+($AG25*$AB$36-($CI24+I$36))^2+($AG25*$AB$37-($CJ24+I$37))^2+($AG25*$AB$38-($CK24+I$38))^2+($AG25*$AB$39-($CL24+I$39))^2+($AG25*$AB$40-($CM24+I$40))^2+($AG25*$AB$41-($CN24+I$41))^2+($AG25*$AB$42-($CO24+I$42))^2+($AG25*$AB$43-($CP24+I$43))^2+($AG25*$AB$44-($CQ24+I$44))^2+($AG25*$AB$45-($CR24+I$45))^2+($AG25*$AB$46-($CS24+I$46))^2+($AG25*$AB$47-($CT24+I$47))^2+($AG25*$AB$48-($CU24+I$48))^2+($AG25*$AB$49-($CV24+I$49))^2+($AG25*$AB$50-($CW24+I$50))^2+($AG25*$AB$51-($CX24+I$51))^2+($AG25*$AB$52-($CY24+I$52))^2+($AG25*$AB$53-($CZ24+I$53))^2+($AG25*$AB$54-($DA24+I$54))^2+($AG25*$AB$55-($DB24+I$55))^2+($AG25*$AB$56-($DC24+I$56))^2+($AG25*$AB$57-($DD24+I$57))^2+($AG25*$AB$58-($DE24+I$58))^2+($AG25*$AB$59-($DF24+I$59))^2+($AG25*$AB$60-($DG24+I$60))^2+($AG25*$AB$61-($DH24+I$61))^2+($AG25*$AB$62-($DI24+I$62))^2+($AG25*$AB$63-($DJ24+I$63))^2)))</f>
        <v/>
      </c>
      <c r="AN25" s="418" t="str">
        <f>IF(J$10=0,"",IF(COUNTIF($BE$7:$BE24,AN$6)&gt;=HLOOKUP(AN$6,$E$8:$X$10,ROW($E$10)-ROW($E$8)+1,FALSE),"",SQRT(($AG25*$AB$14-($BM24+J$14))^2+($AG25*$AB$15-($BN24+J$15))^2+($AG25*$AB$16-($BO24+J$16))^2+($AG25*$AB$17-($BP24+J$17))^2+($AG25*$AB$18-($BQ24+J$18))^2+($AG25*$AB$19-($BR24+J$19))^2+($AG25*$AB$20-($BS24+J$20))^2+($AG25*$AB$21-($BT24+J$21))^2+($AG25*$AB$22-($BU24+J$22))^2+($AG25*$AB$23-($BV24+J$23))^2+($AG25*$AB$24-($BW24+J$24))^2+($AG25*$AB$25-($BX24+J$25))^2+($AG25*$AB$26-($BY24+J$26))^2+($AG25*$AB$27-($BZ24+J$27))^2+($AG25*$AB$28-($CA24+J$28))^2+($AG25*$AB$29-($CB24+J$29))^2+($AG25*$AB$30-($CC24+J$30))^2+($AG25*$AB$31-($CD24+J$31))^2+($AG25*$AB$32-($CE24+J$32))^2+($AG25*$AB$33-($CF24+J$33))^2+($AG25*$AB$34-($CG24+J$34))^2+($AG25*$AB$35-($CH24+J$35))^2+($AG25*$AB$36-($CI24+J$36))^2+($AG25*$AB$37-($CJ24+J$37))^2+($AG25*$AB$38-($CK24+J$38))^2+($AG25*$AB$39-($CL24+J$39))^2+($AG25*$AB$40-($CM24+J$40))^2+($AG25*$AB$41-($CN24+J$41))^2+($AG25*$AB$42-($CO24+J$42))^2+($AG25*$AB$43-($CP24+J$43))^2+($AG25*$AB$44-($CQ24+J$44))^2+($AG25*$AB$45-($CR24+J$45))^2+($AG25*$AB$46-($CS24+J$46))^2+($AG25*$AB$47-($CT24+J$47))^2+($AG25*$AB$48-($CU24+J$48))^2+($AG25*$AB$49-($CV24+J$49))^2+($AG25*$AB$50-($CW24+J$50))^2+($AG25*$AB$51-($CX24+J$51))^2+($AG25*$AB$52-($CY24+J$52))^2+($AG25*$AB$53-($CZ24+J$53))^2+($AG25*$AB$54-($DA24+J$54))^2+($AG25*$AB$55-($DB24+J$55))^2+($AG25*$AB$56-($DC24+J$56))^2+($AG25*$AB$57-($DD24+J$57))^2+($AG25*$AB$58-($DE24+J$58))^2+($AG25*$AB$59-($DF24+J$59))^2+($AG25*$AB$60-($DG24+J$60))^2+($AG25*$AB$61-($DH24+J$61))^2+($AG25*$AB$62-($DI24+J$62))^2+($AG25*$AB$63-($DJ24+J$63))^2)))</f>
        <v/>
      </c>
      <c r="AO25" s="418" t="str">
        <f>IF(K$10=0,"",IF(COUNTIF($BE$7:$BE24,AO$6)&gt;=HLOOKUP(AO$6,$E$8:$X$10,ROW($E$10)-ROW($E$8)+1,FALSE),"",SQRT(($AG25*$AB$14-($BM24+K$14))^2+($AG25*$AB$15-($BN24+K$15))^2+($AG25*$AB$16-($BO24+K$16))^2+($AG25*$AB$17-($BP24+K$17))^2+($AG25*$AB$18-($BQ24+K$18))^2+($AG25*$AB$19-($BR24+K$19))^2+($AG25*$AB$20-($BS24+K$20))^2+($AG25*$AB$21-($BT24+K$21))^2+($AG25*$AB$22-($BU24+K$22))^2+($AG25*$AB$23-($BV24+K$23))^2+($AG25*$AB$24-($BW24+K$24))^2+($AG25*$AB$25-($BX24+K$25))^2+($AG25*$AB$26-($BY24+K$26))^2+($AG25*$AB$27-($BZ24+K$27))^2+($AG25*$AB$28-($CA24+K$28))^2+($AG25*$AB$29-($CB24+K$29))^2+($AG25*$AB$30-($CC24+K$30))^2+($AG25*$AB$31-($CD24+K$31))^2+($AG25*$AB$32-($CE24+K$32))^2+($AG25*$AB$33-($CF24+K$33))^2+($AG25*$AB$34-($CG24+K$34))^2+($AG25*$AB$35-($CH24+K$35))^2+($AG25*$AB$36-($CI24+K$36))^2+($AG25*$AB$37-($CJ24+K$37))^2+($AG25*$AB$38-($CK24+K$38))^2+($AG25*$AB$39-($CL24+K$39))^2+($AG25*$AB$40-($CM24+K$40))^2+($AG25*$AB$41-($CN24+K$41))^2+($AG25*$AB$42-($CO24+K$42))^2+($AG25*$AB$43-($CP24+K$43))^2+($AG25*$AB$44-($CQ24+K$44))^2+($AG25*$AB$45-($CR24+K$45))^2+($AG25*$AB$46-($CS24+K$46))^2+($AG25*$AB$47-($CT24+K$47))^2+($AG25*$AB$48-($CU24+K$48))^2+($AG25*$AB$49-($CV24+K$49))^2+($AG25*$AB$50-($CW24+K$50))^2+($AG25*$AB$51-($CX24+K$51))^2+($AG25*$AB$52-($CY24+K$52))^2+($AG25*$AB$53-($CZ24+K$53))^2+($AG25*$AB$54-($DA24+K$54))^2+($AG25*$AB$55-($DB24+K$55))^2+($AG25*$AB$56-($DC24+K$56))^2+($AG25*$AB$57-($DD24+K$57))^2+($AG25*$AB$58-($DE24+K$58))^2+($AG25*$AB$59-($DF24+K$59))^2+($AG25*$AB$60-($DG24+K$60))^2+($AG25*$AB$61-($DH24+K$61))^2+($AG25*$AB$62-($DI24+K$62))^2+($AG25*$AB$63-($DJ24+K$63))^2)))</f>
        <v/>
      </c>
      <c r="AP25" s="418" t="str">
        <f>IF(L$10=0,"",IF(COUNTIF($BE$7:$BE24,AP$6)&gt;=HLOOKUP(AP$6,$E$8:$X$10,ROW($E$10)-ROW($E$8)+1,FALSE),"",SQRT(($AG25*$AB$14-($BM24+L$14))^2+($AG25*$AB$15-($BN24+L$15))^2+($AG25*$AB$16-($BO24+L$16))^2+($AG25*$AB$17-($BP24+L$17))^2+($AG25*$AB$18-($BQ24+L$18))^2+($AG25*$AB$19-($BR24+L$19))^2+($AG25*$AB$20-($BS24+L$20))^2+($AG25*$AB$21-($BT24+L$21))^2+($AG25*$AB$22-($BU24+L$22))^2+($AG25*$AB$23-($BV24+L$23))^2+($AG25*$AB$24-($BW24+L$24))^2+($AG25*$AB$25-($BX24+L$25))^2+($AG25*$AB$26-($BY24+L$26))^2+($AG25*$AB$27-($BZ24+L$27))^2+($AG25*$AB$28-($CA24+L$28))^2+($AG25*$AB$29-($CB24+L$29))^2+($AG25*$AB$30-($CC24+L$30))^2+($AG25*$AB$31-($CD24+L$31))^2+($AG25*$AB$32-($CE24+L$32))^2+($AG25*$AB$33-($CF24+L$33))^2+($AG25*$AB$34-($CG24+L$34))^2+($AG25*$AB$35-($CH24+L$35))^2+($AG25*$AB$36-($CI24+L$36))^2+($AG25*$AB$37-($CJ24+L$37))^2+($AG25*$AB$38-($CK24+L$38))^2+($AG25*$AB$39-($CL24+L$39))^2+($AG25*$AB$40-($CM24+L$40))^2+($AG25*$AB$41-($CN24+L$41))^2+($AG25*$AB$42-($CO24+L$42))^2+($AG25*$AB$43-($CP24+L$43))^2+($AG25*$AB$44-($CQ24+L$44))^2+($AG25*$AB$45-($CR24+L$45))^2+($AG25*$AB$46-($CS24+L$46))^2+($AG25*$AB$47-($CT24+L$47))^2+($AG25*$AB$48-($CU24+L$48))^2+($AG25*$AB$49-($CV24+L$49))^2+($AG25*$AB$50-($CW24+L$50))^2+($AG25*$AB$51-($CX24+L$51))^2+($AG25*$AB$52-($CY24+L$52))^2+($AG25*$AB$53-($CZ24+L$53))^2+($AG25*$AB$54-($DA24+L$54))^2+($AG25*$AB$55-($DB24+L$55))^2+($AG25*$AB$56-($DC24+L$56))^2+($AG25*$AB$57-($DD24+L$57))^2+($AG25*$AB$58-($DE24+L$58))^2+($AG25*$AB$59-($DF24+L$59))^2+($AG25*$AB$60-($DG24+L$60))^2+($AG25*$AB$61-($DH24+L$61))^2+($AG25*$AB$62-($DI24+L$62))^2+($AG25*$AB$63-($DJ24+L$63))^2)))</f>
        <v/>
      </c>
      <c r="AQ25" s="418" t="str">
        <f>IF(M$10=0,"",IF(COUNTIF($BE$7:$BE24,AQ$6)&gt;=HLOOKUP(AQ$6,$E$8:$X$10,ROW($E$10)-ROW($E$8)+1,FALSE),"",SQRT(($AG25*$AB$14-($BM24+M$14))^2+($AG25*$AB$15-($BN24+M$15))^2+($AG25*$AB$16-($BO24+M$16))^2+($AG25*$AB$17-($BP24+M$17))^2+($AG25*$AB$18-($BQ24+M$18))^2+($AG25*$AB$19-($BR24+M$19))^2+($AG25*$AB$20-($BS24+M$20))^2+($AG25*$AB$21-($BT24+M$21))^2+($AG25*$AB$22-($BU24+M$22))^2+($AG25*$AB$23-($BV24+M$23))^2+($AG25*$AB$24-($BW24+M$24))^2+($AG25*$AB$25-($BX24+M$25))^2+($AG25*$AB$26-($BY24+M$26))^2+($AG25*$AB$27-($BZ24+M$27))^2+($AG25*$AB$28-($CA24+M$28))^2+($AG25*$AB$29-($CB24+M$29))^2+($AG25*$AB$30-($CC24+M$30))^2+($AG25*$AB$31-($CD24+M$31))^2+($AG25*$AB$32-($CE24+M$32))^2+($AG25*$AB$33-($CF24+M$33))^2+($AG25*$AB$34-($CG24+M$34))^2+($AG25*$AB$35-($CH24+M$35))^2+($AG25*$AB$36-($CI24+M$36))^2+($AG25*$AB$37-($CJ24+M$37))^2+($AG25*$AB$38-($CK24+M$38))^2+($AG25*$AB$39-($CL24+M$39))^2+($AG25*$AB$40-($CM24+M$40))^2+($AG25*$AB$41-($CN24+M$41))^2+($AG25*$AB$42-($CO24+M$42))^2+($AG25*$AB$43-($CP24+M$43))^2+($AG25*$AB$44-($CQ24+M$44))^2+($AG25*$AB$45-($CR24+M$45))^2+($AG25*$AB$46-($CS24+M$46))^2+($AG25*$AB$47-($CT24+M$47))^2+($AG25*$AB$48-($CU24+M$48))^2+($AG25*$AB$49-($CV24+M$49))^2+($AG25*$AB$50-($CW24+M$50))^2+($AG25*$AB$51-($CX24+M$51))^2+($AG25*$AB$52-($CY24+M$52))^2+($AG25*$AB$53-($CZ24+M$53))^2+($AG25*$AB$54-($DA24+M$54))^2+($AG25*$AB$55-($DB24+M$55))^2+($AG25*$AB$56-($DC24+M$56))^2+($AG25*$AB$57-($DD24+M$57))^2+($AG25*$AB$58-($DE24+M$58))^2+($AG25*$AB$59-($DF24+M$59))^2+($AG25*$AB$60-($DG24+M$60))^2+($AG25*$AB$61-($DH24+M$61))^2+($AG25*$AB$62-($DI24+M$62))^2+($AG25*$AB$63-($DJ24+M$63))^2)))</f>
        <v/>
      </c>
      <c r="AR25" s="418" t="str">
        <f>IF(N$10=0,"",IF(COUNTIF($BE$7:$BE24,AR$6)&gt;=HLOOKUP(AR$6,$E$8:$X$10,ROW($E$10)-ROW($E$8)+1,FALSE),"",SQRT(($AG25*$AB$14-($BM24+N$14))^2+($AG25*$AB$15-($BN24+N$15))^2+($AG25*$AB$16-($BO24+N$16))^2+($AG25*$AB$17-($BP24+N$17))^2+($AG25*$AB$18-($BQ24+N$18))^2+($AG25*$AB$19-($BR24+N$19))^2+($AG25*$AB$20-($BS24+N$20))^2+($AG25*$AB$21-($BT24+N$21))^2+($AG25*$AB$22-($BU24+N$22))^2+($AG25*$AB$23-($BV24+N$23))^2+($AG25*$AB$24-($BW24+N$24))^2+($AG25*$AB$25-($BX24+N$25))^2+($AG25*$AB$26-($BY24+N$26))^2+($AG25*$AB$27-($BZ24+N$27))^2+($AG25*$AB$28-($CA24+N$28))^2+($AG25*$AB$29-($CB24+N$29))^2+($AG25*$AB$30-($CC24+N$30))^2+($AG25*$AB$31-($CD24+N$31))^2+($AG25*$AB$32-($CE24+N$32))^2+($AG25*$AB$33-($CF24+N$33))^2+($AG25*$AB$34-($CG24+N$34))^2+($AG25*$AB$35-($CH24+N$35))^2+($AG25*$AB$36-($CI24+N$36))^2+($AG25*$AB$37-($CJ24+N$37))^2+($AG25*$AB$38-($CK24+N$38))^2+($AG25*$AB$39-($CL24+N$39))^2+($AG25*$AB$40-($CM24+N$40))^2+($AG25*$AB$41-($CN24+N$41))^2+($AG25*$AB$42-($CO24+N$42))^2+($AG25*$AB$43-($CP24+N$43))^2+($AG25*$AB$44-($CQ24+N$44))^2+($AG25*$AB$45-($CR24+N$45))^2+($AG25*$AB$46-($CS24+N$46))^2+($AG25*$AB$47-($CT24+N$47))^2+($AG25*$AB$48-($CU24+N$48))^2+($AG25*$AB$49-($CV24+N$49))^2+($AG25*$AB$50-($CW24+N$50))^2+($AG25*$AB$51-($CX24+N$51))^2+($AG25*$AB$52-($CY24+N$52))^2+($AG25*$AB$53-($CZ24+N$53))^2+($AG25*$AB$54-($DA24+N$54))^2+($AG25*$AB$55-($DB24+N$55))^2+($AG25*$AB$56-($DC24+N$56))^2+($AG25*$AB$57-($DD24+N$57))^2+($AG25*$AB$58-($DE24+N$58))^2+($AG25*$AB$59-($DF24+N$59))^2+($AG25*$AB$60-($DG24+N$60))^2+($AG25*$AB$61-($DH24+N$61))^2+($AG25*$AB$62-($DI24+N$62))^2+($AG25*$AB$63-($DJ24+N$63))^2)))</f>
        <v/>
      </c>
      <c r="AS25" s="418" t="str">
        <f>IF(O$10=0,"",IF(COUNTIF($BE$7:$BE24,AS$6)&gt;=HLOOKUP(AS$6,$E$8:$X$10,ROW($E$10)-ROW($E$8)+1,FALSE),"",SQRT(($AG25*$AB$14-($BM24+O$14))^2+($AG25*$AB$15-($BN24+O$15))^2+($AG25*$AB$16-($BO24+O$16))^2+($AG25*$AB$17-($BP24+O$17))^2+($AG25*$AB$18-($BQ24+O$18))^2+($AG25*$AB$19-($BR24+O$19))^2+($AG25*$AB$20-($BS24+O$20))^2+($AG25*$AB$21-($BT24+O$21))^2+($AG25*$AB$22-($BU24+O$22))^2+($AG25*$AB$23-($BV24+O$23))^2+($AG25*$AB$24-($BW24+O$24))^2+($AG25*$AB$25-($BX24+O$25))^2+($AG25*$AB$26-($BY24+O$26))^2+($AG25*$AB$27-($BZ24+O$27))^2+($AG25*$AB$28-($CA24+O$28))^2+($AG25*$AB$29-($CB24+O$29))^2+($AG25*$AB$30-($CC24+O$30))^2+($AG25*$AB$31-($CD24+O$31))^2+($AG25*$AB$32-($CE24+O$32))^2+($AG25*$AB$33-($CF24+O$33))^2+($AG25*$AB$34-($CG24+O$34))^2+($AG25*$AB$35-($CH24+O$35))^2+($AG25*$AB$36-($CI24+O$36))^2+($AG25*$AB$37-($CJ24+O$37))^2+($AG25*$AB$38-($CK24+O$38))^2+($AG25*$AB$39-($CL24+O$39))^2+($AG25*$AB$40-($CM24+O$40))^2+($AG25*$AB$41-($CN24+O$41))^2+($AG25*$AB$42-($CO24+O$42))^2+($AG25*$AB$43-($CP24+O$43))^2+($AG25*$AB$44-($CQ24+O$44))^2+($AG25*$AB$45-($CR24+O$45))^2+($AG25*$AB$46-($CS24+O$46))^2+($AG25*$AB$47-($CT24+O$47))^2+($AG25*$AB$48-($CU24+O$48))^2+($AG25*$AB$49-($CV24+O$49))^2+($AG25*$AB$50-($CW24+O$50))^2+($AG25*$AB$51-($CX24+O$51))^2+($AG25*$AB$52-($CY24+O$52))^2+($AG25*$AB$53-($CZ24+O$53))^2+($AG25*$AB$54-($DA24+O$54))^2+($AG25*$AB$55-($DB24+O$55))^2+($AG25*$AB$56-($DC24+O$56))^2+($AG25*$AB$57-($DD24+O$57))^2+($AG25*$AB$58-($DE24+O$58))^2+($AG25*$AB$59-($DF24+O$59))^2+($AG25*$AB$60-($DG24+O$60))^2+($AG25*$AB$61-($DH24+O$61))^2+($AG25*$AB$62-($DI24+O$62))^2+($AG25*$AB$63-($DJ24+O$63))^2)))</f>
        <v/>
      </c>
      <c r="AT25" s="418" t="str">
        <f>IF(P$10=0,"",IF(COUNTIF($BE$7:$BE24,AT$6)&gt;=HLOOKUP(AT$6,$E$8:$X$10,ROW($E$10)-ROW($E$8)+1,FALSE),"",SQRT(($AG25*$AB$14-($BM24+P$14))^2+($AG25*$AB$15-($BN24+P$15))^2+($AG25*$AB$16-($BO24+P$16))^2+($AG25*$AB$17-($BP24+P$17))^2+($AG25*$AB$18-($BQ24+P$18))^2+($AG25*$AB$19-($BR24+P$19))^2+($AG25*$AB$20-($BS24+P$20))^2+($AG25*$AB$21-($BT24+P$21))^2+($AG25*$AB$22-($BU24+P$22))^2+($AG25*$AB$23-($BV24+P$23))^2+($AG25*$AB$24-($BW24+P$24))^2+($AG25*$AB$25-($BX24+P$25))^2+($AG25*$AB$26-($BY24+P$26))^2+($AG25*$AB$27-($BZ24+P$27))^2+($AG25*$AB$28-($CA24+P$28))^2+($AG25*$AB$29-($CB24+P$29))^2+($AG25*$AB$30-($CC24+P$30))^2+($AG25*$AB$31-($CD24+P$31))^2+($AG25*$AB$32-($CE24+P$32))^2+($AG25*$AB$33-($CF24+P$33))^2+($AG25*$AB$34-($CG24+P$34))^2+($AG25*$AB$35-($CH24+P$35))^2+($AG25*$AB$36-($CI24+P$36))^2+($AG25*$AB$37-($CJ24+P$37))^2+($AG25*$AB$38-($CK24+P$38))^2+($AG25*$AB$39-($CL24+P$39))^2+($AG25*$AB$40-($CM24+P$40))^2+($AG25*$AB$41-($CN24+P$41))^2+($AG25*$AB$42-($CO24+P$42))^2+($AG25*$AB$43-($CP24+P$43))^2+($AG25*$AB$44-($CQ24+P$44))^2+($AG25*$AB$45-($CR24+P$45))^2+($AG25*$AB$46-($CS24+P$46))^2+($AG25*$AB$47-($CT24+P$47))^2+($AG25*$AB$48-($CU24+P$48))^2+($AG25*$AB$49-($CV24+P$49))^2+($AG25*$AB$50-($CW24+P$50))^2+($AG25*$AB$51-($CX24+P$51))^2+($AG25*$AB$52-($CY24+P$52))^2+($AG25*$AB$53-($CZ24+P$53))^2+($AG25*$AB$54-($DA24+P$54))^2+($AG25*$AB$55-($DB24+P$55))^2+($AG25*$AB$56-($DC24+P$56))^2+($AG25*$AB$57-($DD24+P$57))^2+($AG25*$AB$58-($DE24+P$58))^2+($AG25*$AB$59-($DF24+P$59))^2+($AG25*$AB$60-($DG24+P$60))^2+($AG25*$AB$61-($DH24+P$61))^2+($AG25*$AB$62-($DI24+P$62))^2+($AG25*$AB$63-($DJ24+P$63))^2)))</f>
        <v/>
      </c>
      <c r="AU25" s="418" t="str">
        <f>IF(Q$10=0,"",IF(COUNTIF($BE$7:$BE24,AU$6)&gt;=HLOOKUP(AU$6,$E$8:$X$10,ROW($E$10)-ROW($E$8)+1,FALSE),"",SQRT(($AG25*$AB$14-($BM24+Q$14))^2+($AG25*$AB$15-($BN24+Q$15))^2+($AG25*$AB$16-($BO24+Q$16))^2+($AG25*$AB$17-($BP24+Q$17))^2+($AG25*$AB$18-($BQ24+Q$18))^2+($AG25*$AB$19-($BR24+Q$19))^2+($AG25*$AB$20-($BS24+Q$20))^2+($AG25*$AB$21-($BT24+Q$21))^2+($AG25*$AB$22-($BU24+Q$22))^2+($AG25*$AB$23-($BV24+Q$23))^2+($AG25*$AB$24-($BW24+Q$24))^2+($AG25*$AB$25-($BX24+Q$25))^2+($AG25*$AB$26-($BY24+Q$26))^2+($AG25*$AB$27-($BZ24+Q$27))^2+($AG25*$AB$28-($CA24+Q$28))^2+($AG25*$AB$29-($CB24+Q$29))^2+($AG25*$AB$30-($CC24+Q$30))^2+($AG25*$AB$31-($CD24+Q$31))^2+($AG25*$AB$32-($CE24+Q$32))^2+($AG25*$AB$33-($CF24+Q$33))^2+($AG25*$AB$34-($CG24+Q$34))^2+($AG25*$AB$35-($CH24+Q$35))^2+($AG25*$AB$36-($CI24+Q$36))^2+($AG25*$AB$37-($CJ24+Q$37))^2+($AG25*$AB$38-($CK24+Q$38))^2+($AG25*$AB$39-($CL24+Q$39))^2+($AG25*$AB$40-($CM24+Q$40))^2+($AG25*$AB$41-($CN24+Q$41))^2+($AG25*$AB$42-($CO24+Q$42))^2+($AG25*$AB$43-($CP24+Q$43))^2+($AG25*$AB$44-($CQ24+Q$44))^2+($AG25*$AB$45-($CR24+Q$45))^2+($AG25*$AB$46-($CS24+Q$46))^2+($AG25*$AB$47-($CT24+Q$47))^2+($AG25*$AB$48-($CU24+Q$48))^2+($AG25*$AB$49-($CV24+Q$49))^2+($AG25*$AB$50-($CW24+Q$50))^2+($AG25*$AB$51-($CX24+Q$51))^2+($AG25*$AB$52-($CY24+Q$52))^2+($AG25*$AB$53-($CZ24+Q$53))^2+($AG25*$AB$54-($DA24+Q$54))^2+($AG25*$AB$55-($DB24+Q$55))^2+($AG25*$AB$56-($DC24+Q$56))^2+($AG25*$AB$57-($DD24+Q$57))^2+($AG25*$AB$58-($DE24+Q$58))^2+($AG25*$AB$59-($DF24+Q$59))^2+($AG25*$AB$60-($DG24+Q$60))^2+($AG25*$AB$61-($DH24+Q$61))^2+($AG25*$AB$62-($DI24+Q$62))^2+($AG25*$AB$63-($DJ24+Q$63))^2)))</f>
        <v/>
      </c>
      <c r="AV25" s="418" t="str">
        <f>IF(R$10=0,"",IF(COUNTIF($BE$7:$BE24,AV$6)&gt;=HLOOKUP(AV$6,$E$8:$X$10,ROW($E$10)-ROW($E$8)+1,FALSE),"",SQRT(($AG25*$AB$14-($BM24+R$14))^2+($AG25*$AB$15-($BN24+R$15))^2+($AG25*$AB$16-($BO24+R$16))^2+($AG25*$AB$17-($BP24+R$17))^2+($AG25*$AB$18-($BQ24+R$18))^2+($AG25*$AB$19-($BR24+R$19))^2+($AG25*$AB$20-($BS24+R$20))^2+($AG25*$AB$21-($BT24+R$21))^2+($AG25*$AB$22-($BU24+R$22))^2+($AG25*$AB$23-($BV24+R$23))^2+($AG25*$AB$24-($BW24+R$24))^2+($AG25*$AB$25-($BX24+R$25))^2+($AG25*$AB$26-($BY24+R$26))^2+($AG25*$AB$27-($BZ24+R$27))^2+($AG25*$AB$28-($CA24+R$28))^2+($AG25*$AB$29-($CB24+R$29))^2+($AG25*$AB$30-($CC24+R$30))^2+($AG25*$AB$31-($CD24+R$31))^2+($AG25*$AB$32-($CE24+R$32))^2+($AG25*$AB$33-($CF24+R$33))^2+($AG25*$AB$34-($CG24+R$34))^2+($AG25*$AB$35-($CH24+R$35))^2+($AG25*$AB$36-($CI24+R$36))^2+($AG25*$AB$37-($CJ24+R$37))^2+($AG25*$AB$38-($CK24+R$38))^2+($AG25*$AB$39-($CL24+R$39))^2+($AG25*$AB$40-($CM24+R$40))^2+($AG25*$AB$41-($CN24+R$41))^2+($AG25*$AB$42-($CO24+R$42))^2+($AG25*$AB$43-($CP24+R$43))^2+($AG25*$AB$44-($CQ24+R$44))^2+($AG25*$AB$45-($CR24+R$45))^2+($AG25*$AB$46-($CS24+R$46))^2+($AG25*$AB$47-($CT24+R$47))^2+($AG25*$AB$48-($CU24+R$48))^2+($AG25*$AB$49-($CV24+R$49))^2+($AG25*$AB$50-($CW24+R$50))^2+($AG25*$AB$51-($CX24+R$51))^2+($AG25*$AB$52-($CY24+R$52))^2+($AG25*$AB$53-($CZ24+R$53))^2+($AG25*$AB$54-($DA24+R$54))^2+($AG25*$AB$55-($DB24+R$55))^2+($AG25*$AB$56-($DC24+R$56))^2+($AG25*$AB$57-($DD24+R$57))^2+($AG25*$AB$58-($DE24+R$58))^2+($AG25*$AB$59-($DF24+R$59))^2+($AG25*$AB$60-($DG24+R$60))^2+($AG25*$AB$61-($DH24+R$61))^2+($AG25*$AB$62-($DI24+R$62))^2+($AG25*$AB$63-($DJ24+R$63))^2)))</f>
        <v/>
      </c>
      <c r="AW25" s="418" t="str">
        <f>IF(S$10=0,"",IF(COUNTIF($BE$7:$BE24,AW$6)&gt;=HLOOKUP(AW$6,$E$8:$X$10,ROW($E$10)-ROW($E$8)+1,FALSE),"",SQRT(($AG25*$AB$14-($BM24+S$14))^2+($AG25*$AB$15-($BN24+S$15))^2+($AG25*$AB$16-($BO24+S$16))^2+($AG25*$AB$17-($BP24+S$17))^2+($AG25*$AB$18-($BQ24+S$18))^2+($AG25*$AB$19-($BR24+S$19))^2+($AG25*$AB$20-($BS24+S$20))^2+($AG25*$AB$21-($BT24+S$21))^2+($AG25*$AB$22-($BU24+S$22))^2+($AG25*$AB$23-($BV24+S$23))^2+($AG25*$AB$24-($BW24+S$24))^2+($AG25*$AB$25-($BX24+S$25))^2+($AG25*$AB$26-($BY24+S$26))^2+($AG25*$AB$27-($BZ24+S$27))^2+($AG25*$AB$28-($CA24+S$28))^2+($AG25*$AB$29-($CB24+S$29))^2+($AG25*$AB$30-($CC24+S$30))^2+($AG25*$AB$31-($CD24+S$31))^2+($AG25*$AB$32-($CE24+S$32))^2+($AG25*$AB$33-($CF24+S$33))^2+($AG25*$AB$34-($CG24+S$34))^2+($AG25*$AB$35-($CH24+S$35))^2+($AG25*$AB$36-($CI24+S$36))^2+($AG25*$AB$37-($CJ24+S$37))^2+($AG25*$AB$38-($CK24+S$38))^2+($AG25*$AB$39-($CL24+S$39))^2+($AG25*$AB$40-($CM24+S$40))^2+($AG25*$AB$41-($CN24+S$41))^2+($AG25*$AB$42-($CO24+S$42))^2+($AG25*$AB$43-($CP24+S$43))^2+($AG25*$AB$44-($CQ24+S$44))^2+($AG25*$AB$45-($CR24+S$45))^2+($AG25*$AB$46-($CS24+S$46))^2+($AG25*$AB$47-($CT24+S$47))^2+($AG25*$AB$48-($CU24+S$48))^2+($AG25*$AB$49-($CV24+S$49))^2+($AG25*$AB$50-($CW24+S$50))^2+($AG25*$AB$51-($CX24+S$51))^2+($AG25*$AB$52-($CY24+S$52))^2+($AG25*$AB$53-($CZ24+S$53))^2+($AG25*$AB$54-($DA24+S$54))^2+($AG25*$AB$55-($DB24+S$55))^2+($AG25*$AB$56-($DC24+S$56))^2+($AG25*$AB$57-($DD24+S$57))^2+($AG25*$AB$58-($DE24+S$58))^2+($AG25*$AB$59-($DF24+S$59))^2+($AG25*$AB$60-($DG24+S$60))^2+($AG25*$AB$61-($DH24+S$61))^2+($AG25*$AB$62-($DI24+S$62))^2+($AG25*$AB$63-($DJ24+S$63))^2)))</f>
        <v/>
      </c>
      <c r="AX25" s="418" t="str">
        <f>IF(T$10=0,"",IF(COUNTIF($BE$7:$BE24,AX$6)&gt;=HLOOKUP(AX$6,$E$8:$X$10,ROW($E$10)-ROW($E$8)+1,FALSE),"",SQRT(($AG25*$AB$14-($BM24+T$14))^2+($AG25*$AB$15-($BN24+T$15))^2+($AG25*$AB$16-($BO24+T$16))^2+($AG25*$AB$17-($BP24+T$17))^2+($AG25*$AB$18-($BQ24+T$18))^2+($AG25*$AB$19-($BR24+T$19))^2+($AG25*$AB$20-($BS24+T$20))^2+($AG25*$AB$21-($BT24+T$21))^2+($AG25*$AB$22-($BU24+T$22))^2+($AG25*$AB$23-($BV24+T$23))^2+($AG25*$AB$24-($BW24+T$24))^2+($AG25*$AB$25-($BX24+T$25))^2+($AG25*$AB$26-($BY24+T$26))^2+($AG25*$AB$27-($BZ24+T$27))^2+($AG25*$AB$28-($CA24+T$28))^2+($AG25*$AB$29-($CB24+T$29))^2+($AG25*$AB$30-($CC24+T$30))^2+($AG25*$AB$31-($CD24+T$31))^2+($AG25*$AB$32-($CE24+T$32))^2+($AG25*$AB$33-($CF24+T$33))^2+($AG25*$AB$34-($CG24+T$34))^2+($AG25*$AB$35-($CH24+T$35))^2+($AG25*$AB$36-($CI24+T$36))^2+($AG25*$AB$37-($CJ24+T$37))^2+($AG25*$AB$38-($CK24+T$38))^2+($AG25*$AB$39-($CL24+T$39))^2+($AG25*$AB$40-($CM24+T$40))^2+($AG25*$AB$41-($CN24+T$41))^2+($AG25*$AB$42-($CO24+T$42))^2+($AG25*$AB$43-($CP24+T$43))^2+($AG25*$AB$44-($CQ24+T$44))^2+($AG25*$AB$45-($CR24+T$45))^2+($AG25*$AB$46-($CS24+T$46))^2+($AG25*$AB$47-($CT24+T$47))^2+($AG25*$AB$48-($CU24+T$48))^2+($AG25*$AB$49-($CV24+T$49))^2+($AG25*$AB$50-($CW24+T$50))^2+($AG25*$AB$51-($CX24+T$51))^2+($AG25*$AB$52-($CY24+T$52))^2+($AG25*$AB$53-($CZ24+T$53))^2+($AG25*$AB$54-($DA24+T$54))^2+($AG25*$AB$55-($DB24+T$55))^2+($AG25*$AB$56-($DC24+T$56))^2+($AG25*$AB$57-($DD24+T$57))^2+($AG25*$AB$58-($DE24+T$58))^2+($AG25*$AB$59-($DF24+T$59))^2+($AG25*$AB$60-($DG24+T$60))^2+($AG25*$AB$61-($DH24+T$61))^2+($AG25*$AB$62-($DI24+T$62))^2+($AG25*$AB$63-($DJ24+T$63))^2)))</f>
        <v/>
      </c>
      <c r="AY25" s="418" t="str">
        <f>IF(U$10=0,"",IF(COUNTIF($BE$7:$BE24,AY$6)&gt;=HLOOKUP(AY$6,$E$8:$X$10,ROW($E$10)-ROW($E$8)+1,FALSE),"",SQRT(($AG25*$AB$14-($BM24+U$14))^2+($AG25*$AB$15-($BN24+U$15))^2+($AG25*$AB$16-($BO24+U$16))^2+($AG25*$AB$17-($BP24+U$17))^2+($AG25*$AB$18-($BQ24+U$18))^2+($AG25*$AB$19-($BR24+U$19))^2+($AG25*$AB$20-($BS24+U$20))^2+($AG25*$AB$21-($BT24+U$21))^2+($AG25*$AB$22-($BU24+U$22))^2+($AG25*$AB$23-($BV24+U$23))^2+($AG25*$AB$24-($BW24+U$24))^2+($AG25*$AB$25-($BX24+U$25))^2+($AG25*$AB$26-($BY24+U$26))^2+($AG25*$AB$27-($BZ24+U$27))^2+($AG25*$AB$28-($CA24+U$28))^2+($AG25*$AB$29-($CB24+U$29))^2+($AG25*$AB$30-($CC24+U$30))^2+($AG25*$AB$31-($CD24+U$31))^2+($AG25*$AB$32-($CE24+U$32))^2+($AG25*$AB$33-($CF24+U$33))^2+($AG25*$AB$34-($CG24+U$34))^2+($AG25*$AB$35-($CH24+U$35))^2+($AG25*$AB$36-($CI24+U$36))^2+($AG25*$AB$37-($CJ24+U$37))^2+($AG25*$AB$38-($CK24+U$38))^2+($AG25*$AB$39-($CL24+U$39))^2+($AG25*$AB$40-($CM24+U$40))^2+($AG25*$AB$41-($CN24+U$41))^2+($AG25*$AB$42-($CO24+U$42))^2+($AG25*$AB$43-($CP24+U$43))^2+($AG25*$AB$44-($CQ24+U$44))^2+($AG25*$AB$45-($CR24+U$45))^2+($AG25*$AB$46-($CS24+U$46))^2+($AG25*$AB$47-($CT24+U$47))^2+($AG25*$AB$48-($CU24+U$48))^2+($AG25*$AB$49-($CV24+U$49))^2+($AG25*$AB$50-($CW24+U$50))^2+($AG25*$AB$51-($CX24+U$51))^2+($AG25*$AB$52-($CY24+U$52))^2+($AG25*$AB$53-($CZ24+U$53))^2+($AG25*$AB$54-($DA24+U$54))^2+($AG25*$AB$55-($DB24+U$55))^2+($AG25*$AB$56-($DC24+U$56))^2+($AG25*$AB$57-($DD24+U$57))^2+($AG25*$AB$58-($DE24+U$58))^2+($AG25*$AB$59-($DF24+U$59))^2+($AG25*$AB$60-($DG24+U$60))^2+($AG25*$AB$61-($DH24+U$61))^2+($AG25*$AB$62-($DI24+U$62))^2+($AG25*$AB$63-($DJ24+U$63))^2)))</f>
        <v/>
      </c>
      <c r="AZ25" s="418" t="str">
        <f>IF(V$10=0,"",IF(COUNTIF($BE$7:$BE24,AZ$6)&gt;=HLOOKUP(AZ$6,$E$8:$X$10,ROW($E$10)-ROW($E$8)+1,FALSE),"",SQRT(($AG25*$AB$14-($BM24+V$14))^2+($AG25*$AB$15-($BN24+V$15))^2+($AG25*$AB$16-($BO24+V$16))^2+($AG25*$AB$17-($BP24+V$17))^2+($AG25*$AB$18-($BQ24+V$18))^2+($AG25*$AB$19-($BR24+V$19))^2+($AG25*$AB$20-($BS24+V$20))^2+($AG25*$AB$21-($BT24+V$21))^2+($AG25*$AB$22-($BU24+V$22))^2+($AG25*$AB$23-($BV24+V$23))^2+($AG25*$AB$24-($BW24+V$24))^2+($AG25*$AB$25-($BX24+V$25))^2+($AG25*$AB$26-($BY24+V$26))^2+($AG25*$AB$27-($BZ24+V$27))^2+($AG25*$AB$28-($CA24+V$28))^2+($AG25*$AB$29-($CB24+V$29))^2+($AG25*$AB$30-($CC24+V$30))^2+($AG25*$AB$31-($CD24+V$31))^2+($AG25*$AB$32-($CE24+V$32))^2+($AG25*$AB$33-($CF24+V$33))^2+($AG25*$AB$34-($CG24+V$34))^2+($AG25*$AB$35-($CH24+V$35))^2+($AG25*$AB$36-($CI24+V$36))^2+($AG25*$AB$37-($CJ24+V$37))^2+($AG25*$AB$38-($CK24+V$38))^2+($AG25*$AB$39-($CL24+V$39))^2+($AG25*$AB$40-($CM24+V$40))^2+($AG25*$AB$41-($CN24+V$41))^2+($AG25*$AB$42-($CO24+V$42))^2+($AG25*$AB$43-($CP24+V$43))^2+($AG25*$AB$44-($CQ24+V$44))^2+($AG25*$AB$45-($CR24+V$45))^2+($AG25*$AB$46-($CS24+V$46))^2+($AG25*$AB$47-($CT24+V$47))^2+($AG25*$AB$48-($CU24+V$48))^2+($AG25*$AB$49-($CV24+V$49))^2+($AG25*$AB$50-($CW24+V$50))^2+($AG25*$AB$51-($CX24+V$51))^2+($AG25*$AB$52-($CY24+V$52))^2+($AG25*$AB$53-($CZ24+V$53))^2+($AG25*$AB$54-($DA24+V$54))^2+($AG25*$AB$55-($DB24+V$55))^2+($AG25*$AB$56-($DC24+V$56))^2+($AG25*$AB$57-($DD24+V$57))^2+($AG25*$AB$58-($DE24+V$58))^2+($AG25*$AB$59-($DF24+V$59))^2+($AG25*$AB$60-($DG24+V$60))^2+($AG25*$AB$61-($DH24+V$61))^2+($AG25*$AB$62-($DI24+V$62))^2+($AG25*$AB$63-($DJ24+V$63))^2)))</f>
        <v/>
      </c>
      <c r="BA25" s="418" t="str">
        <f>IF(W$10=0,"",IF(COUNTIF($BE$7:$BE24,BA$6)&gt;=HLOOKUP(BA$6,$E$8:$X$10,ROW($E$10)-ROW($E$8)+1,FALSE),"",SQRT(($AG25*$AB$14-($BM24+W$14))^2+($AG25*$AB$15-($BN24+W$15))^2+($AG25*$AB$16-($BO24+W$16))^2+($AG25*$AB$17-($BP24+W$17))^2+($AG25*$AB$18-($BQ24+W$18))^2+($AG25*$AB$19-($BR24+W$19))^2+($AG25*$AB$20-($BS24+W$20))^2+($AG25*$AB$21-($BT24+W$21))^2+($AG25*$AB$22-($BU24+W$22))^2+($AG25*$AB$23-($BV24+W$23))^2+($AG25*$AB$24-($BW24+W$24))^2+($AG25*$AB$25-($BX24+W$25))^2+($AG25*$AB$26-($BY24+W$26))^2+($AG25*$AB$27-($BZ24+W$27))^2+($AG25*$AB$28-($CA24+W$28))^2+($AG25*$AB$29-($CB24+W$29))^2+($AG25*$AB$30-($CC24+W$30))^2+($AG25*$AB$31-($CD24+W$31))^2+($AG25*$AB$32-($CE24+W$32))^2+($AG25*$AB$33-($CF24+W$33))^2+($AG25*$AB$34-($CG24+W$34))^2+($AG25*$AB$35-($CH24+W$35))^2+($AG25*$AB$36-($CI24+W$36))^2+($AG25*$AB$37-($CJ24+W$37))^2+($AG25*$AB$38-($CK24+W$38))^2+($AG25*$AB$39-($CL24+W$39))^2+($AG25*$AB$40-($CM24+W$40))^2+($AG25*$AB$41-($CN24+W$41))^2+($AG25*$AB$42-($CO24+W$42))^2+($AG25*$AB$43-($CP24+W$43))^2+($AG25*$AB$44-($CQ24+W$44))^2+($AG25*$AB$45-($CR24+W$45))^2+($AG25*$AB$46-($CS24+W$46))^2+($AG25*$AB$47-($CT24+W$47))^2+($AG25*$AB$48-($CU24+W$48))^2+($AG25*$AB$49-($CV24+W$49))^2+($AG25*$AB$50-($CW24+W$50))^2+($AG25*$AB$51-($CX24+W$51))^2+($AG25*$AB$52-($CY24+W$52))^2+($AG25*$AB$53-($CZ24+W$53))^2+($AG25*$AB$54-($DA24+W$54))^2+($AG25*$AB$55-($DB24+W$55))^2+($AG25*$AB$56-($DC24+W$56))^2+($AG25*$AB$57-($DD24+W$57))^2+($AG25*$AB$58-($DE24+W$58))^2+($AG25*$AB$59-($DF24+W$59))^2+($AG25*$AB$60-($DG24+W$60))^2+($AG25*$AB$61-($DH24+W$61))^2+($AG25*$AB$62-($DI24+W$62))^2+($AG25*$AB$63-($DJ24+W$63))^2)))</f>
        <v/>
      </c>
      <c r="BB25" s="418" t="str">
        <f>IF(X$10=0,"",IF(COUNTIF($BE$7:$BE24,BB$6)&gt;=HLOOKUP(BB$6,$E$8:$X$10,ROW($E$10)-ROW($E$8)+1,FALSE),"",SQRT(($AG25*$AB$14-($BM24+X$14))^2+($AG25*$AB$15-($BN24+X$15))^2+($AG25*$AB$16-($BO24+X$16))^2+($AG25*$AB$17-($BP24+X$17))^2+($AG25*$AB$18-($BQ24+X$18))^2+($AG25*$AB$19-($BR24+X$19))^2+($AG25*$AB$20-($BS24+X$20))^2+($AG25*$AB$21-($BT24+X$21))^2+($AG25*$AB$22-($BU24+X$22))^2+($AG25*$AB$23-($BV24+X$23))^2+($AG25*$AB$24-($BW24+X$24))^2+($AG25*$AB$25-($BX24+X$25))^2+($AG25*$AB$26-($BY24+X$26))^2+($AG25*$AB$27-($BZ24+X$27))^2+($AG25*$AB$28-($CA24+X$28))^2+($AG25*$AB$29-($CB24+X$29))^2+($AG25*$AB$30-($CC24+X$30))^2+($AG25*$AB$31-($CD24+X$31))^2+($AG25*$AB$32-($CE24+X$32))^2+($AG25*$AB$33-($CF24+X$33))^2+($AG25*$AB$34-($CG24+X$34))^2+($AG25*$AB$35-($CH24+X$35))^2+($AG25*$AB$36-($CI24+X$36))^2+($AG25*$AB$37-($CJ24+X$37))^2+($AG25*$AB$38-($CK24+X$38))^2+($AG25*$AB$39-($CL24+X$39))^2+($AG25*$AB$40-($CM24+X$40))^2+($AG25*$AB$41-($CN24+X$41))^2+($AG25*$AB$42-($CO24+X$42))^2+($AG25*$AB$43-($CP24+X$43))^2+($AG25*$AB$44-($CQ24+X$44))^2+($AG25*$AB$45-($CR24+X$45))^2+($AG25*$AB$46-($CS24+X$46))^2+($AG25*$AB$47-($CT24+X$47))^2+($AG25*$AB$48-($CU24+X$48))^2+($AG25*$AB$49-($CV24+X$49))^2+($AG25*$AB$50-($CW24+X$50))^2+($AG25*$AB$51-($CX24+X$51))^2+($AG25*$AB$52-($CY24+X$52))^2+($AG25*$AB$53-($CZ24+X$53))^2+($AG25*$AB$54-($DA24+X$54))^2+($AG25*$AB$55-($DB24+X$55))^2+($AG25*$AB$56-($DC24+X$56))^2+($AG25*$AB$57-($DD24+X$57))^2+($AG25*$AB$58-($DE24+X$58))^2+($AG25*$AB$59-($DF24+X$59))^2+($AG25*$AB$60-($DG24+X$60))^2+($AG25*$AB$61-($DH24+X$61))^2+($AG25*$AB$62-($DI24+X$62))^2+($AG25*$AB$63-($DJ24+X$63))^2)))</f>
        <v/>
      </c>
      <c r="BC25" s="200"/>
      <c r="BD25" s="419">
        <f t="shared" si="6"/>
        <v>0</v>
      </c>
      <c r="BE25" s="420">
        <f t="shared" si="7"/>
        <v>0</v>
      </c>
      <c r="BF25" s="421">
        <f t="shared" si="8"/>
        <v>0</v>
      </c>
      <c r="BG25" s="71"/>
      <c r="BH25" s="71"/>
      <c r="BI25" s="71"/>
      <c r="BJ25" s="71"/>
      <c r="BK25" s="693"/>
      <c r="BL25" s="197">
        <f t="shared" si="12"/>
        <v>19</v>
      </c>
      <c r="BM25" s="202">
        <f t="shared" si="66"/>
        <v>0</v>
      </c>
      <c r="BN25" s="202">
        <f t="shared" si="67"/>
        <v>0</v>
      </c>
      <c r="BO25" s="202">
        <f t="shared" si="13"/>
        <v>0</v>
      </c>
      <c r="BP25" s="202">
        <f t="shared" si="14"/>
        <v>0</v>
      </c>
      <c r="BQ25" s="202">
        <f t="shared" si="15"/>
        <v>0</v>
      </c>
      <c r="BR25" s="202">
        <f t="shared" si="16"/>
        <v>0</v>
      </c>
      <c r="BS25" s="202">
        <f t="shared" si="17"/>
        <v>0</v>
      </c>
      <c r="BT25" s="202">
        <f t="shared" si="18"/>
        <v>0</v>
      </c>
      <c r="BU25" s="202">
        <f t="shared" si="19"/>
        <v>0</v>
      </c>
      <c r="BV25" s="202">
        <f t="shared" si="20"/>
        <v>0</v>
      </c>
      <c r="BW25" s="202">
        <f t="shared" si="21"/>
        <v>0</v>
      </c>
      <c r="BX25" s="202">
        <f t="shared" si="22"/>
        <v>0</v>
      </c>
      <c r="BY25" s="202">
        <f t="shared" si="23"/>
        <v>0</v>
      </c>
      <c r="BZ25" s="202">
        <f t="shared" si="24"/>
        <v>0</v>
      </c>
      <c r="CA25" s="202">
        <f t="shared" si="25"/>
        <v>0</v>
      </c>
      <c r="CB25" s="202">
        <f t="shared" si="26"/>
        <v>0</v>
      </c>
      <c r="CC25" s="202">
        <f t="shared" si="27"/>
        <v>0</v>
      </c>
      <c r="CD25" s="202">
        <f t="shared" si="28"/>
        <v>0</v>
      </c>
      <c r="CE25" s="202">
        <f t="shared" si="29"/>
        <v>0</v>
      </c>
      <c r="CF25" s="202">
        <f t="shared" si="30"/>
        <v>0</v>
      </c>
      <c r="CG25" s="202">
        <f t="shared" si="31"/>
        <v>0</v>
      </c>
      <c r="CH25" s="202">
        <f t="shared" si="32"/>
        <v>0</v>
      </c>
      <c r="CI25" s="202">
        <f t="shared" si="33"/>
        <v>0</v>
      </c>
      <c r="CJ25" s="202">
        <f t="shared" si="34"/>
        <v>0</v>
      </c>
      <c r="CK25" s="202">
        <f t="shared" si="35"/>
        <v>0</v>
      </c>
      <c r="CL25" s="202">
        <f t="shared" si="36"/>
        <v>0</v>
      </c>
      <c r="CM25" s="202">
        <f t="shared" si="37"/>
        <v>0</v>
      </c>
      <c r="CN25" s="202">
        <f t="shared" si="38"/>
        <v>0</v>
      </c>
      <c r="CO25" s="202">
        <f t="shared" si="39"/>
        <v>0</v>
      </c>
      <c r="CP25" s="202">
        <f t="shared" si="40"/>
        <v>0</v>
      </c>
      <c r="CQ25" s="202">
        <f t="shared" si="41"/>
        <v>0</v>
      </c>
      <c r="CR25" s="202">
        <f t="shared" si="42"/>
        <v>0</v>
      </c>
      <c r="CS25" s="202">
        <f t="shared" si="43"/>
        <v>0</v>
      </c>
      <c r="CT25" s="202">
        <f t="shared" si="44"/>
        <v>0</v>
      </c>
      <c r="CU25" s="202">
        <f t="shared" si="45"/>
        <v>0</v>
      </c>
      <c r="CV25" s="202">
        <f t="shared" si="46"/>
        <v>0</v>
      </c>
      <c r="CW25" s="202">
        <f t="shared" si="47"/>
        <v>0</v>
      </c>
      <c r="CX25" s="202">
        <f t="shared" si="48"/>
        <v>0</v>
      </c>
      <c r="CY25" s="202">
        <f t="shared" si="49"/>
        <v>0</v>
      </c>
      <c r="CZ25" s="202">
        <f t="shared" si="50"/>
        <v>0</v>
      </c>
      <c r="DA25" s="202">
        <f t="shared" si="51"/>
        <v>0</v>
      </c>
      <c r="DB25" s="202">
        <f t="shared" si="52"/>
        <v>0</v>
      </c>
      <c r="DC25" s="202">
        <f t="shared" si="53"/>
        <v>0</v>
      </c>
      <c r="DD25" s="202">
        <f t="shared" si="54"/>
        <v>0</v>
      </c>
      <c r="DE25" s="202">
        <f t="shared" si="55"/>
        <v>0</v>
      </c>
      <c r="DF25" s="202">
        <f t="shared" si="56"/>
        <v>0</v>
      </c>
      <c r="DG25" s="202">
        <f t="shared" si="57"/>
        <v>0</v>
      </c>
      <c r="DH25" s="202">
        <f t="shared" si="58"/>
        <v>0</v>
      </c>
      <c r="DI25" s="202">
        <f t="shared" si="59"/>
        <v>0</v>
      </c>
      <c r="DJ25" s="202">
        <f t="shared" si="60"/>
        <v>0</v>
      </c>
      <c r="DK25" s="71"/>
      <c r="DL25" s="71"/>
      <c r="DM25" s="71"/>
      <c r="DN25" s="71"/>
      <c r="DO25" s="71"/>
      <c r="DP25" s="71"/>
    </row>
    <row r="26" spans="1:120" ht="18" customHeight="1" thickTop="1" thickBot="1" x14ac:dyDescent="0.25">
      <c r="A26" s="71"/>
      <c r="B26" s="691"/>
      <c r="C26" s="220"/>
      <c r="D26" s="236"/>
      <c r="E26" s="237"/>
      <c r="F26" s="237"/>
      <c r="G26" s="237"/>
      <c r="H26" s="237"/>
      <c r="I26" s="237"/>
      <c r="J26" s="237"/>
      <c r="K26" s="237"/>
      <c r="L26" s="237"/>
      <c r="M26" s="237"/>
      <c r="N26" s="237"/>
      <c r="O26" s="237"/>
      <c r="P26" s="237"/>
      <c r="Q26" s="237"/>
      <c r="R26" s="237"/>
      <c r="S26" s="237"/>
      <c r="T26" s="237"/>
      <c r="U26" s="237"/>
      <c r="V26" s="237"/>
      <c r="W26" s="415"/>
      <c r="X26" s="414"/>
      <c r="Y26" s="133"/>
      <c r="Z26" s="222">
        <f t="shared" si="63"/>
        <v>0</v>
      </c>
      <c r="AA26" s="223"/>
      <c r="AB26" s="224">
        <f t="shared" si="64"/>
        <v>0</v>
      </c>
      <c r="AC26" s="71"/>
      <c r="AD26" s="440">
        <f t="shared" si="65"/>
        <v>0</v>
      </c>
      <c r="AE26" s="71"/>
      <c r="AF26" s="71"/>
      <c r="AG26" s="417">
        <f>IF(MAX(AG$7:AG25)&lt;$W$12,AG25+1,0)</f>
        <v>0</v>
      </c>
      <c r="AH26" s="200"/>
      <c r="AI26" s="418" t="str">
        <f>IF(E$10=0,"",IF(COUNTIF($BE$7:$BE25,AI$6)&gt;=HLOOKUP(AI$6,$E$8:$X$10,ROW($E$10)-ROW($E$8)+1,FALSE),"",SQRT(($AG26*$AB$14-($BM25+E$14))^2+($AG26*$AB$15-($BN25+E$15))^2+($AG26*$AB$16-($BO25+E$16))^2+($AG26*$AB$17-($BP25+E$17))^2+($AG26*$AB$18-($BQ25+E$18))^2+($AG26*$AB$19-($BR25+E$19))^2+($AG26*$AB$20-($BS25+E$20))^2+($AG26*$AB$21-($BT25+E$21))^2+($AG26*$AB$22-($BU25+E$22))^2+($AG26*$AB$23-($BV25+E$23))^2+($AG26*$AB$24-($BW25+E$24))^2+($AG26*$AB$25-($BX25+E$25))^2+($AG26*$AB$26-($BY25+E$26))^2+($AG26*$AB$27-($BZ25+E$27))^2+($AG26*$AB$28-($CA25+E$28))^2+($AG26*$AB$29-($CB25+E$29))^2+($AG26*$AB$30-($CC25+E$30))^2+($AG26*$AB$31-($CD25+E$31))^2+($AG26*$AB$32-($CE25+E$32))^2+($AG26*$AB$33-($CF25+E$33))^2+($AG26*$AB$34-($CG25+E$34))^2+($AG26*$AB$35-($CH25+E$35))^2+($AG26*$AB$36-($CI25+E$36))^2+($AG26*$AB$37-($CJ25+E$37))^2+($AG26*$AB$38-($CK25+E$38))^2+($AG26*$AB$39-($CL25+E$39))^2+($AG26*$AB$40-($CM25+E$40))^2+($AG26*$AB$41-($CN25+E$41))^2+($AG26*$AB$42-($CO25+E$42))^2+($AG26*$AB$43-($CP25+E$43))^2+($AG26*$AB$44-($CQ25+E$44))^2+($AG26*$AB$45-($CR25+E$45))^2+($AG26*$AB$46-($CS25+E$46))^2+($AG26*$AB$47-($CT25+E$47))^2+($AG26*$AB$48-($CU25+E$48))^2+($AG26*$AB$49-($CV25+E$49))^2+($AG26*$AB$50-($CW25+E$50))^2+($AG26*$AB$51-($CX25+E$51))^2+($AG26*$AB$52-($CY25+E$52))^2+($AG26*$AB$53-($CZ25+E$53))^2+($AG26*$AB$54-($DA25+E$54))^2+($AG26*$AB$55-($DB25+E$55))^2+($AG26*$AB$56-($DC25+E$56))^2+($AG26*$AB$57-($DD25+E$57))^2+($AG26*$AB$58-($DE25+E$58))^2+($AG26*$AB$59-($DF25+E$59))^2+($AG26*$AB$60-($DG25+E$60))^2+($AG26*$AB$61-($DH25+E$61))^2+($AG26*$AB$62-($DI25+E$62))^2+($AG26*$AB$63-($DJ25+E$63))^2)))</f>
        <v/>
      </c>
      <c r="AJ26" s="418" t="str">
        <f>IF(F$10=0,"",IF(COUNTIF($BE$7:$BE25,AJ$6)&gt;=HLOOKUP(AJ$6,$E$8:$X$10,ROW($E$10)-ROW($E$8)+1,FALSE),"",SQRT(($AG26*$AB$14-($BM25+F$14))^2+($AG26*$AB$15-($BN25+F$15))^2+($AG26*$AB$16-($BO25+F$16))^2+($AG26*$AB$17-($BP25+F$17))^2+($AG26*$AB$18-($BQ25+F$18))^2+($AG26*$AB$19-($BR25+F$19))^2+($AG26*$AB$20-($BS25+F$20))^2+($AG26*$AB$21-($BT25+F$21))^2+($AG26*$AB$22-($BU25+F$22))^2+($AG26*$AB$23-($BV25+F$23))^2+($AG26*$AB$24-($BW25+F$24))^2+($AG26*$AB$25-($BX25+F$25))^2+($AG26*$AB$26-($BY25+F$26))^2+($AG26*$AB$27-($BZ25+F$27))^2+($AG26*$AB$28-($CA25+F$28))^2+($AG26*$AB$29-($CB25+F$29))^2+($AG26*$AB$30-($CC25+F$30))^2+($AG26*$AB$31-($CD25+F$31))^2+($AG26*$AB$32-($CE25+F$32))^2+($AG26*$AB$33-($CF25+F$33))^2+($AG26*$AB$34-($CG25+F$34))^2+($AG26*$AB$35-($CH25+F$35))^2+($AG26*$AB$36-($CI25+F$36))^2+($AG26*$AB$37-($CJ25+F$37))^2+($AG26*$AB$38-($CK25+F$38))^2+($AG26*$AB$39-($CL25+F$39))^2+($AG26*$AB$40-($CM25+F$40))^2+($AG26*$AB$41-($CN25+F$41))^2+($AG26*$AB$42-($CO25+F$42))^2+($AG26*$AB$43-($CP25+F$43))^2+($AG26*$AB$44-($CQ25+F$44))^2+($AG26*$AB$45-($CR25+F$45))^2+($AG26*$AB$46-($CS25+F$46))^2+($AG26*$AB$47-($CT25+F$47))^2+($AG26*$AB$48-($CU25+F$48))^2+($AG26*$AB$49-($CV25+F$49))^2+($AG26*$AB$50-($CW25+F$50))^2+($AG26*$AB$51-($CX25+F$51))^2+($AG26*$AB$52-($CY25+F$52))^2+($AG26*$AB$53-($CZ25+F$53))^2+($AG26*$AB$54-($DA25+F$54))^2+($AG26*$AB$55-($DB25+F$55))^2+($AG26*$AB$56-($DC25+F$56))^2+($AG26*$AB$57-($DD25+F$57))^2+($AG26*$AB$58-($DE25+F$58))^2+($AG26*$AB$59-($DF25+F$59))^2+($AG26*$AB$60-($DG25+F$60))^2+($AG26*$AB$61-($DH25+F$61))^2+($AG26*$AB$62-($DI25+F$62))^2+($AG26*$AB$63-($DJ25+F$63))^2)))</f>
        <v/>
      </c>
      <c r="AK26" s="418" t="str">
        <f>IF(G$10=0,"",IF(COUNTIF($BE$7:$BE25,AK$6)&gt;=HLOOKUP(AK$6,$E$8:$X$10,ROW($E$10)-ROW($E$8)+1,FALSE),"",SQRT(($AG26*$AB$14-($BM25+G$14))^2+($AG26*$AB$15-($BN25+G$15))^2+($AG26*$AB$16-($BO25+G$16))^2+($AG26*$AB$17-($BP25+G$17))^2+($AG26*$AB$18-($BQ25+G$18))^2+($AG26*$AB$19-($BR25+G$19))^2+($AG26*$AB$20-($BS25+G$20))^2+($AG26*$AB$21-($BT25+G$21))^2+($AG26*$AB$22-($BU25+G$22))^2+($AG26*$AB$23-($BV25+G$23))^2+($AG26*$AB$24-($BW25+G$24))^2+($AG26*$AB$25-($BX25+G$25))^2+($AG26*$AB$26-($BY25+G$26))^2+($AG26*$AB$27-($BZ25+G$27))^2+($AG26*$AB$28-($CA25+G$28))^2+($AG26*$AB$29-($CB25+G$29))^2+($AG26*$AB$30-($CC25+G$30))^2+($AG26*$AB$31-($CD25+G$31))^2+($AG26*$AB$32-($CE25+G$32))^2+($AG26*$AB$33-($CF25+G$33))^2+($AG26*$AB$34-($CG25+G$34))^2+($AG26*$AB$35-($CH25+G$35))^2+($AG26*$AB$36-($CI25+G$36))^2+($AG26*$AB$37-($CJ25+G$37))^2+($AG26*$AB$38-($CK25+G$38))^2+($AG26*$AB$39-($CL25+G$39))^2+($AG26*$AB$40-($CM25+G$40))^2+($AG26*$AB$41-($CN25+G$41))^2+($AG26*$AB$42-($CO25+G$42))^2+($AG26*$AB$43-($CP25+G$43))^2+($AG26*$AB$44-($CQ25+G$44))^2+($AG26*$AB$45-($CR25+G$45))^2+($AG26*$AB$46-($CS25+G$46))^2+($AG26*$AB$47-($CT25+G$47))^2+($AG26*$AB$48-($CU25+G$48))^2+($AG26*$AB$49-($CV25+G$49))^2+($AG26*$AB$50-($CW25+G$50))^2+($AG26*$AB$51-($CX25+G$51))^2+($AG26*$AB$52-($CY25+G$52))^2+($AG26*$AB$53-($CZ25+G$53))^2+($AG26*$AB$54-($DA25+G$54))^2+($AG26*$AB$55-($DB25+G$55))^2+($AG26*$AB$56-($DC25+G$56))^2+($AG26*$AB$57-($DD25+G$57))^2+($AG26*$AB$58-($DE25+G$58))^2+($AG26*$AB$59-($DF25+G$59))^2+($AG26*$AB$60-($DG25+G$60))^2+($AG26*$AB$61-($DH25+G$61))^2+($AG26*$AB$62-($DI25+G$62))^2+($AG26*$AB$63-($DJ25+G$63))^2)))</f>
        <v/>
      </c>
      <c r="AL26" s="418" t="str">
        <f>IF(H$10=0,"",IF(COUNTIF($BE$7:$BE25,AL$6)&gt;=HLOOKUP(AL$6,$E$8:$X$10,ROW($E$10)-ROW($E$8)+1,FALSE),"",SQRT(($AG26*$AB$14-($BM25+H$14))^2+($AG26*$AB$15-($BN25+H$15))^2+($AG26*$AB$16-($BO25+H$16))^2+($AG26*$AB$17-($BP25+H$17))^2+($AG26*$AB$18-($BQ25+H$18))^2+($AG26*$AB$19-($BR25+H$19))^2+($AG26*$AB$20-($BS25+H$20))^2+($AG26*$AB$21-($BT25+H$21))^2+($AG26*$AB$22-($BU25+H$22))^2+($AG26*$AB$23-($BV25+H$23))^2+($AG26*$AB$24-($BW25+H$24))^2+($AG26*$AB$25-($BX25+H$25))^2+($AG26*$AB$26-($BY25+H$26))^2+($AG26*$AB$27-($BZ25+H$27))^2+($AG26*$AB$28-($CA25+H$28))^2+($AG26*$AB$29-($CB25+H$29))^2+($AG26*$AB$30-($CC25+H$30))^2+($AG26*$AB$31-($CD25+H$31))^2+($AG26*$AB$32-($CE25+H$32))^2+($AG26*$AB$33-($CF25+H$33))^2+($AG26*$AB$34-($CG25+H$34))^2+($AG26*$AB$35-($CH25+H$35))^2+($AG26*$AB$36-($CI25+H$36))^2+($AG26*$AB$37-($CJ25+H$37))^2+($AG26*$AB$38-($CK25+H$38))^2+($AG26*$AB$39-($CL25+H$39))^2+($AG26*$AB$40-($CM25+H$40))^2+($AG26*$AB$41-($CN25+H$41))^2+($AG26*$AB$42-($CO25+H$42))^2+($AG26*$AB$43-($CP25+H$43))^2+($AG26*$AB$44-($CQ25+H$44))^2+($AG26*$AB$45-($CR25+H$45))^2+($AG26*$AB$46-($CS25+H$46))^2+($AG26*$AB$47-($CT25+H$47))^2+($AG26*$AB$48-($CU25+H$48))^2+($AG26*$AB$49-($CV25+H$49))^2+($AG26*$AB$50-($CW25+H$50))^2+($AG26*$AB$51-($CX25+H$51))^2+($AG26*$AB$52-($CY25+H$52))^2+($AG26*$AB$53-($CZ25+H$53))^2+($AG26*$AB$54-($DA25+H$54))^2+($AG26*$AB$55-($DB25+H$55))^2+($AG26*$AB$56-($DC25+H$56))^2+($AG26*$AB$57-($DD25+H$57))^2+($AG26*$AB$58-($DE25+H$58))^2+($AG26*$AB$59-($DF25+H$59))^2+($AG26*$AB$60-($DG25+H$60))^2+($AG26*$AB$61-($DH25+H$61))^2+($AG26*$AB$62-($DI25+H$62))^2+($AG26*$AB$63-($DJ25+H$63))^2)))</f>
        <v/>
      </c>
      <c r="AM26" s="418" t="str">
        <f>IF(I$10=0,"",IF(COUNTIF($BE$7:$BE25,AM$6)&gt;=HLOOKUP(AM$6,$E$8:$X$10,ROW($E$10)-ROW($E$8)+1,FALSE),"",SQRT(($AG26*$AB$14-($BM25+I$14))^2+($AG26*$AB$15-($BN25+I$15))^2+($AG26*$AB$16-($BO25+I$16))^2+($AG26*$AB$17-($BP25+I$17))^2+($AG26*$AB$18-($BQ25+I$18))^2+($AG26*$AB$19-($BR25+I$19))^2+($AG26*$AB$20-($BS25+I$20))^2+($AG26*$AB$21-($BT25+I$21))^2+($AG26*$AB$22-($BU25+I$22))^2+($AG26*$AB$23-($BV25+I$23))^2+($AG26*$AB$24-($BW25+I$24))^2+($AG26*$AB$25-($BX25+I$25))^2+($AG26*$AB$26-($BY25+I$26))^2+($AG26*$AB$27-($BZ25+I$27))^2+($AG26*$AB$28-($CA25+I$28))^2+($AG26*$AB$29-($CB25+I$29))^2+($AG26*$AB$30-($CC25+I$30))^2+($AG26*$AB$31-($CD25+I$31))^2+($AG26*$AB$32-($CE25+I$32))^2+($AG26*$AB$33-($CF25+I$33))^2+($AG26*$AB$34-($CG25+I$34))^2+($AG26*$AB$35-($CH25+I$35))^2+($AG26*$AB$36-($CI25+I$36))^2+($AG26*$AB$37-($CJ25+I$37))^2+($AG26*$AB$38-($CK25+I$38))^2+($AG26*$AB$39-($CL25+I$39))^2+($AG26*$AB$40-($CM25+I$40))^2+($AG26*$AB$41-($CN25+I$41))^2+($AG26*$AB$42-($CO25+I$42))^2+($AG26*$AB$43-($CP25+I$43))^2+($AG26*$AB$44-($CQ25+I$44))^2+($AG26*$AB$45-($CR25+I$45))^2+($AG26*$AB$46-($CS25+I$46))^2+($AG26*$AB$47-($CT25+I$47))^2+($AG26*$AB$48-($CU25+I$48))^2+($AG26*$AB$49-($CV25+I$49))^2+($AG26*$AB$50-($CW25+I$50))^2+($AG26*$AB$51-($CX25+I$51))^2+($AG26*$AB$52-($CY25+I$52))^2+($AG26*$AB$53-($CZ25+I$53))^2+($AG26*$AB$54-($DA25+I$54))^2+($AG26*$AB$55-($DB25+I$55))^2+($AG26*$AB$56-($DC25+I$56))^2+($AG26*$AB$57-($DD25+I$57))^2+($AG26*$AB$58-($DE25+I$58))^2+($AG26*$AB$59-($DF25+I$59))^2+($AG26*$AB$60-($DG25+I$60))^2+($AG26*$AB$61-($DH25+I$61))^2+($AG26*$AB$62-($DI25+I$62))^2+($AG26*$AB$63-($DJ25+I$63))^2)))</f>
        <v/>
      </c>
      <c r="AN26" s="418" t="str">
        <f>IF(J$10=0,"",IF(COUNTIF($BE$7:$BE25,AN$6)&gt;=HLOOKUP(AN$6,$E$8:$X$10,ROW($E$10)-ROW($E$8)+1,FALSE),"",SQRT(($AG26*$AB$14-($BM25+J$14))^2+($AG26*$AB$15-($BN25+J$15))^2+($AG26*$AB$16-($BO25+J$16))^2+($AG26*$AB$17-($BP25+J$17))^2+($AG26*$AB$18-($BQ25+J$18))^2+($AG26*$AB$19-($BR25+J$19))^2+($AG26*$AB$20-($BS25+J$20))^2+($AG26*$AB$21-($BT25+J$21))^2+($AG26*$AB$22-($BU25+J$22))^2+($AG26*$AB$23-($BV25+J$23))^2+($AG26*$AB$24-($BW25+J$24))^2+($AG26*$AB$25-($BX25+J$25))^2+($AG26*$AB$26-($BY25+J$26))^2+($AG26*$AB$27-($BZ25+J$27))^2+($AG26*$AB$28-($CA25+J$28))^2+($AG26*$AB$29-($CB25+J$29))^2+($AG26*$AB$30-($CC25+J$30))^2+($AG26*$AB$31-($CD25+J$31))^2+($AG26*$AB$32-($CE25+J$32))^2+($AG26*$AB$33-($CF25+J$33))^2+($AG26*$AB$34-($CG25+J$34))^2+($AG26*$AB$35-($CH25+J$35))^2+($AG26*$AB$36-($CI25+J$36))^2+($AG26*$AB$37-($CJ25+J$37))^2+($AG26*$AB$38-($CK25+J$38))^2+($AG26*$AB$39-($CL25+J$39))^2+($AG26*$AB$40-($CM25+J$40))^2+($AG26*$AB$41-($CN25+J$41))^2+($AG26*$AB$42-($CO25+J$42))^2+($AG26*$AB$43-($CP25+J$43))^2+($AG26*$AB$44-($CQ25+J$44))^2+($AG26*$AB$45-($CR25+J$45))^2+($AG26*$AB$46-($CS25+J$46))^2+($AG26*$AB$47-($CT25+J$47))^2+($AG26*$AB$48-($CU25+J$48))^2+($AG26*$AB$49-($CV25+J$49))^2+($AG26*$AB$50-($CW25+J$50))^2+($AG26*$AB$51-($CX25+J$51))^2+($AG26*$AB$52-($CY25+J$52))^2+($AG26*$AB$53-($CZ25+J$53))^2+($AG26*$AB$54-($DA25+J$54))^2+($AG26*$AB$55-($DB25+J$55))^2+($AG26*$AB$56-($DC25+J$56))^2+($AG26*$AB$57-($DD25+J$57))^2+($AG26*$AB$58-($DE25+J$58))^2+($AG26*$AB$59-($DF25+J$59))^2+($AG26*$AB$60-($DG25+J$60))^2+($AG26*$AB$61-($DH25+J$61))^2+($AG26*$AB$62-($DI25+J$62))^2+($AG26*$AB$63-($DJ25+J$63))^2)))</f>
        <v/>
      </c>
      <c r="AO26" s="418" t="str">
        <f>IF(K$10=0,"",IF(COUNTIF($BE$7:$BE25,AO$6)&gt;=HLOOKUP(AO$6,$E$8:$X$10,ROW($E$10)-ROW($E$8)+1,FALSE),"",SQRT(($AG26*$AB$14-($BM25+K$14))^2+($AG26*$AB$15-($BN25+K$15))^2+($AG26*$AB$16-($BO25+K$16))^2+($AG26*$AB$17-($BP25+K$17))^2+($AG26*$AB$18-($BQ25+K$18))^2+($AG26*$AB$19-($BR25+K$19))^2+($AG26*$AB$20-($BS25+K$20))^2+($AG26*$AB$21-($BT25+K$21))^2+($AG26*$AB$22-($BU25+K$22))^2+($AG26*$AB$23-($BV25+K$23))^2+($AG26*$AB$24-($BW25+K$24))^2+($AG26*$AB$25-($BX25+K$25))^2+($AG26*$AB$26-($BY25+K$26))^2+($AG26*$AB$27-($BZ25+K$27))^2+($AG26*$AB$28-($CA25+K$28))^2+($AG26*$AB$29-($CB25+K$29))^2+($AG26*$AB$30-($CC25+K$30))^2+($AG26*$AB$31-($CD25+K$31))^2+($AG26*$AB$32-($CE25+K$32))^2+($AG26*$AB$33-($CF25+K$33))^2+($AG26*$AB$34-($CG25+K$34))^2+($AG26*$AB$35-($CH25+K$35))^2+($AG26*$AB$36-($CI25+K$36))^2+($AG26*$AB$37-($CJ25+K$37))^2+($AG26*$AB$38-($CK25+K$38))^2+($AG26*$AB$39-($CL25+K$39))^2+($AG26*$AB$40-($CM25+K$40))^2+($AG26*$AB$41-($CN25+K$41))^2+($AG26*$AB$42-($CO25+K$42))^2+($AG26*$AB$43-($CP25+K$43))^2+($AG26*$AB$44-($CQ25+K$44))^2+($AG26*$AB$45-($CR25+K$45))^2+($AG26*$AB$46-($CS25+K$46))^2+($AG26*$AB$47-($CT25+K$47))^2+($AG26*$AB$48-($CU25+K$48))^2+($AG26*$AB$49-($CV25+K$49))^2+($AG26*$AB$50-($CW25+K$50))^2+($AG26*$AB$51-($CX25+K$51))^2+($AG26*$AB$52-($CY25+K$52))^2+($AG26*$AB$53-($CZ25+K$53))^2+($AG26*$AB$54-($DA25+K$54))^2+($AG26*$AB$55-($DB25+K$55))^2+($AG26*$AB$56-($DC25+K$56))^2+($AG26*$AB$57-($DD25+K$57))^2+($AG26*$AB$58-($DE25+K$58))^2+($AG26*$AB$59-($DF25+K$59))^2+($AG26*$AB$60-($DG25+K$60))^2+($AG26*$AB$61-($DH25+K$61))^2+($AG26*$AB$62-($DI25+K$62))^2+($AG26*$AB$63-($DJ25+K$63))^2)))</f>
        <v/>
      </c>
      <c r="AP26" s="418" t="str">
        <f>IF(L$10=0,"",IF(COUNTIF($BE$7:$BE25,AP$6)&gt;=HLOOKUP(AP$6,$E$8:$X$10,ROW($E$10)-ROW($E$8)+1,FALSE),"",SQRT(($AG26*$AB$14-($BM25+L$14))^2+($AG26*$AB$15-($BN25+L$15))^2+($AG26*$AB$16-($BO25+L$16))^2+($AG26*$AB$17-($BP25+L$17))^2+($AG26*$AB$18-($BQ25+L$18))^2+($AG26*$AB$19-($BR25+L$19))^2+($AG26*$AB$20-($BS25+L$20))^2+($AG26*$AB$21-($BT25+L$21))^2+($AG26*$AB$22-($BU25+L$22))^2+($AG26*$AB$23-($BV25+L$23))^2+($AG26*$AB$24-($BW25+L$24))^2+($AG26*$AB$25-($BX25+L$25))^2+($AG26*$AB$26-($BY25+L$26))^2+($AG26*$AB$27-($BZ25+L$27))^2+($AG26*$AB$28-($CA25+L$28))^2+($AG26*$AB$29-($CB25+L$29))^2+($AG26*$AB$30-($CC25+L$30))^2+($AG26*$AB$31-($CD25+L$31))^2+($AG26*$AB$32-($CE25+L$32))^2+($AG26*$AB$33-($CF25+L$33))^2+($AG26*$AB$34-($CG25+L$34))^2+($AG26*$AB$35-($CH25+L$35))^2+($AG26*$AB$36-($CI25+L$36))^2+($AG26*$AB$37-($CJ25+L$37))^2+($AG26*$AB$38-($CK25+L$38))^2+($AG26*$AB$39-($CL25+L$39))^2+($AG26*$AB$40-($CM25+L$40))^2+($AG26*$AB$41-($CN25+L$41))^2+($AG26*$AB$42-($CO25+L$42))^2+($AG26*$AB$43-($CP25+L$43))^2+($AG26*$AB$44-($CQ25+L$44))^2+($AG26*$AB$45-($CR25+L$45))^2+($AG26*$AB$46-($CS25+L$46))^2+($AG26*$AB$47-($CT25+L$47))^2+($AG26*$AB$48-($CU25+L$48))^2+($AG26*$AB$49-($CV25+L$49))^2+($AG26*$AB$50-($CW25+L$50))^2+($AG26*$AB$51-($CX25+L$51))^2+($AG26*$AB$52-($CY25+L$52))^2+($AG26*$AB$53-($CZ25+L$53))^2+($AG26*$AB$54-($DA25+L$54))^2+($AG26*$AB$55-($DB25+L$55))^2+($AG26*$AB$56-($DC25+L$56))^2+($AG26*$AB$57-($DD25+L$57))^2+($AG26*$AB$58-($DE25+L$58))^2+($AG26*$AB$59-($DF25+L$59))^2+($AG26*$AB$60-($DG25+L$60))^2+($AG26*$AB$61-($DH25+L$61))^2+($AG26*$AB$62-($DI25+L$62))^2+($AG26*$AB$63-($DJ25+L$63))^2)))</f>
        <v/>
      </c>
      <c r="AQ26" s="418" t="str">
        <f>IF(M$10=0,"",IF(COUNTIF($BE$7:$BE25,AQ$6)&gt;=HLOOKUP(AQ$6,$E$8:$X$10,ROW($E$10)-ROW($E$8)+1,FALSE),"",SQRT(($AG26*$AB$14-($BM25+M$14))^2+($AG26*$AB$15-($BN25+M$15))^2+($AG26*$AB$16-($BO25+M$16))^2+($AG26*$AB$17-($BP25+M$17))^2+($AG26*$AB$18-($BQ25+M$18))^2+($AG26*$AB$19-($BR25+M$19))^2+($AG26*$AB$20-($BS25+M$20))^2+($AG26*$AB$21-($BT25+M$21))^2+($AG26*$AB$22-($BU25+M$22))^2+($AG26*$AB$23-($BV25+M$23))^2+($AG26*$AB$24-($BW25+M$24))^2+($AG26*$AB$25-($BX25+M$25))^2+($AG26*$AB$26-($BY25+M$26))^2+($AG26*$AB$27-($BZ25+M$27))^2+($AG26*$AB$28-($CA25+M$28))^2+($AG26*$AB$29-($CB25+M$29))^2+($AG26*$AB$30-($CC25+M$30))^2+($AG26*$AB$31-($CD25+M$31))^2+($AG26*$AB$32-($CE25+M$32))^2+($AG26*$AB$33-($CF25+M$33))^2+($AG26*$AB$34-($CG25+M$34))^2+($AG26*$AB$35-($CH25+M$35))^2+($AG26*$AB$36-($CI25+M$36))^2+($AG26*$AB$37-($CJ25+M$37))^2+($AG26*$AB$38-($CK25+M$38))^2+($AG26*$AB$39-($CL25+M$39))^2+($AG26*$AB$40-($CM25+M$40))^2+($AG26*$AB$41-($CN25+M$41))^2+($AG26*$AB$42-($CO25+M$42))^2+($AG26*$AB$43-($CP25+M$43))^2+($AG26*$AB$44-($CQ25+M$44))^2+($AG26*$AB$45-($CR25+M$45))^2+($AG26*$AB$46-($CS25+M$46))^2+($AG26*$AB$47-($CT25+M$47))^2+($AG26*$AB$48-($CU25+M$48))^2+($AG26*$AB$49-($CV25+M$49))^2+($AG26*$AB$50-($CW25+M$50))^2+($AG26*$AB$51-($CX25+M$51))^2+($AG26*$AB$52-($CY25+M$52))^2+($AG26*$AB$53-($CZ25+M$53))^2+($AG26*$AB$54-($DA25+M$54))^2+($AG26*$AB$55-($DB25+M$55))^2+($AG26*$AB$56-($DC25+M$56))^2+($AG26*$AB$57-($DD25+M$57))^2+($AG26*$AB$58-($DE25+M$58))^2+($AG26*$AB$59-($DF25+M$59))^2+($AG26*$AB$60-($DG25+M$60))^2+($AG26*$AB$61-($DH25+M$61))^2+($AG26*$AB$62-($DI25+M$62))^2+($AG26*$AB$63-($DJ25+M$63))^2)))</f>
        <v/>
      </c>
      <c r="AR26" s="418" t="str">
        <f>IF(N$10=0,"",IF(COUNTIF($BE$7:$BE25,AR$6)&gt;=HLOOKUP(AR$6,$E$8:$X$10,ROW($E$10)-ROW($E$8)+1,FALSE),"",SQRT(($AG26*$AB$14-($BM25+N$14))^2+($AG26*$AB$15-($BN25+N$15))^2+($AG26*$AB$16-($BO25+N$16))^2+($AG26*$AB$17-($BP25+N$17))^2+($AG26*$AB$18-($BQ25+N$18))^2+($AG26*$AB$19-($BR25+N$19))^2+($AG26*$AB$20-($BS25+N$20))^2+($AG26*$AB$21-($BT25+N$21))^2+($AG26*$AB$22-($BU25+N$22))^2+($AG26*$AB$23-($BV25+N$23))^2+($AG26*$AB$24-($BW25+N$24))^2+($AG26*$AB$25-($BX25+N$25))^2+($AG26*$AB$26-($BY25+N$26))^2+($AG26*$AB$27-($BZ25+N$27))^2+($AG26*$AB$28-($CA25+N$28))^2+($AG26*$AB$29-($CB25+N$29))^2+($AG26*$AB$30-($CC25+N$30))^2+($AG26*$AB$31-($CD25+N$31))^2+($AG26*$AB$32-($CE25+N$32))^2+($AG26*$AB$33-($CF25+N$33))^2+($AG26*$AB$34-($CG25+N$34))^2+($AG26*$AB$35-($CH25+N$35))^2+($AG26*$AB$36-($CI25+N$36))^2+($AG26*$AB$37-($CJ25+N$37))^2+($AG26*$AB$38-($CK25+N$38))^2+($AG26*$AB$39-($CL25+N$39))^2+($AG26*$AB$40-($CM25+N$40))^2+($AG26*$AB$41-($CN25+N$41))^2+($AG26*$AB$42-($CO25+N$42))^2+($AG26*$AB$43-($CP25+N$43))^2+($AG26*$AB$44-($CQ25+N$44))^2+($AG26*$AB$45-($CR25+N$45))^2+($AG26*$AB$46-($CS25+N$46))^2+($AG26*$AB$47-($CT25+N$47))^2+($AG26*$AB$48-($CU25+N$48))^2+($AG26*$AB$49-($CV25+N$49))^2+($AG26*$AB$50-($CW25+N$50))^2+($AG26*$AB$51-($CX25+N$51))^2+($AG26*$AB$52-($CY25+N$52))^2+($AG26*$AB$53-($CZ25+N$53))^2+($AG26*$AB$54-($DA25+N$54))^2+($AG26*$AB$55-($DB25+N$55))^2+($AG26*$AB$56-($DC25+N$56))^2+($AG26*$AB$57-($DD25+N$57))^2+($AG26*$AB$58-($DE25+N$58))^2+($AG26*$AB$59-($DF25+N$59))^2+($AG26*$AB$60-($DG25+N$60))^2+($AG26*$AB$61-($DH25+N$61))^2+($AG26*$AB$62-($DI25+N$62))^2+($AG26*$AB$63-($DJ25+N$63))^2)))</f>
        <v/>
      </c>
      <c r="AS26" s="418" t="str">
        <f>IF(O$10=0,"",IF(COUNTIF($BE$7:$BE25,AS$6)&gt;=HLOOKUP(AS$6,$E$8:$X$10,ROW($E$10)-ROW($E$8)+1,FALSE),"",SQRT(($AG26*$AB$14-($BM25+O$14))^2+($AG26*$AB$15-($BN25+O$15))^2+($AG26*$AB$16-($BO25+O$16))^2+($AG26*$AB$17-($BP25+O$17))^2+($AG26*$AB$18-($BQ25+O$18))^2+($AG26*$AB$19-($BR25+O$19))^2+($AG26*$AB$20-($BS25+O$20))^2+($AG26*$AB$21-($BT25+O$21))^2+($AG26*$AB$22-($BU25+O$22))^2+($AG26*$AB$23-($BV25+O$23))^2+($AG26*$AB$24-($BW25+O$24))^2+($AG26*$AB$25-($BX25+O$25))^2+($AG26*$AB$26-($BY25+O$26))^2+($AG26*$AB$27-($BZ25+O$27))^2+($AG26*$AB$28-($CA25+O$28))^2+($AG26*$AB$29-($CB25+O$29))^2+($AG26*$AB$30-($CC25+O$30))^2+($AG26*$AB$31-($CD25+O$31))^2+($AG26*$AB$32-($CE25+O$32))^2+($AG26*$AB$33-($CF25+O$33))^2+($AG26*$AB$34-($CG25+O$34))^2+($AG26*$AB$35-($CH25+O$35))^2+($AG26*$AB$36-($CI25+O$36))^2+($AG26*$AB$37-($CJ25+O$37))^2+($AG26*$AB$38-($CK25+O$38))^2+($AG26*$AB$39-($CL25+O$39))^2+($AG26*$AB$40-($CM25+O$40))^2+($AG26*$AB$41-($CN25+O$41))^2+($AG26*$AB$42-($CO25+O$42))^2+($AG26*$AB$43-($CP25+O$43))^2+($AG26*$AB$44-($CQ25+O$44))^2+($AG26*$AB$45-($CR25+O$45))^2+($AG26*$AB$46-($CS25+O$46))^2+($AG26*$AB$47-($CT25+O$47))^2+($AG26*$AB$48-($CU25+O$48))^2+($AG26*$AB$49-($CV25+O$49))^2+($AG26*$AB$50-($CW25+O$50))^2+($AG26*$AB$51-($CX25+O$51))^2+($AG26*$AB$52-($CY25+O$52))^2+($AG26*$AB$53-($CZ25+O$53))^2+($AG26*$AB$54-($DA25+O$54))^2+($AG26*$AB$55-($DB25+O$55))^2+($AG26*$AB$56-($DC25+O$56))^2+($AG26*$AB$57-($DD25+O$57))^2+($AG26*$AB$58-($DE25+O$58))^2+($AG26*$AB$59-($DF25+O$59))^2+($AG26*$AB$60-($DG25+O$60))^2+($AG26*$AB$61-($DH25+O$61))^2+($AG26*$AB$62-($DI25+O$62))^2+($AG26*$AB$63-($DJ25+O$63))^2)))</f>
        <v/>
      </c>
      <c r="AT26" s="418" t="str">
        <f>IF(P$10=0,"",IF(COUNTIF($BE$7:$BE25,AT$6)&gt;=HLOOKUP(AT$6,$E$8:$X$10,ROW($E$10)-ROW($E$8)+1,FALSE),"",SQRT(($AG26*$AB$14-($BM25+P$14))^2+($AG26*$AB$15-($BN25+P$15))^2+($AG26*$AB$16-($BO25+P$16))^2+($AG26*$AB$17-($BP25+P$17))^2+($AG26*$AB$18-($BQ25+P$18))^2+($AG26*$AB$19-($BR25+P$19))^2+($AG26*$AB$20-($BS25+P$20))^2+($AG26*$AB$21-($BT25+P$21))^2+($AG26*$AB$22-($BU25+P$22))^2+($AG26*$AB$23-($BV25+P$23))^2+($AG26*$AB$24-($BW25+P$24))^2+($AG26*$AB$25-($BX25+P$25))^2+($AG26*$AB$26-($BY25+P$26))^2+($AG26*$AB$27-($BZ25+P$27))^2+($AG26*$AB$28-($CA25+P$28))^2+($AG26*$AB$29-($CB25+P$29))^2+($AG26*$AB$30-($CC25+P$30))^2+($AG26*$AB$31-($CD25+P$31))^2+($AG26*$AB$32-($CE25+P$32))^2+($AG26*$AB$33-($CF25+P$33))^2+($AG26*$AB$34-($CG25+P$34))^2+($AG26*$AB$35-($CH25+P$35))^2+($AG26*$AB$36-($CI25+P$36))^2+($AG26*$AB$37-($CJ25+P$37))^2+($AG26*$AB$38-($CK25+P$38))^2+($AG26*$AB$39-($CL25+P$39))^2+($AG26*$AB$40-($CM25+P$40))^2+($AG26*$AB$41-($CN25+P$41))^2+($AG26*$AB$42-($CO25+P$42))^2+($AG26*$AB$43-($CP25+P$43))^2+($AG26*$AB$44-($CQ25+P$44))^2+($AG26*$AB$45-($CR25+P$45))^2+($AG26*$AB$46-($CS25+P$46))^2+($AG26*$AB$47-($CT25+P$47))^2+($AG26*$AB$48-($CU25+P$48))^2+($AG26*$AB$49-($CV25+P$49))^2+($AG26*$AB$50-($CW25+P$50))^2+($AG26*$AB$51-($CX25+P$51))^2+($AG26*$AB$52-($CY25+P$52))^2+($AG26*$AB$53-($CZ25+P$53))^2+($AG26*$AB$54-($DA25+P$54))^2+($AG26*$AB$55-($DB25+P$55))^2+($AG26*$AB$56-($DC25+P$56))^2+($AG26*$AB$57-($DD25+P$57))^2+($AG26*$AB$58-($DE25+P$58))^2+($AG26*$AB$59-($DF25+P$59))^2+($AG26*$AB$60-($DG25+P$60))^2+($AG26*$AB$61-($DH25+P$61))^2+($AG26*$AB$62-($DI25+P$62))^2+($AG26*$AB$63-($DJ25+P$63))^2)))</f>
        <v/>
      </c>
      <c r="AU26" s="418" t="str">
        <f>IF(Q$10=0,"",IF(COUNTIF($BE$7:$BE25,AU$6)&gt;=HLOOKUP(AU$6,$E$8:$X$10,ROW($E$10)-ROW($E$8)+1,FALSE),"",SQRT(($AG26*$AB$14-($BM25+Q$14))^2+($AG26*$AB$15-($BN25+Q$15))^2+($AG26*$AB$16-($BO25+Q$16))^2+($AG26*$AB$17-($BP25+Q$17))^2+($AG26*$AB$18-($BQ25+Q$18))^2+($AG26*$AB$19-($BR25+Q$19))^2+($AG26*$AB$20-($BS25+Q$20))^2+($AG26*$AB$21-($BT25+Q$21))^2+($AG26*$AB$22-($BU25+Q$22))^2+($AG26*$AB$23-($BV25+Q$23))^2+($AG26*$AB$24-($BW25+Q$24))^2+($AG26*$AB$25-($BX25+Q$25))^2+($AG26*$AB$26-($BY25+Q$26))^2+($AG26*$AB$27-($BZ25+Q$27))^2+($AG26*$AB$28-($CA25+Q$28))^2+($AG26*$AB$29-($CB25+Q$29))^2+($AG26*$AB$30-($CC25+Q$30))^2+($AG26*$AB$31-($CD25+Q$31))^2+($AG26*$AB$32-($CE25+Q$32))^2+($AG26*$AB$33-($CF25+Q$33))^2+($AG26*$AB$34-($CG25+Q$34))^2+($AG26*$AB$35-($CH25+Q$35))^2+($AG26*$AB$36-($CI25+Q$36))^2+($AG26*$AB$37-($CJ25+Q$37))^2+($AG26*$AB$38-($CK25+Q$38))^2+($AG26*$AB$39-($CL25+Q$39))^2+($AG26*$AB$40-($CM25+Q$40))^2+($AG26*$AB$41-($CN25+Q$41))^2+($AG26*$AB$42-($CO25+Q$42))^2+($AG26*$AB$43-($CP25+Q$43))^2+($AG26*$AB$44-($CQ25+Q$44))^2+($AG26*$AB$45-($CR25+Q$45))^2+($AG26*$AB$46-($CS25+Q$46))^2+($AG26*$AB$47-($CT25+Q$47))^2+($AG26*$AB$48-($CU25+Q$48))^2+($AG26*$AB$49-($CV25+Q$49))^2+($AG26*$AB$50-($CW25+Q$50))^2+($AG26*$AB$51-($CX25+Q$51))^2+($AG26*$AB$52-($CY25+Q$52))^2+($AG26*$AB$53-($CZ25+Q$53))^2+($AG26*$AB$54-($DA25+Q$54))^2+($AG26*$AB$55-($DB25+Q$55))^2+($AG26*$AB$56-($DC25+Q$56))^2+($AG26*$AB$57-($DD25+Q$57))^2+($AG26*$AB$58-($DE25+Q$58))^2+($AG26*$AB$59-($DF25+Q$59))^2+($AG26*$AB$60-($DG25+Q$60))^2+($AG26*$AB$61-($DH25+Q$61))^2+($AG26*$AB$62-($DI25+Q$62))^2+($AG26*$AB$63-($DJ25+Q$63))^2)))</f>
        <v/>
      </c>
      <c r="AV26" s="418" t="str">
        <f>IF(R$10=0,"",IF(COUNTIF($BE$7:$BE25,AV$6)&gt;=HLOOKUP(AV$6,$E$8:$X$10,ROW($E$10)-ROW($E$8)+1,FALSE),"",SQRT(($AG26*$AB$14-($BM25+R$14))^2+($AG26*$AB$15-($BN25+R$15))^2+($AG26*$AB$16-($BO25+R$16))^2+($AG26*$AB$17-($BP25+R$17))^2+($AG26*$AB$18-($BQ25+R$18))^2+($AG26*$AB$19-($BR25+R$19))^2+($AG26*$AB$20-($BS25+R$20))^2+($AG26*$AB$21-($BT25+R$21))^2+($AG26*$AB$22-($BU25+R$22))^2+($AG26*$AB$23-($BV25+R$23))^2+($AG26*$AB$24-($BW25+R$24))^2+($AG26*$AB$25-($BX25+R$25))^2+($AG26*$AB$26-($BY25+R$26))^2+($AG26*$AB$27-($BZ25+R$27))^2+($AG26*$AB$28-($CA25+R$28))^2+($AG26*$AB$29-($CB25+R$29))^2+($AG26*$AB$30-($CC25+R$30))^2+($AG26*$AB$31-($CD25+R$31))^2+($AG26*$AB$32-($CE25+R$32))^2+($AG26*$AB$33-($CF25+R$33))^2+($AG26*$AB$34-($CG25+R$34))^2+($AG26*$AB$35-($CH25+R$35))^2+($AG26*$AB$36-($CI25+R$36))^2+($AG26*$AB$37-($CJ25+R$37))^2+($AG26*$AB$38-($CK25+R$38))^2+($AG26*$AB$39-($CL25+R$39))^2+($AG26*$AB$40-($CM25+R$40))^2+($AG26*$AB$41-($CN25+R$41))^2+($AG26*$AB$42-($CO25+R$42))^2+($AG26*$AB$43-($CP25+R$43))^2+($AG26*$AB$44-($CQ25+R$44))^2+($AG26*$AB$45-($CR25+R$45))^2+($AG26*$AB$46-($CS25+R$46))^2+($AG26*$AB$47-($CT25+R$47))^2+($AG26*$AB$48-($CU25+R$48))^2+($AG26*$AB$49-($CV25+R$49))^2+($AG26*$AB$50-($CW25+R$50))^2+($AG26*$AB$51-($CX25+R$51))^2+($AG26*$AB$52-($CY25+R$52))^2+($AG26*$AB$53-($CZ25+R$53))^2+($AG26*$AB$54-($DA25+R$54))^2+($AG26*$AB$55-($DB25+R$55))^2+($AG26*$AB$56-($DC25+R$56))^2+($AG26*$AB$57-($DD25+R$57))^2+($AG26*$AB$58-($DE25+R$58))^2+($AG26*$AB$59-($DF25+R$59))^2+($AG26*$AB$60-($DG25+R$60))^2+($AG26*$AB$61-($DH25+R$61))^2+($AG26*$AB$62-($DI25+R$62))^2+($AG26*$AB$63-($DJ25+R$63))^2)))</f>
        <v/>
      </c>
      <c r="AW26" s="418" t="str">
        <f>IF(S$10=0,"",IF(COUNTIF($BE$7:$BE25,AW$6)&gt;=HLOOKUP(AW$6,$E$8:$X$10,ROW($E$10)-ROW($E$8)+1,FALSE),"",SQRT(($AG26*$AB$14-($BM25+S$14))^2+($AG26*$AB$15-($BN25+S$15))^2+($AG26*$AB$16-($BO25+S$16))^2+($AG26*$AB$17-($BP25+S$17))^2+($AG26*$AB$18-($BQ25+S$18))^2+($AG26*$AB$19-($BR25+S$19))^2+($AG26*$AB$20-($BS25+S$20))^2+($AG26*$AB$21-($BT25+S$21))^2+($AG26*$AB$22-($BU25+S$22))^2+($AG26*$AB$23-($BV25+S$23))^2+($AG26*$AB$24-($BW25+S$24))^2+($AG26*$AB$25-($BX25+S$25))^2+($AG26*$AB$26-($BY25+S$26))^2+($AG26*$AB$27-($BZ25+S$27))^2+($AG26*$AB$28-($CA25+S$28))^2+($AG26*$AB$29-($CB25+S$29))^2+($AG26*$AB$30-($CC25+S$30))^2+($AG26*$AB$31-($CD25+S$31))^2+($AG26*$AB$32-($CE25+S$32))^2+($AG26*$AB$33-($CF25+S$33))^2+($AG26*$AB$34-($CG25+S$34))^2+($AG26*$AB$35-($CH25+S$35))^2+($AG26*$AB$36-($CI25+S$36))^2+($AG26*$AB$37-($CJ25+S$37))^2+($AG26*$AB$38-($CK25+S$38))^2+($AG26*$AB$39-($CL25+S$39))^2+($AG26*$AB$40-($CM25+S$40))^2+($AG26*$AB$41-($CN25+S$41))^2+($AG26*$AB$42-($CO25+S$42))^2+($AG26*$AB$43-($CP25+S$43))^2+($AG26*$AB$44-($CQ25+S$44))^2+($AG26*$AB$45-($CR25+S$45))^2+($AG26*$AB$46-($CS25+S$46))^2+($AG26*$AB$47-($CT25+S$47))^2+($AG26*$AB$48-($CU25+S$48))^2+($AG26*$AB$49-($CV25+S$49))^2+($AG26*$AB$50-($CW25+S$50))^2+($AG26*$AB$51-($CX25+S$51))^2+($AG26*$AB$52-($CY25+S$52))^2+($AG26*$AB$53-($CZ25+S$53))^2+($AG26*$AB$54-($DA25+S$54))^2+($AG26*$AB$55-($DB25+S$55))^2+($AG26*$AB$56-($DC25+S$56))^2+($AG26*$AB$57-($DD25+S$57))^2+($AG26*$AB$58-($DE25+S$58))^2+($AG26*$AB$59-($DF25+S$59))^2+($AG26*$AB$60-($DG25+S$60))^2+($AG26*$AB$61-($DH25+S$61))^2+($AG26*$AB$62-($DI25+S$62))^2+($AG26*$AB$63-($DJ25+S$63))^2)))</f>
        <v/>
      </c>
      <c r="AX26" s="418" t="str">
        <f>IF(T$10=0,"",IF(COUNTIF($BE$7:$BE25,AX$6)&gt;=HLOOKUP(AX$6,$E$8:$X$10,ROW($E$10)-ROW($E$8)+1,FALSE),"",SQRT(($AG26*$AB$14-($BM25+T$14))^2+($AG26*$AB$15-($BN25+T$15))^2+($AG26*$AB$16-($BO25+T$16))^2+($AG26*$AB$17-($BP25+T$17))^2+($AG26*$AB$18-($BQ25+T$18))^2+($AG26*$AB$19-($BR25+T$19))^2+($AG26*$AB$20-($BS25+T$20))^2+($AG26*$AB$21-($BT25+T$21))^2+($AG26*$AB$22-($BU25+T$22))^2+($AG26*$AB$23-($BV25+T$23))^2+($AG26*$AB$24-($BW25+T$24))^2+($AG26*$AB$25-($BX25+T$25))^2+($AG26*$AB$26-($BY25+T$26))^2+($AG26*$AB$27-($BZ25+T$27))^2+($AG26*$AB$28-($CA25+T$28))^2+($AG26*$AB$29-($CB25+T$29))^2+($AG26*$AB$30-($CC25+T$30))^2+($AG26*$AB$31-($CD25+T$31))^2+($AG26*$AB$32-($CE25+T$32))^2+($AG26*$AB$33-($CF25+T$33))^2+($AG26*$AB$34-($CG25+T$34))^2+($AG26*$AB$35-($CH25+T$35))^2+($AG26*$AB$36-($CI25+T$36))^2+($AG26*$AB$37-($CJ25+T$37))^2+($AG26*$AB$38-($CK25+T$38))^2+($AG26*$AB$39-($CL25+T$39))^2+($AG26*$AB$40-($CM25+T$40))^2+($AG26*$AB$41-($CN25+T$41))^2+($AG26*$AB$42-($CO25+T$42))^2+($AG26*$AB$43-($CP25+T$43))^2+($AG26*$AB$44-($CQ25+T$44))^2+($AG26*$AB$45-($CR25+T$45))^2+($AG26*$AB$46-($CS25+T$46))^2+($AG26*$AB$47-($CT25+T$47))^2+($AG26*$AB$48-($CU25+T$48))^2+($AG26*$AB$49-($CV25+T$49))^2+($AG26*$AB$50-($CW25+T$50))^2+($AG26*$AB$51-($CX25+T$51))^2+($AG26*$AB$52-($CY25+T$52))^2+($AG26*$AB$53-($CZ25+T$53))^2+($AG26*$AB$54-($DA25+T$54))^2+($AG26*$AB$55-($DB25+T$55))^2+($AG26*$AB$56-($DC25+T$56))^2+($AG26*$AB$57-($DD25+T$57))^2+($AG26*$AB$58-($DE25+T$58))^2+($AG26*$AB$59-($DF25+T$59))^2+($AG26*$AB$60-($DG25+T$60))^2+($AG26*$AB$61-($DH25+T$61))^2+($AG26*$AB$62-($DI25+T$62))^2+($AG26*$AB$63-($DJ25+T$63))^2)))</f>
        <v/>
      </c>
      <c r="AY26" s="418" t="str">
        <f>IF(U$10=0,"",IF(COUNTIF($BE$7:$BE25,AY$6)&gt;=HLOOKUP(AY$6,$E$8:$X$10,ROW($E$10)-ROW($E$8)+1,FALSE),"",SQRT(($AG26*$AB$14-($BM25+U$14))^2+($AG26*$AB$15-($BN25+U$15))^2+($AG26*$AB$16-($BO25+U$16))^2+($AG26*$AB$17-($BP25+U$17))^2+($AG26*$AB$18-($BQ25+U$18))^2+($AG26*$AB$19-($BR25+U$19))^2+($AG26*$AB$20-($BS25+U$20))^2+($AG26*$AB$21-($BT25+U$21))^2+($AG26*$AB$22-($BU25+U$22))^2+($AG26*$AB$23-($BV25+U$23))^2+($AG26*$AB$24-($BW25+U$24))^2+($AG26*$AB$25-($BX25+U$25))^2+($AG26*$AB$26-($BY25+U$26))^2+($AG26*$AB$27-($BZ25+U$27))^2+($AG26*$AB$28-($CA25+U$28))^2+($AG26*$AB$29-($CB25+U$29))^2+($AG26*$AB$30-($CC25+U$30))^2+($AG26*$AB$31-($CD25+U$31))^2+($AG26*$AB$32-($CE25+U$32))^2+($AG26*$AB$33-($CF25+U$33))^2+($AG26*$AB$34-($CG25+U$34))^2+($AG26*$AB$35-($CH25+U$35))^2+($AG26*$AB$36-($CI25+U$36))^2+($AG26*$AB$37-($CJ25+U$37))^2+($AG26*$AB$38-($CK25+U$38))^2+($AG26*$AB$39-($CL25+U$39))^2+($AG26*$AB$40-($CM25+U$40))^2+($AG26*$AB$41-($CN25+U$41))^2+($AG26*$AB$42-($CO25+U$42))^2+($AG26*$AB$43-($CP25+U$43))^2+($AG26*$AB$44-($CQ25+U$44))^2+($AG26*$AB$45-($CR25+U$45))^2+($AG26*$AB$46-($CS25+U$46))^2+($AG26*$AB$47-($CT25+U$47))^2+($AG26*$AB$48-($CU25+U$48))^2+($AG26*$AB$49-($CV25+U$49))^2+($AG26*$AB$50-($CW25+U$50))^2+($AG26*$AB$51-($CX25+U$51))^2+($AG26*$AB$52-($CY25+U$52))^2+($AG26*$AB$53-($CZ25+U$53))^2+($AG26*$AB$54-($DA25+U$54))^2+($AG26*$AB$55-($DB25+U$55))^2+($AG26*$AB$56-($DC25+U$56))^2+($AG26*$AB$57-($DD25+U$57))^2+($AG26*$AB$58-($DE25+U$58))^2+($AG26*$AB$59-($DF25+U$59))^2+($AG26*$AB$60-($DG25+U$60))^2+($AG26*$AB$61-($DH25+U$61))^2+($AG26*$AB$62-($DI25+U$62))^2+($AG26*$AB$63-($DJ25+U$63))^2)))</f>
        <v/>
      </c>
      <c r="AZ26" s="418" t="str">
        <f>IF(V$10=0,"",IF(COUNTIF($BE$7:$BE25,AZ$6)&gt;=HLOOKUP(AZ$6,$E$8:$X$10,ROW($E$10)-ROW($E$8)+1,FALSE),"",SQRT(($AG26*$AB$14-($BM25+V$14))^2+($AG26*$AB$15-($BN25+V$15))^2+($AG26*$AB$16-($BO25+V$16))^2+($AG26*$AB$17-($BP25+V$17))^2+($AG26*$AB$18-($BQ25+V$18))^2+($AG26*$AB$19-($BR25+V$19))^2+($AG26*$AB$20-($BS25+V$20))^2+($AG26*$AB$21-($BT25+V$21))^2+($AG26*$AB$22-($BU25+V$22))^2+($AG26*$AB$23-($BV25+V$23))^2+($AG26*$AB$24-($BW25+V$24))^2+($AG26*$AB$25-($BX25+V$25))^2+($AG26*$AB$26-($BY25+V$26))^2+($AG26*$AB$27-($BZ25+V$27))^2+($AG26*$AB$28-($CA25+V$28))^2+($AG26*$AB$29-($CB25+V$29))^2+($AG26*$AB$30-($CC25+V$30))^2+($AG26*$AB$31-($CD25+V$31))^2+($AG26*$AB$32-($CE25+V$32))^2+($AG26*$AB$33-($CF25+V$33))^2+($AG26*$AB$34-($CG25+V$34))^2+($AG26*$AB$35-($CH25+V$35))^2+($AG26*$AB$36-($CI25+V$36))^2+($AG26*$AB$37-($CJ25+V$37))^2+($AG26*$AB$38-($CK25+V$38))^2+($AG26*$AB$39-($CL25+V$39))^2+($AG26*$AB$40-($CM25+V$40))^2+($AG26*$AB$41-($CN25+V$41))^2+($AG26*$AB$42-($CO25+V$42))^2+($AG26*$AB$43-($CP25+V$43))^2+($AG26*$AB$44-($CQ25+V$44))^2+($AG26*$AB$45-($CR25+V$45))^2+($AG26*$AB$46-($CS25+V$46))^2+($AG26*$AB$47-($CT25+V$47))^2+($AG26*$AB$48-($CU25+V$48))^2+($AG26*$AB$49-($CV25+V$49))^2+($AG26*$AB$50-($CW25+V$50))^2+($AG26*$AB$51-($CX25+V$51))^2+($AG26*$AB$52-($CY25+V$52))^2+($AG26*$AB$53-($CZ25+V$53))^2+($AG26*$AB$54-($DA25+V$54))^2+($AG26*$AB$55-($DB25+V$55))^2+($AG26*$AB$56-($DC25+V$56))^2+($AG26*$AB$57-($DD25+V$57))^2+($AG26*$AB$58-($DE25+V$58))^2+($AG26*$AB$59-($DF25+V$59))^2+($AG26*$AB$60-($DG25+V$60))^2+($AG26*$AB$61-($DH25+V$61))^2+($AG26*$AB$62-($DI25+V$62))^2+($AG26*$AB$63-($DJ25+V$63))^2)))</f>
        <v/>
      </c>
      <c r="BA26" s="418" t="str">
        <f>IF(W$10=0,"",IF(COUNTIF($BE$7:$BE25,BA$6)&gt;=HLOOKUP(BA$6,$E$8:$X$10,ROW($E$10)-ROW($E$8)+1,FALSE),"",SQRT(($AG26*$AB$14-($BM25+W$14))^2+($AG26*$AB$15-($BN25+W$15))^2+($AG26*$AB$16-($BO25+W$16))^2+($AG26*$AB$17-($BP25+W$17))^2+($AG26*$AB$18-($BQ25+W$18))^2+($AG26*$AB$19-($BR25+W$19))^2+($AG26*$AB$20-($BS25+W$20))^2+($AG26*$AB$21-($BT25+W$21))^2+($AG26*$AB$22-($BU25+W$22))^2+($AG26*$AB$23-($BV25+W$23))^2+($AG26*$AB$24-($BW25+W$24))^2+($AG26*$AB$25-($BX25+W$25))^2+($AG26*$AB$26-($BY25+W$26))^2+($AG26*$AB$27-($BZ25+W$27))^2+($AG26*$AB$28-($CA25+W$28))^2+($AG26*$AB$29-($CB25+W$29))^2+($AG26*$AB$30-($CC25+W$30))^2+($AG26*$AB$31-($CD25+W$31))^2+($AG26*$AB$32-($CE25+W$32))^2+($AG26*$AB$33-($CF25+W$33))^2+($AG26*$AB$34-($CG25+W$34))^2+($AG26*$AB$35-($CH25+W$35))^2+($AG26*$AB$36-($CI25+W$36))^2+($AG26*$AB$37-($CJ25+W$37))^2+($AG26*$AB$38-($CK25+W$38))^2+($AG26*$AB$39-($CL25+W$39))^2+($AG26*$AB$40-($CM25+W$40))^2+($AG26*$AB$41-($CN25+W$41))^2+($AG26*$AB$42-($CO25+W$42))^2+($AG26*$AB$43-($CP25+W$43))^2+($AG26*$AB$44-($CQ25+W$44))^2+($AG26*$AB$45-($CR25+W$45))^2+($AG26*$AB$46-($CS25+W$46))^2+($AG26*$AB$47-($CT25+W$47))^2+($AG26*$AB$48-($CU25+W$48))^2+($AG26*$AB$49-($CV25+W$49))^2+($AG26*$AB$50-($CW25+W$50))^2+($AG26*$AB$51-($CX25+W$51))^2+($AG26*$AB$52-($CY25+W$52))^2+($AG26*$AB$53-($CZ25+W$53))^2+($AG26*$AB$54-($DA25+W$54))^2+($AG26*$AB$55-($DB25+W$55))^2+($AG26*$AB$56-($DC25+W$56))^2+($AG26*$AB$57-($DD25+W$57))^2+($AG26*$AB$58-($DE25+W$58))^2+($AG26*$AB$59-($DF25+W$59))^2+($AG26*$AB$60-($DG25+W$60))^2+($AG26*$AB$61-($DH25+W$61))^2+($AG26*$AB$62-($DI25+W$62))^2+($AG26*$AB$63-($DJ25+W$63))^2)))</f>
        <v/>
      </c>
      <c r="BB26" s="418" t="str">
        <f>IF(X$10=0,"",IF(COUNTIF($BE$7:$BE25,BB$6)&gt;=HLOOKUP(BB$6,$E$8:$X$10,ROW($E$10)-ROW($E$8)+1,FALSE),"",SQRT(($AG26*$AB$14-($BM25+X$14))^2+($AG26*$AB$15-($BN25+X$15))^2+($AG26*$AB$16-($BO25+X$16))^2+($AG26*$AB$17-($BP25+X$17))^2+($AG26*$AB$18-($BQ25+X$18))^2+($AG26*$AB$19-($BR25+X$19))^2+($AG26*$AB$20-($BS25+X$20))^2+($AG26*$AB$21-($BT25+X$21))^2+($AG26*$AB$22-($BU25+X$22))^2+($AG26*$AB$23-($BV25+X$23))^2+($AG26*$AB$24-($BW25+X$24))^2+($AG26*$AB$25-($BX25+X$25))^2+($AG26*$AB$26-($BY25+X$26))^2+($AG26*$AB$27-($BZ25+X$27))^2+($AG26*$AB$28-($CA25+X$28))^2+($AG26*$AB$29-($CB25+X$29))^2+($AG26*$AB$30-($CC25+X$30))^2+($AG26*$AB$31-($CD25+X$31))^2+($AG26*$AB$32-($CE25+X$32))^2+($AG26*$AB$33-($CF25+X$33))^2+($AG26*$AB$34-($CG25+X$34))^2+($AG26*$AB$35-($CH25+X$35))^2+($AG26*$AB$36-($CI25+X$36))^2+($AG26*$AB$37-($CJ25+X$37))^2+($AG26*$AB$38-($CK25+X$38))^2+($AG26*$AB$39-($CL25+X$39))^2+($AG26*$AB$40-($CM25+X$40))^2+($AG26*$AB$41-($CN25+X$41))^2+($AG26*$AB$42-($CO25+X$42))^2+($AG26*$AB$43-($CP25+X$43))^2+($AG26*$AB$44-($CQ25+X$44))^2+($AG26*$AB$45-($CR25+X$45))^2+($AG26*$AB$46-($CS25+X$46))^2+($AG26*$AB$47-($CT25+X$47))^2+($AG26*$AB$48-($CU25+X$48))^2+($AG26*$AB$49-($CV25+X$49))^2+($AG26*$AB$50-($CW25+X$50))^2+($AG26*$AB$51-($CX25+X$51))^2+($AG26*$AB$52-($CY25+X$52))^2+($AG26*$AB$53-($CZ25+X$53))^2+($AG26*$AB$54-($DA25+X$54))^2+($AG26*$AB$55-($DB25+X$55))^2+($AG26*$AB$56-($DC25+X$56))^2+($AG26*$AB$57-($DD25+X$57))^2+($AG26*$AB$58-($DE25+X$58))^2+($AG26*$AB$59-($DF25+X$59))^2+($AG26*$AB$60-($DG25+X$60))^2+($AG26*$AB$61-($DH25+X$61))^2+($AG26*$AB$62-($DI25+X$62))^2+($AG26*$AB$63-($DJ25+X$63))^2)))</f>
        <v/>
      </c>
      <c r="BC26" s="200"/>
      <c r="BD26" s="419">
        <f t="shared" si="6"/>
        <v>0</v>
      </c>
      <c r="BE26" s="420">
        <f t="shared" si="7"/>
        <v>0</v>
      </c>
      <c r="BF26" s="421">
        <f t="shared" si="8"/>
        <v>0</v>
      </c>
      <c r="BG26" s="71"/>
      <c r="BH26" s="71"/>
      <c r="BI26" s="71"/>
      <c r="BJ26" s="71"/>
      <c r="BK26" s="693"/>
      <c r="BL26" s="197">
        <f t="shared" si="12"/>
        <v>20</v>
      </c>
      <c r="BM26" s="202">
        <f t="shared" si="66"/>
        <v>0</v>
      </c>
      <c r="BN26" s="202">
        <f t="shared" si="67"/>
        <v>0</v>
      </c>
      <c r="BO26" s="202">
        <f t="shared" si="13"/>
        <v>0</v>
      </c>
      <c r="BP26" s="202">
        <f t="shared" si="14"/>
        <v>0</v>
      </c>
      <c r="BQ26" s="202">
        <f t="shared" si="15"/>
        <v>0</v>
      </c>
      <c r="BR26" s="202">
        <f t="shared" si="16"/>
        <v>0</v>
      </c>
      <c r="BS26" s="202">
        <f t="shared" si="17"/>
        <v>0</v>
      </c>
      <c r="BT26" s="202">
        <f t="shared" si="18"/>
        <v>0</v>
      </c>
      <c r="BU26" s="202">
        <f t="shared" si="19"/>
        <v>0</v>
      </c>
      <c r="BV26" s="202">
        <f t="shared" si="20"/>
        <v>0</v>
      </c>
      <c r="BW26" s="202">
        <f t="shared" si="21"/>
        <v>0</v>
      </c>
      <c r="BX26" s="202">
        <f t="shared" si="22"/>
        <v>0</v>
      </c>
      <c r="BY26" s="202">
        <f t="shared" si="23"/>
        <v>0</v>
      </c>
      <c r="BZ26" s="202">
        <f t="shared" si="24"/>
        <v>0</v>
      </c>
      <c r="CA26" s="202">
        <f t="shared" si="25"/>
        <v>0</v>
      </c>
      <c r="CB26" s="202">
        <f t="shared" si="26"/>
        <v>0</v>
      </c>
      <c r="CC26" s="202">
        <f t="shared" si="27"/>
        <v>0</v>
      </c>
      <c r="CD26" s="202">
        <f t="shared" si="28"/>
        <v>0</v>
      </c>
      <c r="CE26" s="202">
        <f t="shared" si="29"/>
        <v>0</v>
      </c>
      <c r="CF26" s="202">
        <f t="shared" si="30"/>
        <v>0</v>
      </c>
      <c r="CG26" s="202">
        <f t="shared" si="31"/>
        <v>0</v>
      </c>
      <c r="CH26" s="202">
        <f t="shared" si="32"/>
        <v>0</v>
      </c>
      <c r="CI26" s="202">
        <f t="shared" si="33"/>
        <v>0</v>
      </c>
      <c r="CJ26" s="202">
        <f t="shared" si="34"/>
        <v>0</v>
      </c>
      <c r="CK26" s="202">
        <f t="shared" si="35"/>
        <v>0</v>
      </c>
      <c r="CL26" s="202">
        <f t="shared" si="36"/>
        <v>0</v>
      </c>
      <c r="CM26" s="202">
        <f t="shared" si="37"/>
        <v>0</v>
      </c>
      <c r="CN26" s="202">
        <f t="shared" si="38"/>
        <v>0</v>
      </c>
      <c r="CO26" s="202">
        <f t="shared" si="39"/>
        <v>0</v>
      </c>
      <c r="CP26" s="202">
        <f t="shared" si="40"/>
        <v>0</v>
      </c>
      <c r="CQ26" s="202">
        <f t="shared" si="41"/>
        <v>0</v>
      </c>
      <c r="CR26" s="202">
        <f t="shared" si="42"/>
        <v>0</v>
      </c>
      <c r="CS26" s="202">
        <f t="shared" si="43"/>
        <v>0</v>
      </c>
      <c r="CT26" s="202">
        <f t="shared" si="44"/>
        <v>0</v>
      </c>
      <c r="CU26" s="202">
        <f t="shared" si="45"/>
        <v>0</v>
      </c>
      <c r="CV26" s="202">
        <f t="shared" si="46"/>
        <v>0</v>
      </c>
      <c r="CW26" s="202">
        <f t="shared" si="47"/>
        <v>0</v>
      </c>
      <c r="CX26" s="202">
        <f t="shared" si="48"/>
        <v>0</v>
      </c>
      <c r="CY26" s="202">
        <f t="shared" si="49"/>
        <v>0</v>
      </c>
      <c r="CZ26" s="202">
        <f t="shared" si="50"/>
        <v>0</v>
      </c>
      <c r="DA26" s="202">
        <f t="shared" si="51"/>
        <v>0</v>
      </c>
      <c r="DB26" s="202">
        <f t="shared" si="52"/>
        <v>0</v>
      </c>
      <c r="DC26" s="202">
        <f t="shared" si="53"/>
        <v>0</v>
      </c>
      <c r="DD26" s="202">
        <f t="shared" si="54"/>
        <v>0</v>
      </c>
      <c r="DE26" s="202">
        <f t="shared" si="55"/>
        <v>0</v>
      </c>
      <c r="DF26" s="202">
        <f t="shared" si="56"/>
        <v>0</v>
      </c>
      <c r="DG26" s="202">
        <f t="shared" si="57"/>
        <v>0</v>
      </c>
      <c r="DH26" s="202">
        <f t="shared" si="58"/>
        <v>0</v>
      </c>
      <c r="DI26" s="202">
        <f t="shared" si="59"/>
        <v>0</v>
      </c>
      <c r="DJ26" s="202">
        <f t="shared" si="60"/>
        <v>0</v>
      </c>
      <c r="DK26" s="71"/>
      <c r="DL26" s="71"/>
      <c r="DM26" s="71"/>
      <c r="DN26" s="71"/>
      <c r="DO26" s="71"/>
      <c r="DP26" s="71"/>
    </row>
    <row r="27" spans="1:120" ht="18" customHeight="1" thickTop="1" thickBot="1" x14ac:dyDescent="0.25">
      <c r="A27" s="71"/>
      <c r="B27" s="691"/>
      <c r="C27" s="220"/>
      <c r="D27" s="236"/>
      <c r="E27" s="237"/>
      <c r="F27" s="237"/>
      <c r="G27" s="237"/>
      <c r="H27" s="237"/>
      <c r="I27" s="237"/>
      <c r="J27" s="237"/>
      <c r="K27" s="237"/>
      <c r="L27" s="237"/>
      <c r="M27" s="237"/>
      <c r="N27" s="237"/>
      <c r="O27" s="237"/>
      <c r="P27" s="237"/>
      <c r="Q27" s="237"/>
      <c r="R27" s="237"/>
      <c r="S27" s="237"/>
      <c r="T27" s="237"/>
      <c r="U27" s="237"/>
      <c r="V27" s="237"/>
      <c r="W27" s="415"/>
      <c r="X27" s="414"/>
      <c r="Y27" s="133"/>
      <c r="Z27" s="222">
        <f t="shared" si="63"/>
        <v>0</v>
      </c>
      <c r="AA27" s="223"/>
      <c r="AB27" s="224">
        <f t="shared" si="64"/>
        <v>0</v>
      </c>
      <c r="AC27" s="71"/>
      <c r="AD27" s="440">
        <f t="shared" si="65"/>
        <v>0</v>
      </c>
      <c r="AE27" s="71"/>
      <c r="AF27" s="71"/>
      <c r="AG27" s="417">
        <f>IF(MAX(AG$7:AG26)&lt;$W$12,AG26+1,0)</f>
        <v>0</v>
      </c>
      <c r="AH27" s="200"/>
      <c r="AI27" s="418" t="str">
        <f>IF(E$10=0,"",IF(COUNTIF($BE$7:$BE26,AI$6)&gt;=HLOOKUP(AI$6,$E$8:$X$10,ROW($E$10)-ROW($E$8)+1,FALSE),"",SQRT(($AG27*$AB$14-($BM26+E$14))^2+($AG27*$AB$15-($BN26+E$15))^2+($AG27*$AB$16-($BO26+E$16))^2+($AG27*$AB$17-($BP26+E$17))^2+($AG27*$AB$18-($BQ26+E$18))^2+($AG27*$AB$19-($BR26+E$19))^2+($AG27*$AB$20-($BS26+E$20))^2+($AG27*$AB$21-($BT26+E$21))^2+($AG27*$AB$22-($BU26+E$22))^2+($AG27*$AB$23-($BV26+E$23))^2+($AG27*$AB$24-($BW26+E$24))^2+($AG27*$AB$25-($BX26+E$25))^2+($AG27*$AB$26-($BY26+E$26))^2+($AG27*$AB$27-($BZ26+E$27))^2+($AG27*$AB$28-($CA26+E$28))^2+($AG27*$AB$29-($CB26+E$29))^2+($AG27*$AB$30-($CC26+E$30))^2+($AG27*$AB$31-($CD26+E$31))^2+($AG27*$AB$32-($CE26+E$32))^2+($AG27*$AB$33-($CF26+E$33))^2+($AG27*$AB$34-($CG26+E$34))^2+($AG27*$AB$35-($CH26+E$35))^2+($AG27*$AB$36-($CI26+E$36))^2+($AG27*$AB$37-($CJ26+E$37))^2+($AG27*$AB$38-($CK26+E$38))^2+($AG27*$AB$39-($CL26+E$39))^2+($AG27*$AB$40-($CM26+E$40))^2+($AG27*$AB$41-($CN26+E$41))^2+($AG27*$AB$42-($CO26+E$42))^2+($AG27*$AB$43-($CP26+E$43))^2+($AG27*$AB$44-($CQ26+E$44))^2+($AG27*$AB$45-($CR26+E$45))^2+($AG27*$AB$46-($CS26+E$46))^2+($AG27*$AB$47-($CT26+E$47))^2+($AG27*$AB$48-($CU26+E$48))^2+($AG27*$AB$49-($CV26+E$49))^2+($AG27*$AB$50-($CW26+E$50))^2+($AG27*$AB$51-($CX26+E$51))^2+($AG27*$AB$52-($CY26+E$52))^2+($AG27*$AB$53-($CZ26+E$53))^2+($AG27*$AB$54-($DA26+E$54))^2+($AG27*$AB$55-($DB26+E$55))^2+($AG27*$AB$56-($DC26+E$56))^2+($AG27*$AB$57-($DD26+E$57))^2+($AG27*$AB$58-($DE26+E$58))^2+($AG27*$AB$59-($DF26+E$59))^2+($AG27*$AB$60-($DG26+E$60))^2+($AG27*$AB$61-($DH26+E$61))^2+($AG27*$AB$62-($DI26+E$62))^2+($AG27*$AB$63-($DJ26+E$63))^2)))</f>
        <v/>
      </c>
      <c r="AJ27" s="418" t="str">
        <f>IF(F$10=0,"",IF(COUNTIF($BE$7:$BE26,AJ$6)&gt;=HLOOKUP(AJ$6,$E$8:$X$10,ROW($E$10)-ROW($E$8)+1,FALSE),"",SQRT(($AG27*$AB$14-($BM26+F$14))^2+($AG27*$AB$15-($BN26+F$15))^2+($AG27*$AB$16-($BO26+F$16))^2+($AG27*$AB$17-($BP26+F$17))^2+($AG27*$AB$18-($BQ26+F$18))^2+($AG27*$AB$19-($BR26+F$19))^2+($AG27*$AB$20-($BS26+F$20))^2+($AG27*$AB$21-($BT26+F$21))^2+($AG27*$AB$22-($BU26+F$22))^2+($AG27*$AB$23-($BV26+F$23))^2+($AG27*$AB$24-($BW26+F$24))^2+($AG27*$AB$25-($BX26+F$25))^2+($AG27*$AB$26-($BY26+F$26))^2+($AG27*$AB$27-($BZ26+F$27))^2+($AG27*$AB$28-($CA26+F$28))^2+($AG27*$AB$29-($CB26+F$29))^2+($AG27*$AB$30-($CC26+F$30))^2+($AG27*$AB$31-($CD26+F$31))^2+($AG27*$AB$32-($CE26+F$32))^2+($AG27*$AB$33-($CF26+F$33))^2+($AG27*$AB$34-($CG26+F$34))^2+($AG27*$AB$35-($CH26+F$35))^2+($AG27*$AB$36-($CI26+F$36))^2+($AG27*$AB$37-($CJ26+F$37))^2+($AG27*$AB$38-($CK26+F$38))^2+($AG27*$AB$39-($CL26+F$39))^2+($AG27*$AB$40-($CM26+F$40))^2+($AG27*$AB$41-($CN26+F$41))^2+($AG27*$AB$42-($CO26+F$42))^2+($AG27*$AB$43-($CP26+F$43))^2+($AG27*$AB$44-($CQ26+F$44))^2+($AG27*$AB$45-($CR26+F$45))^2+($AG27*$AB$46-($CS26+F$46))^2+($AG27*$AB$47-($CT26+F$47))^2+($AG27*$AB$48-($CU26+F$48))^2+($AG27*$AB$49-($CV26+F$49))^2+($AG27*$AB$50-($CW26+F$50))^2+($AG27*$AB$51-($CX26+F$51))^2+($AG27*$AB$52-($CY26+F$52))^2+($AG27*$AB$53-($CZ26+F$53))^2+($AG27*$AB$54-($DA26+F$54))^2+($AG27*$AB$55-($DB26+F$55))^2+($AG27*$AB$56-($DC26+F$56))^2+($AG27*$AB$57-($DD26+F$57))^2+($AG27*$AB$58-($DE26+F$58))^2+($AG27*$AB$59-($DF26+F$59))^2+($AG27*$AB$60-($DG26+F$60))^2+($AG27*$AB$61-($DH26+F$61))^2+($AG27*$AB$62-($DI26+F$62))^2+($AG27*$AB$63-($DJ26+F$63))^2)))</f>
        <v/>
      </c>
      <c r="AK27" s="418" t="str">
        <f>IF(G$10=0,"",IF(COUNTIF($BE$7:$BE26,AK$6)&gt;=HLOOKUP(AK$6,$E$8:$X$10,ROW($E$10)-ROW($E$8)+1,FALSE),"",SQRT(($AG27*$AB$14-($BM26+G$14))^2+($AG27*$AB$15-($BN26+G$15))^2+($AG27*$AB$16-($BO26+G$16))^2+($AG27*$AB$17-($BP26+G$17))^2+($AG27*$AB$18-($BQ26+G$18))^2+($AG27*$AB$19-($BR26+G$19))^2+($AG27*$AB$20-($BS26+G$20))^2+($AG27*$AB$21-($BT26+G$21))^2+($AG27*$AB$22-($BU26+G$22))^2+($AG27*$AB$23-($BV26+G$23))^2+($AG27*$AB$24-($BW26+G$24))^2+($AG27*$AB$25-($BX26+G$25))^2+($AG27*$AB$26-($BY26+G$26))^2+($AG27*$AB$27-($BZ26+G$27))^2+($AG27*$AB$28-($CA26+G$28))^2+($AG27*$AB$29-($CB26+G$29))^2+($AG27*$AB$30-($CC26+G$30))^2+($AG27*$AB$31-($CD26+G$31))^2+($AG27*$AB$32-($CE26+G$32))^2+($AG27*$AB$33-($CF26+G$33))^2+($AG27*$AB$34-($CG26+G$34))^2+($AG27*$AB$35-($CH26+G$35))^2+($AG27*$AB$36-($CI26+G$36))^2+($AG27*$AB$37-($CJ26+G$37))^2+($AG27*$AB$38-($CK26+G$38))^2+($AG27*$AB$39-($CL26+G$39))^2+($AG27*$AB$40-($CM26+G$40))^2+($AG27*$AB$41-($CN26+G$41))^2+($AG27*$AB$42-($CO26+G$42))^2+($AG27*$AB$43-($CP26+G$43))^2+($AG27*$AB$44-($CQ26+G$44))^2+($AG27*$AB$45-($CR26+G$45))^2+($AG27*$AB$46-($CS26+G$46))^2+($AG27*$AB$47-($CT26+G$47))^2+($AG27*$AB$48-($CU26+G$48))^2+($AG27*$AB$49-($CV26+G$49))^2+($AG27*$AB$50-($CW26+G$50))^2+($AG27*$AB$51-($CX26+G$51))^2+($AG27*$AB$52-($CY26+G$52))^2+($AG27*$AB$53-($CZ26+G$53))^2+($AG27*$AB$54-($DA26+G$54))^2+($AG27*$AB$55-($DB26+G$55))^2+($AG27*$AB$56-($DC26+G$56))^2+($AG27*$AB$57-($DD26+G$57))^2+($AG27*$AB$58-($DE26+G$58))^2+($AG27*$AB$59-($DF26+G$59))^2+($AG27*$AB$60-($DG26+G$60))^2+($AG27*$AB$61-($DH26+G$61))^2+($AG27*$AB$62-($DI26+G$62))^2+($AG27*$AB$63-($DJ26+G$63))^2)))</f>
        <v/>
      </c>
      <c r="AL27" s="418" t="str">
        <f>IF(H$10=0,"",IF(COUNTIF($BE$7:$BE26,AL$6)&gt;=HLOOKUP(AL$6,$E$8:$X$10,ROW($E$10)-ROW($E$8)+1,FALSE),"",SQRT(($AG27*$AB$14-($BM26+H$14))^2+($AG27*$AB$15-($BN26+H$15))^2+($AG27*$AB$16-($BO26+H$16))^2+($AG27*$AB$17-($BP26+H$17))^2+($AG27*$AB$18-($BQ26+H$18))^2+($AG27*$AB$19-($BR26+H$19))^2+($AG27*$AB$20-($BS26+H$20))^2+($AG27*$AB$21-($BT26+H$21))^2+($AG27*$AB$22-($BU26+H$22))^2+($AG27*$AB$23-($BV26+H$23))^2+($AG27*$AB$24-($BW26+H$24))^2+($AG27*$AB$25-($BX26+H$25))^2+($AG27*$AB$26-($BY26+H$26))^2+($AG27*$AB$27-($BZ26+H$27))^2+($AG27*$AB$28-($CA26+H$28))^2+($AG27*$AB$29-($CB26+H$29))^2+($AG27*$AB$30-($CC26+H$30))^2+($AG27*$AB$31-($CD26+H$31))^2+($AG27*$AB$32-($CE26+H$32))^2+($AG27*$AB$33-($CF26+H$33))^2+($AG27*$AB$34-($CG26+H$34))^2+($AG27*$AB$35-($CH26+H$35))^2+($AG27*$AB$36-($CI26+H$36))^2+($AG27*$AB$37-($CJ26+H$37))^2+($AG27*$AB$38-($CK26+H$38))^2+($AG27*$AB$39-($CL26+H$39))^2+($AG27*$AB$40-($CM26+H$40))^2+($AG27*$AB$41-($CN26+H$41))^2+($AG27*$AB$42-($CO26+H$42))^2+($AG27*$AB$43-($CP26+H$43))^2+($AG27*$AB$44-($CQ26+H$44))^2+($AG27*$AB$45-($CR26+H$45))^2+($AG27*$AB$46-($CS26+H$46))^2+($AG27*$AB$47-($CT26+H$47))^2+($AG27*$AB$48-($CU26+H$48))^2+($AG27*$AB$49-($CV26+H$49))^2+($AG27*$AB$50-($CW26+H$50))^2+($AG27*$AB$51-($CX26+H$51))^2+($AG27*$AB$52-($CY26+H$52))^2+($AG27*$AB$53-($CZ26+H$53))^2+($AG27*$AB$54-($DA26+H$54))^2+($AG27*$AB$55-($DB26+H$55))^2+($AG27*$AB$56-($DC26+H$56))^2+($AG27*$AB$57-($DD26+H$57))^2+($AG27*$AB$58-($DE26+H$58))^2+($AG27*$AB$59-($DF26+H$59))^2+($AG27*$AB$60-($DG26+H$60))^2+($AG27*$AB$61-($DH26+H$61))^2+($AG27*$AB$62-($DI26+H$62))^2+($AG27*$AB$63-($DJ26+H$63))^2)))</f>
        <v/>
      </c>
      <c r="AM27" s="418" t="str">
        <f>IF(I$10=0,"",IF(COUNTIF($BE$7:$BE26,AM$6)&gt;=HLOOKUP(AM$6,$E$8:$X$10,ROW($E$10)-ROW($E$8)+1,FALSE),"",SQRT(($AG27*$AB$14-($BM26+I$14))^2+($AG27*$AB$15-($BN26+I$15))^2+($AG27*$AB$16-($BO26+I$16))^2+($AG27*$AB$17-($BP26+I$17))^2+($AG27*$AB$18-($BQ26+I$18))^2+($AG27*$AB$19-($BR26+I$19))^2+($AG27*$AB$20-($BS26+I$20))^2+($AG27*$AB$21-($BT26+I$21))^2+($AG27*$AB$22-($BU26+I$22))^2+($AG27*$AB$23-($BV26+I$23))^2+($AG27*$AB$24-($BW26+I$24))^2+($AG27*$AB$25-($BX26+I$25))^2+($AG27*$AB$26-($BY26+I$26))^2+($AG27*$AB$27-($BZ26+I$27))^2+($AG27*$AB$28-($CA26+I$28))^2+($AG27*$AB$29-($CB26+I$29))^2+($AG27*$AB$30-($CC26+I$30))^2+($AG27*$AB$31-($CD26+I$31))^2+($AG27*$AB$32-($CE26+I$32))^2+($AG27*$AB$33-($CF26+I$33))^2+($AG27*$AB$34-($CG26+I$34))^2+($AG27*$AB$35-($CH26+I$35))^2+($AG27*$AB$36-($CI26+I$36))^2+($AG27*$AB$37-($CJ26+I$37))^2+($AG27*$AB$38-($CK26+I$38))^2+($AG27*$AB$39-($CL26+I$39))^2+($AG27*$AB$40-($CM26+I$40))^2+($AG27*$AB$41-($CN26+I$41))^2+($AG27*$AB$42-($CO26+I$42))^2+($AG27*$AB$43-($CP26+I$43))^2+($AG27*$AB$44-($CQ26+I$44))^2+($AG27*$AB$45-($CR26+I$45))^2+($AG27*$AB$46-($CS26+I$46))^2+($AG27*$AB$47-($CT26+I$47))^2+($AG27*$AB$48-($CU26+I$48))^2+($AG27*$AB$49-($CV26+I$49))^2+($AG27*$AB$50-($CW26+I$50))^2+($AG27*$AB$51-($CX26+I$51))^2+($AG27*$AB$52-($CY26+I$52))^2+($AG27*$AB$53-($CZ26+I$53))^2+($AG27*$AB$54-($DA26+I$54))^2+($AG27*$AB$55-($DB26+I$55))^2+($AG27*$AB$56-($DC26+I$56))^2+($AG27*$AB$57-($DD26+I$57))^2+($AG27*$AB$58-($DE26+I$58))^2+($AG27*$AB$59-($DF26+I$59))^2+($AG27*$AB$60-($DG26+I$60))^2+($AG27*$AB$61-($DH26+I$61))^2+($AG27*$AB$62-($DI26+I$62))^2+($AG27*$AB$63-($DJ26+I$63))^2)))</f>
        <v/>
      </c>
      <c r="AN27" s="418" t="str">
        <f>IF(J$10=0,"",IF(COUNTIF($BE$7:$BE26,AN$6)&gt;=HLOOKUP(AN$6,$E$8:$X$10,ROW($E$10)-ROW($E$8)+1,FALSE),"",SQRT(($AG27*$AB$14-($BM26+J$14))^2+($AG27*$AB$15-($BN26+J$15))^2+($AG27*$AB$16-($BO26+J$16))^2+($AG27*$AB$17-($BP26+J$17))^2+($AG27*$AB$18-($BQ26+J$18))^2+($AG27*$AB$19-($BR26+J$19))^2+($AG27*$AB$20-($BS26+J$20))^2+($AG27*$AB$21-($BT26+J$21))^2+($AG27*$AB$22-($BU26+J$22))^2+($AG27*$AB$23-($BV26+J$23))^2+($AG27*$AB$24-($BW26+J$24))^2+($AG27*$AB$25-($BX26+J$25))^2+($AG27*$AB$26-($BY26+J$26))^2+($AG27*$AB$27-($BZ26+J$27))^2+($AG27*$AB$28-($CA26+J$28))^2+($AG27*$AB$29-($CB26+J$29))^2+($AG27*$AB$30-($CC26+J$30))^2+($AG27*$AB$31-($CD26+J$31))^2+($AG27*$AB$32-($CE26+J$32))^2+($AG27*$AB$33-($CF26+J$33))^2+($AG27*$AB$34-($CG26+J$34))^2+($AG27*$AB$35-($CH26+J$35))^2+($AG27*$AB$36-($CI26+J$36))^2+($AG27*$AB$37-($CJ26+J$37))^2+($AG27*$AB$38-($CK26+J$38))^2+($AG27*$AB$39-($CL26+J$39))^2+($AG27*$AB$40-($CM26+J$40))^2+($AG27*$AB$41-($CN26+J$41))^2+($AG27*$AB$42-($CO26+J$42))^2+($AG27*$AB$43-($CP26+J$43))^2+($AG27*$AB$44-($CQ26+J$44))^2+($AG27*$AB$45-($CR26+J$45))^2+($AG27*$AB$46-($CS26+J$46))^2+($AG27*$AB$47-($CT26+J$47))^2+($AG27*$AB$48-($CU26+J$48))^2+($AG27*$AB$49-($CV26+J$49))^2+($AG27*$AB$50-($CW26+J$50))^2+($AG27*$AB$51-($CX26+J$51))^2+($AG27*$AB$52-($CY26+J$52))^2+($AG27*$AB$53-($CZ26+J$53))^2+($AG27*$AB$54-($DA26+J$54))^2+($AG27*$AB$55-($DB26+J$55))^2+($AG27*$AB$56-($DC26+J$56))^2+($AG27*$AB$57-($DD26+J$57))^2+($AG27*$AB$58-($DE26+J$58))^2+($AG27*$AB$59-($DF26+J$59))^2+($AG27*$AB$60-($DG26+J$60))^2+($AG27*$AB$61-($DH26+J$61))^2+($AG27*$AB$62-($DI26+J$62))^2+($AG27*$AB$63-($DJ26+J$63))^2)))</f>
        <v/>
      </c>
      <c r="AO27" s="418" t="str">
        <f>IF(K$10=0,"",IF(COUNTIF($BE$7:$BE26,AO$6)&gt;=HLOOKUP(AO$6,$E$8:$X$10,ROW($E$10)-ROW($E$8)+1,FALSE),"",SQRT(($AG27*$AB$14-($BM26+K$14))^2+($AG27*$AB$15-($BN26+K$15))^2+($AG27*$AB$16-($BO26+K$16))^2+($AG27*$AB$17-($BP26+K$17))^2+($AG27*$AB$18-($BQ26+K$18))^2+($AG27*$AB$19-($BR26+K$19))^2+($AG27*$AB$20-($BS26+K$20))^2+($AG27*$AB$21-($BT26+K$21))^2+($AG27*$AB$22-($BU26+K$22))^2+($AG27*$AB$23-($BV26+K$23))^2+($AG27*$AB$24-($BW26+K$24))^2+($AG27*$AB$25-($BX26+K$25))^2+($AG27*$AB$26-($BY26+K$26))^2+($AG27*$AB$27-($BZ26+K$27))^2+($AG27*$AB$28-($CA26+K$28))^2+($AG27*$AB$29-($CB26+K$29))^2+($AG27*$AB$30-($CC26+K$30))^2+($AG27*$AB$31-($CD26+K$31))^2+($AG27*$AB$32-($CE26+K$32))^2+($AG27*$AB$33-($CF26+K$33))^2+($AG27*$AB$34-($CG26+K$34))^2+($AG27*$AB$35-($CH26+K$35))^2+($AG27*$AB$36-($CI26+K$36))^2+($AG27*$AB$37-($CJ26+K$37))^2+($AG27*$AB$38-($CK26+K$38))^2+($AG27*$AB$39-($CL26+K$39))^2+($AG27*$AB$40-($CM26+K$40))^2+($AG27*$AB$41-($CN26+K$41))^2+($AG27*$AB$42-($CO26+K$42))^2+($AG27*$AB$43-($CP26+K$43))^2+($AG27*$AB$44-($CQ26+K$44))^2+($AG27*$AB$45-($CR26+K$45))^2+($AG27*$AB$46-($CS26+K$46))^2+($AG27*$AB$47-($CT26+K$47))^2+($AG27*$AB$48-($CU26+K$48))^2+($AG27*$AB$49-($CV26+K$49))^2+($AG27*$AB$50-($CW26+K$50))^2+($AG27*$AB$51-($CX26+K$51))^2+($AG27*$AB$52-($CY26+K$52))^2+($AG27*$AB$53-($CZ26+K$53))^2+($AG27*$AB$54-($DA26+K$54))^2+($AG27*$AB$55-($DB26+K$55))^2+($AG27*$AB$56-($DC26+K$56))^2+($AG27*$AB$57-($DD26+K$57))^2+($AG27*$AB$58-($DE26+K$58))^2+($AG27*$AB$59-($DF26+K$59))^2+($AG27*$AB$60-($DG26+K$60))^2+($AG27*$AB$61-($DH26+K$61))^2+($AG27*$AB$62-($DI26+K$62))^2+($AG27*$AB$63-($DJ26+K$63))^2)))</f>
        <v/>
      </c>
      <c r="AP27" s="418" t="str">
        <f>IF(L$10=0,"",IF(COUNTIF($BE$7:$BE26,AP$6)&gt;=HLOOKUP(AP$6,$E$8:$X$10,ROW($E$10)-ROW($E$8)+1,FALSE),"",SQRT(($AG27*$AB$14-($BM26+L$14))^2+($AG27*$AB$15-($BN26+L$15))^2+($AG27*$AB$16-($BO26+L$16))^2+($AG27*$AB$17-($BP26+L$17))^2+($AG27*$AB$18-($BQ26+L$18))^2+($AG27*$AB$19-($BR26+L$19))^2+($AG27*$AB$20-($BS26+L$20))^2+($AG27*$AB$21-($BT26+L$21))^2+($AG27*$AB$22-($BU26+L$22))^2+($AG27*$AB$23-($BV26+L$23))^2+($AG27*$AB$24-($BW26+L$24))^2+($AG27*$AB$25-($BX26+L$25))^2+($AG27*$AB$26-($BY26+L$26))^2+($AG27*$AB$27-($BZ26+L$27))^2+($AG27*$AB$28-($CA26+L$28))^2+($AG27*$AB$29-($CB26+L$29))^2+($AG27*$AB$30-($CC26+L$30))^2+($AG27*$AB$31-($CD26+L$31))^2+($AG27*$AB$32-($CE26+L$32))^2+($AG27*$AB$33-($CF26+L$33))^2+($AG27*$AB$34-($CG26+L$34))^2+($AG27*$AB$35-($CH26+L$35))^2+($AG27*$AB$36-($CI26+L$36))^2+($AG27*$AB$37-($CJ26+L$37))^2+($AG27*$AB$38-($CK26+L$38))^2+($AG27*$AB$39-($CL26+L$39))^2+($AG27*$AB$40-($CM26+L$40))^2+($AG27*$AB$41-($CN26+L$41))^2+($AG27*$AB$42-($CO26+L$42))^2+($AG27*$AB$43-($CP26+L$43))^2+($AG27*$AB$44-($CQ26+L$44))^2+($AG27*$AB$45-($CR26+L$45))^2+($AG27*$AB$46-($CS26+L$46))^2+($AG27*$AB$47-($CT26+L$47))^2+($AG27*$AB$48-($CU26+L$48))^2+($AG27*$AB$49-($CV26+L$49))^2+($AG27*$AB$50-($CW26+L$50))^2+($AG27*$AB$51-($CX26+L$51))^2+($AG27*$AB$52-($CY26+L$52))^2+($AG27*$AB$53-($CZ26+L$53))^2+($AG27*$AB$54-($DA26+L$54))^2+($AG27*$AB$55-($DB26+L$55))^2+($AG27*$AB$56-($DC26+L$56))^2+($AG27*$AB$57-($DD26+L$57))^2+($AG27*$AB$58-($DE26+L$58))^2+($AG27*$AB$59-($DF26+L$59))^2+($AG27*$AB$60-($DG26+L$60))^2+($AG27*$AB$61-($DH26+L$61))^2+($AG27*$AB$62-($DI26+L$62))^2+($AG27*$AB$63-($DJ26+L$63))^2)))</f>
        <v/>
      </c>
      <c r="AQ27" s="418" t="str">
        <f>IF(M$10=0,"",IF(COUNTIF($BE$7:$BE26,AQ$6)&gt;=HLOOKUP(AQ$6,$E$8:$X$10,ROW($E$10)-ROW($E$8)+1,FALSE),"",SQRT(($AG27*$AB$14-($BM26+M$14))^2+($AG27*$AB$15-($BN26+M$15))^2+($AG27*$AB$16-($BO26+M$16))^2+($AG27*$AB$17-($BP26+M$17))^2+($AG27*$AB$18-($BQ26+M$18))^2+($AG27*$AB$19-($BR26+M$19))^2+($AG27*$AB$20-($BS26+M$20))^2+($AG27*$AB$21-($BT26+M$21))^2+($AG27*$AB$22-($BU26+M$22))^2+($AG27*$AB$23-($BV26+M$23))^2+($AG27*$AB$24-($BW26+M$24))^2+($AG27*$AB$25-($BX26+M$25))^2+($AG27*$AB$26-($BY26+M$26))^2+($AG27*$AB$27-($BZ26+M$27))^2+($AG27*$AB$28-($CA26+M$28))^2+($AG27*$AB$29-($CB26+M$29))^2+($AG27*$AB$30-($CC26+M$30))^2+($AG27*$AB$31-($CD26+M$31))^2+($AG27*$AB$32-($CE26+M$32))^2+($AG27*$AB$33-($CF26+M$33))^2+($AG27*$AB$34-($CG26+M$34))^2+($AG27*$AB$35-($CH26+M$35))^2+($AG27*$AB$36-($CI26+M$36))^2+($AG27*$AB$37-($CJ26+M$37))^2+($AG27*$AB$38-($CK26+M$38))^2+($AG27*$AB$39-($CL26+M$39))^2+($AG27*$AB$40-($CM26+M$40))^2+($AG27*$AB$41-($CN26+M$41))^2+($AG27*$AB$42-($CO26+M$42))^2+($AG27*$AB$43-($CP26+M$43))^2+($AG27*$AB$44-($CQ26+M$44))^2+($AG27*$AB$45-($CR26+M$45))^2+($AG27*$AB$46-($CS26+M$46))^2+($AG27*$AB$47-($CT26+M$47))^2+($AG27*$AB$48-($CU26+M$48))^2+($AG27*$AB$49-($CV26+M$49))^2+($AG27*$AB$50-($CW26+M$50))^2+($AG27*$AB$51-($CX26+M$51))^2+($AG27*$AB$52-($CY26+M$52))^2+($AG27*$AB$53-($CZ26+M$53))^2+($AG27*$AB$54-($DA26+M$54))^2+($AG27*$AB$55-($DB26+M$55))^2+($AG27*$AB$56-($DC26+M$56))^2+($AG27*$AB$57-($DD26+M$57))^2+($AG27*$AB$58-($DE26+M$58))^2+($AG27*$AB$59-($DF26+M$59))^2+($AG27*$AB$60-($DG26+M$60))^2+($AG27*$AB$61-($DH26+M$61))^2+($AG27*$AB$62-($DI26+M$62))^2+($AG27*$AB$63-($DJ26+M$63))^2)))</f>
        <v/>
      </c>
      <c r="AR27" s="418" t="str">
        <f>IF(N$10=0,"",IF(COUNTIF($BE$7:$BE26,AR$6)&gt;=HLOOKUP(AR$6,$E$8:$X$10,ROW($E$10)-ROW($E$8)+1,FALSE),"",SQRT(($AG27*$AB$14-($BM26+N$14))^2+($AG27*$AB$15-($BN26+N$15))^2+($AG27*$AB$16-($BO26+N$16))^2+($AG27*$AB$17-($BP26+N$17))^2+($AG27*$AB$18-($BQ26+N$18))^2+($AG27*$AB$19-($BR26+N$19))^2+($AG27*$AB$20-($BS26+N$20))^2+($AG27*$AB$21-($BT26+N$21))^2+($AG27*$AB$22-($BU26+N$22))^2+($AG27*$AB$23-($BV26+N$23))^2+($AG27*$AB$24-($BW26+N$24))^2+($AG27*$AB$25-($BX26+N$25))^2+($AG27*$AB$26-($BY26+N$26))^2+($AG27*$AB$27-($BZ26+N$27))^2+($AG27*$AB$28-($CA26+N$28))^2+($AG27*$AB$29-($CB26+N$29))^2+($AG27*$AB$30-($CC26+N$30))^2+($AG27*$AB$31-($CD26+N$31))^2+($AG27*$AB$32-($CE26+N$32))^2+($AG27*$AB$33-($CF26+N$33))^2+($AG27*$AB$34-($CG26+N$34))^2+($AG27*$AB$35-($CH26+N$35))^2+($AG27*$AB$36-($CI26+N$36))^2+($AG27*$AB$37-($CJ26+N$37))^2+($AG27*$AB$38-($CK26+N$38))^2+($AG27*$AB$39-($CL26+N$39))^2+($AG27*$AB$40-($CM26+N$40))^2+($AG27*$AB$41-($CN26+N$41))^2+($AG27*$AB$42-($CO26+N$42))^2+($AG27*$AB$43-($CP26+N$43))^2+($AG27*$AB$44-($CQ26+N$44))^2+($AG27*$AB$45-($CR26+N$45))^2+($AG27*$AB$46-($CS26+N$46))^2+($AG27*$AB$47-($CT26+N$47))^2+($AG27*$AB$48-($CU26+N$48))^2+($AG27*$AB$49-($CV26+N$49))^2+($AG27*$AB$50-($CW26+N$50))^2+($AG27*$AB$51-($CX26+N$51))^2+($AG27*$AB$52-($CY26+N$52))^2+($AG27*$AB$53-($CZ26+N$53))^2+($AG27*$AB$54-($DA26+N$54))^2+($AG27*$AB$55-($DB26+N$55))^2+($AG27*$AB$56-($DC26+N$56))^2+($AG27*$AB$57-($DD26+N$57))^2+($AG27*$AB$58-($DE26+N$58))^2+($AG27*$AB$59-($DF26+N$59))^2+($AG27*$AB$60-($DG26+N$60))^2+($AG27*$AB$61-($DH26+N$61))^2+($AG27*$AB$62-($DI26+N$62))^2+($AG27*$AB$63-($DJ26+N$63))^2)))</f>
        <v/>
      </c>
      <c r="AS27" s="418" t="str">
        <f>IF(O$10=0,"",IF(COUNTIF($BE$7:$BE26,AS$6)&gt;=HLOOKUP(AS$6,$E$8:$X$10,ROW($E$10)-ROW($E$8)+1,FALSE),"",SQRT(($AG27*$AB$14-($BM26+O$14))^2+($AG27*$AB$15-($BN26+O$15))^2+($AG27*$AB$16-($BO26+O$16))^2+($AG27*$AB$17-($BP26+O$17))^2+($AG27*$AB$18-($BQ26+O$18))^2+($AG27*$AB$19-($BR26+O$19))^2+($AG27*$AB$20-($BS26+O$20))^2+($AG27*$AB$21-($BT26+O$21))^2+($AG27*$AB$22-($BU26+O$22))^2+($AG27*$AB$23-($BV26+O$23))^2+($AG27*$AB$24-($BW26+O$24))^2+($AG27*$AB$25-($BX26+O$25))^2+($AG27*$AB$26-($BY26+O$26))^2+($AG27*$AB$27-($BZ26+O$27))^2+($AG27*$AB$28-($CA26+O$28))^2+($AG27*$AB$29-($CB26+O$29))^2+($AG27*$AB$30-($CC26+O$30))^2+($AG27*$AB$31-($CD26+O$31))^2+($AG27*$AB$32-($CE26+O$32))^2+($AG27*$AB$33-($CF26+O$33))^2+($AG27*$AB$34-($CG26+O$34))^2+($AG27*$AB$35-($CH26+O$35))^2+($AG27*$AB$36-($CI26+O$36))^2+($AG27*$AB$37-($CJ26+O$37))^2+($AG27*$AB$38-($CK26+O$38))^2+($AG27*$AB$39-($CL26+O$39))^2+($AG27*$AB$40-($CM26+O$40))^2+($AG27*$AB$41-($CN26+O$41))^2+($AG27*$AB$42-($CO26+O$42))^2+($AG27*$AB$43-($CP26+O$43))^2+($AG27*$AB$44-($CQ26+O$44))^2+($AG27*$AB$45-($CR26+O$45))^2+($AG27*$AB$46-($CS26+O$46))^2+($AG27*$AB$47-($CT26+O$47))^2+($AG27*$AB$48-($CU26+O$48))^2+($AG27*$AB$49-($CV26+O$49))^2+($AG27*$AB$50-($CW26+O$50))^2+($AG27*$AB$51-($CX26+O$51))^2+($AG27*$AB$52-($CY26+O$52))^2+($AG27*$AB$53-($CZ26+O$53))^2+($AG27*$AB$54-($DA26+O$54))^2+($AG27*$AB$55-($DB26+O$55))^2+($AG27*$AB$56-($DC26+O$56))^2+($AG27*$AB$57-($DD26+O$57))^2+($AG27*$AB$58-($DE26+O$58))^2+($AG27*$AB$59-($DF26+O$59))^2+($AG27*$AB$60-($DG26+O$60))^2+($AG27*$AB$61-($DH26+O$61))^2+($AG27*$AB$62-($DI26+O$62))^2+($AG27*$AB$63-($DJ26+O$63))^2)))</f>
        <v/>
      </c>
      <c r="AT27" s="418" t="str">
        <f>IF(P$10=0,"",IF(COUNTIF($BE$7:$BE26,AT$6)&gt;=HLOOKUP(AT$6,$E$8:$X$10,ROW($E$10)-ROW($E$8)+1,FALSE),"",SQRT(($AG27*$AB$14-($BM26+P$14))^2+($AG27*$AB$15-($BN26+P$15))^2+($AG27*$AB$16-($BO26+P$16))^2+($AG27*$AB$17-($BP26+P$17))^2+($AG27*$AB$18-($BQ26+P$18))^2+($AG27*$AB$19-($BR26+P$19))^2+($AG27*$AB$20-($BS26+P$20))^2+($AG27*$AB$21-($BT26+P$21))^2+($AG27*$AB$22-($BU26+P$22))^2+($AG27*$AB$23-($BV26+P$23))^2+($AG27*$AB$24-($BW26+P$24))^2+($AG27*$AB$25-($BX26+P$25))^2+($AG27*$AB$26-($BY26+P$26))^2+($AG27*$AB$27-($BZ26+P$27))^2+($AG27*$AB$28-($CA26+P$28))^2+($AG27*$AB$29-($CB26+P$29))^2+($AG27*$AB$30-($CC26+P$30))^2+($AG27*$AB$31-($CD26+P$31))^2+($AG27*$AB$32-($CE26+P$32))^2+($AG27*$AB$33-($CF26+P$33))^2+($AG27*$AB$34-($CG26+P$34))^2+($AG27*$AB$35-($CH26+P$35))^2+($AG27*$AB$36-($CI26+P$36))^2+($AG27*$AB$37-($CJ26+P$37))^2+($AG27*$AB$38-($CK26+P$38))^2+($AG27*$AB$39-($CL26+P$39))^2+($AG27*$AB$40-($CM26+P$40))^2+($AG27*$AB$41-($CN26+P$41))^2+($AG27*$AB$42-($CO26+P$42))^2+($AG27*$AB$43-($CP26+P$43))^2+($AG27*$AB$44-($CQ26+P$44))^2+($AG27*$AB$45-($CR26+P$45))^2+($AG27*$AB$46-($CS26+P$46))^2+($AG27*$AB$47-($CT26+P$47))^2+($AG27*$AB$48-($CU26+P$48))^2+($AG27*$AB$49-($CV26+P$49))^2+($AG27*$AB$50-($CW26+P$50))^2+($AG27*$AB$51-($CX26+P$51))^2+($AG27*$AB$52-($CY26+P$52))^2+($AG27*$AB$53-($CZ26+P$53))^2+($AG27*$AB$54-($DA26+P$54))^2+($AG27*$AB$55-($DB26+P$55))^2+($AG27*$AB$56-($DC26+P$56))^2+($AG27*$AB$57-($DD26+P$57))^2+($AG27*$AB$58-($DE26+P$58))^2+($AG27*$AB$59-($DF26+P$59))^2+($AG27*$AB$60-($DG26+P$60))^2+($AG27*$AB$61-($DH26+P$61))^2+($AG27*$AB$62-($DI26+P$62))^2+($AG27*$AB$63-($DJ26+P$63))^2)))</f>
        <v/>
      </c>
      <c r="AU27" s="418" t="str">
        <f>IF(Q$10=0,"",IF(COUNTIF($BE$7:$BE26,AU$6)&gt;=HLOOKUP(AU$6,$E$8:$X$10,ROW($E$10)-ROW($E$8)+1,FALSE),"",SQRT(($AG27*$AB$14-($BM26+Q$14))^2+($AG27*$AB$15-($BN26+Q$15))^2+($AG27*$AB$16-($BO26+Q$16))^2+($AG27*$AB$17-($BP26+Q$17))^2+($AG27*$AB$18-($BQ26+Q$18))^2+($AG27*$AB$19-($BR26+Q$19))^2+($AG27*$AB$20-($BS26+Q$20))^2+($AG27*$AB$21-($BT26+Q$21))^2+($AG27*$AB$22-($BU26+Q$22))^2+($AG27*$AB$23-($BV26+Q$23))^2+($AG27*$AB$24-($BW26+Q$24))^2+($AG27*$AB$25-($BX26+Q$25))^2+($AG27*$AB$26-($BY26+Q$26))^2+($AG27*$AB$27-($BZ26+Q$27))^2+($AG27*$AB$28-($CA26+Q$28))^2+($AG27*$AB$29-($CB26+Q$29))^2+($AG27*$AB$30-($CC26+Q$30))^2+($AG27*$AB$31-($CD26+Q$31))^2+($AG27*$AB$32-($CE26+Q$32))^2+($AG27*$AB$33-($CF26+Q$33))^2+($AG27*$AB$34-($CG26+Q$34))^2+($AG27*$AB$35-($CH26+Q$35))^2+($AG27*$AB$36-($CI26+Q$36))^2+($AG27*$AB$37-($CJ26+Q$37))^2+($AG27*$AB$38-($CK26+Q$38))^2+($AG27*$AB$39-($CL26+Q$39))^2+($AG27*$AB$40-($CM26+Q$40))^2+($AG27*$AB$41-($CN26+Q$41))^2+($AG27*$AB$42-($CO26+Q$42))^2+($AG27*$AB$43-($CP26+Q$43))^2+($AG27*$AB$44-($CQ26+Q$44))^2+($AG27*$AB$45-($CR26+Q$45))^2+($AG27*$AB$46-($CS26+Q$46))^2+($AG27*$AB$47-($CT26+Q$47))^2+($AG27*$AB$48-($CU26+Q$48))^2+($AG27*$AB$49-($CV26+Q$49))^2+($AG27*$AB$50-($CW26+Q$50))^2+($AG27*$AB$51-($CX26+Q$51))^2+($AG27*$AB$52-($CY26+Q$52))^2+($AG27*$AB$53-($CZ26+Q$53))^2+($AG27*$AB$54-($DA26+Q$54))^2+($AG27*$AB$55-($DB26+Q$55))^2+($AG27*$AB$56-($DC26+Q$56))^2+($AG27*$AB$57-($DD26+Q$57))^2+($AG27*$AB$58-($DE26+Q$58))^2+($AG27*$AB$59-($DF26+Q$59))^2+($AG27*$AB$60-($DG26+Q$60))^2+($AG27*$AB$61-($DH26+Q$61))^2+($AG27*$AB$62-($DI26+Q$62))^2+($AG27*$AB$63-($DJ26+Q$63))^2)))</f>
        <v/>
      </c>
      <c r="AV27" s="418" t="str">
        <f>IF(R$10=0,"",IF(COUNTIF($BE$7:$BE26,AV$6)&gt;=HLOOKUP(AV$6,$E$8:$X$10,ROW($E$10)-ROW($E$8)+1,FALSE),"",SQRT(($AG27*$AB$14-($BM26+R$14))^2+($AG27*$AB$15-($BN26+R$15))^2+($AG27*$AB$16-($BO26+R$16))^2+($AG27*$AB$17-($BP26+R$17))^2+($AG27*$AB$18-($BQ26+R$18))^2+($AG27*$AB$19-($BR26+R$19))^2+($AG27*$AB$20-($BS26+R$20))^2+($AG27*$AB$21-($BT26+R$21))^2+($AG27*$AB$22-($BU26+R$22))^2+($AG27*$AB$23-($BV26+R$23))^2+($AG27*$AB$24-($BW26+R$24))^2+($AG27*$AB$25-($BX26+R$25))^2+($AG27*$AB$26-($BY26+R$26))^2+($AG27*$AB$27-($BZ26+R$27))^2+($AG27*$AB$28-($CA26+R$28))^2+($AG27*$AB$29-($CB26+R$29))^2+($AG27*$AB$30-($CC26+R$30))^2+($AG27*$AB$31-($CD26+R$31))^2+($AG27*$AB$32-($CE26+R$32))^2+($AG27*$AB$33-($CF26+R$33))^2+($AG27*$AB$34-($CG26+R$34))^2+($AG27*$AB$35-($CH26+R$35))^2+($AG27*$AB$36-($CI26+R$36))^2+($AG27*$AB$37-($CJ26+R$37))^2+($AG27*$AB$38-($CK26+R$38))^2+($AG27*$AB$39-($CL26+R$39))^2+($AG27*$AB$40-($CM26+R$40))^2+($AG27*$AB$41-($CN26+R$41))^2+($AG27*$AB$42-($CO26+R$42))^2+($AG27*$AB$43-($CP26+R$43))^2+($AG27*$AB$44-($CQ26+R$44))^2+($AG27*$AB$45-($CR26+R$45))^2+($AG27*$AB$46-($CS26+R$46))^2+($AG27*$AB$47-($CT26+R$47))^2+($AG27*$AB$48-($CU26+R$48))^2+($AG27*$AB$49-($CV26+R$49))^2+($AG27*$AB$50-($CW26+R$50))^2+($AG27*$AB$51-($CX26+R$51))^2+($AG27*$AB$52-($CY26+R$52))^2+($AG27*$AB$53-($CZ26+R$53))^2+($AG27*$AB$54-($DA26+R$54))^2+($AG27*$AB$55-($DB26+R$55))^2+($AG27*$AB$56-($DC26+R$56))^2+($AG27*$AB$57-($DD26+R$57))^2+($AG27*$AB$58-($DE26+R$58))^2+($AG27*$AB$59-($DF26+R$59))^2+($AG27*$AB$60-($DG26+R$60))^2+($AG27*$AB$61-($DH26+R$61))^2+($AG27*$AB$62-($DI26+R$62))^2+($AG27*$AB$63-($DJ26+R$63))^2)))</f>
        <v/>
      </c>
      <c r="AW27" s="418" t="str">
        <f>IF(S$10=0,"",IF(COUNTIF($BE$7:$BE26,AW$6)&gt;=HLOOKUP(AW$6,$E$8:$X$10,ROW($E$10)-ROW($E$8)+1,FALSE),"",SQRT(($AG27*$AB$14-($BM26+S$14))^2+($AG27*$AB$15-($BN26+S$15))^2+($AG27*$AB$16-($BO26+S$16))^2+($AG27*$AB$17-($BP26+S$17))^2+($AG27*$AB$18-($BQ26+S$18))^2+($AG27*$AB$19-($BR26+S$19))^2+($AG27*$AB$20-($BS26+S$20))^2+($AG27*$AB$21-($BT26+S$21))^2+($AG27*$AB$22-($BU26+S$22))^2+($AG27*$AB$23-($BV26+S$23))^2+($AG27*$AB$24-($BW26+S$24))^2+($AG27*$AB$25-($BX26+S$25))^2+($AG27*$AB$26-($BY26+S$26))^2+($AG27*$AB$27-($BZ26+S$27))^2+($AG27*$AB$28-($CA26+S$28))^2+($AG27*$AB$29-($CB26+S$29))^2+($AG27*$AB$30-($CC26+S$30))^2+($AG27*$AB$31-($CD26+S$31))^2+($AG27*$AB$32-($CE26+S$32))^2+($AG27*$AB$33-($CF26+S$33))^2+($AG27*$AB$34-($CG26+S$34))^2+($AG27*$AB$35-($CH26+S$35))^2+($AG27*$AB$36-($CI26+S$36))^2+($AG27*$AB$37-($CJ26+S$37))^2+($AG27*$AB$38-($CK26+S$38))^2+($AG27*$AB$39-($CL26+S$39))^2+($AG27*$AB$40-($CM26+S$40))^2+($AG27*$AB$41-($CN26+S$41))^2+($AG27*$AB$42-($CO26+S$42))^2+($AG27*$AB$43-($CP26+S$43))^2+($AG27*$AB$44-($CQ26+S$44))^2+($AG27*$AB$45-($CR26+S$45))^2+($AG27*$AB$46-($CS26+S$46))^2+($AG27*$AB$47-($CT26+S$47))^2+($AG27*$AB$48-($CU26+S$48))^2+($AG27*$AB$49-($CV26+S$49))^2+($AG27*$AB$50-($CW26+S$50))^2+($AG27*$AB$51-($CX26+S$51))^2+($AG27*$AB$52-($CY26+S$52))^2+($AG27*$AB$53-($CZ26+S$53))^2+($AG27*$AB$54-($DA26+S$54))^2+($AG27*$AB$55-($DB26+S$55))^2+($AG27*$AB$56-($DC26+S$56))^2+($AG27*$AB$57-($DD26+S$57))^2+($AG27*$AB$58-($DE26+S$58))^2+($AG27*$AB$59-($DF26+S$59))^2+($AG27*$AB$60-($DG26+S$60))^2+($AG27*$AB$61-($DH26+S$61))^2+($AG27*$AB$62-($DI26+S$62))^2+($AG27*$AB$63-($DJ26+S$63))^2)))</f>
        <v/>
      </c>
      <c r="AX27" s="418" t="str">
        <f>IF(T$10=0,"",IF(COUNTIF($BE$7:$BE26,AX$6)&gt;=HLOOKUP(AX$6,$E$8:$X$10,ROW($E$10)-ROW($E$8)+1,FALSE),"",SQRT(($AG27*$AB$14-($BM26+T$14))^2+($AG27*$AB$15-($BN26+T$15))^2+($AG27*$AB$16-($BO26+T$16))^2+($AG27*$AB$17-($BP26+T$17))^2+($AG27*$AB$18-($BQ26+T$18))^2+($AG27*$AB$19-($BR26+T$19))^2+($AG27*$AB$20-($BS26+T$20))^2+($AG27*$AB$21-($BT26+T$21))^2+($AG27*$AB$22-($BU26+T$22))^2+($AG27*$AB$23-($BV26+T$23))^2+($AG27*$AB$24-($BW26+T$24))^2+($AG27*$AB$25-($BX26+T$25))^2+($AG27*$AB$26-($BY26+T$26))^2+($AG27*$AB$27-($BZ26+T$27))^2+($AG27*$AB$28-($CA26+T$28))^2+($AG27*$AB$29-($CB26+T$29))^2+($AG27*$AB$30-($CC26+T$30))^2+($AG27*$AB$31-($CD26+T$31))^2+($AG27*$AB$32-($CE26+T$32))^2+($AG27*$AB$33-($CF26+T$33))^2+($AG27*$AB$34-($CG26+T$34))^2+($AG27*$AB$35-($CH26+T$35))^2+($AG27*$AB$36-($CI26+T$36))^2+($AG27*$AB$37-($CJ26+T$37))^2+($AG27*$AB$38-($CK26+T$38))^2+($AG27*$AB$39-($CL26+T$39))^2+($AG27*$AB$40-($CM26+T$40))^2+($AG27*$AB$41-($CN26+T$41))^2+($AG27*$AB$42-($CO26+T$42))^2+($AG27*$AB$43-($CP26+T$43))^2+($AG27*$AB$44-($CQ26+T$44))^2+($AG27*$AB$45-($CR26+T$45))^2+($AG27*$AB$46-($CS26+T$46))^2+($AG27*$AB$47-($CT26+T$47))^2+($AG27*$AB$48-($CU26+T$48))^2+($AG27*$AB$49-($CV26+T$49))^2+($AG27*$AB$50-($CW26+T$50))^2+($AG27*$AB$51-($CX26+T$51))^2+($AG27*$AB$52-($CY26+T$52))^2+($AG27*$AB$53-($CZ26+T$53))^2+($AG27*$AB$54-($DA26+T$54))^2+($AG27*$AB$55-($DB26+T$55))^2+($AG27*$AB$56-($DC26+T$56))^2+($AG27*$AB$57-($DD26+T$57))^2+($AG27*$AB$58-($DE26+T$58))^2+($AG27*$AB$59-($DF26+T$59))^2+($AG27*$AB$60-($DG26+T$60))^2+($AG27*$AB$61-($DH26+T$61))^2+($AG27*$AB$62-($DI26+T$62))^2+($AG27*$AB$63-($DJ26+T$63))^2)))</f>
        <v/>
      </c>
      <c r="AY27" s="418" t="str">
        <f>IF(U$10=0,"",IF(COUNTIF($BE$7:$BE26,AY$6)&gt;=HLOOKUP(AY$6,$E$8:$X$10,ROW($E$10)-ROW($E$8)+1,FALSE),"",SQRT(($AG27*$AB$14-($BM26+U$14))^2+($AG27*$AB$15-($BN26+U$15))^2+($AG27*$AB$16-($BO26+U$16))^2+($AG27*$AB$17-($BP26+U$17))^2+($AG27*$AB$18-($BQ26+U$18))^2+($AG27*$AB$19-($BR26+U$19))^2+($AG27*$AB$20-($BS26+U$20))^2+($AG27*$AB$21-($BT26+U$21))^2+($AG27*$AB$22-($BU26+U$22))^2+($AG27*$AB$23-($BV26+U$23))^2+($AG27*$AB$24-($BW26+U$24))^2+($AG27*$AB$25-($BX26+U$25))^2+($AG27*$AB$26-($BY26+U$26))^2+($AG27*$AB$27-($BZ26+U$27))^2+($AG27*$AB$28-($CA26+U$28))^2+($AG27*$AB$29-($CB26+U$29))^2+($AG27*$AB$30-($CC26+U$30))^2+($AG27*$AB$31-($CD26+U$31))^2+($AG27*$AB$32-($CE26+U$32))^2+($AG27*$AB$33-($CF26+U$33))^2+($AG27*$AB$34-($CG26+U$34))^2+($AG27*$AB$35-($CH26+U$35))^2+($AG27*$AB$36-($CI26+U$36))^2+($AG27*$AB$37-($CJ26+U$37))^2+($AG27*$AB$38-($CK26+U$38))^2+($AG27*$AB$39-($CL26+U$39))^2+($AG27*$AB$40-($CM26+U$40))^2+($AG27*$AB$41-($CN26+U$41))^2+($AG27*$AB$42-($CO26+U$42))^2+($AG27*$AB$43-($CP26+U$43))^2+($AG27*$AB$44-($CQ26+U$44))^2+($AG27*$AB$45-($CR26+U$45))^2+($AG27*$AB$46-($CS26+U$46))^2+($AG27*$AB$47-($CT26+U$47))^2+($AG27*$AB$48-($CU26+U$48))^2+($AG27*$AB$49-($CV26+U$49))^2+($AG27*$AB$50-($CW26+U$50))^2+($AG27*$AB$51-($CX26+U$51))^2+($AG27*$AB$52-($CY26+U$52))^2+($AG27*$AB$53-($CZ26+U$53))^2+($AG27*$AB$54-($DA26+U$54))^2+($AG27*$AB$55-($DB26+U$55))^2+($AG27*$AB$56-($DC26+U$56))^2+($AG27*$AB$57-($DD26+U$57))^2+($AG27*$AB$58-($DE26+U$58))^2+($AG27*$AB$59-($DF26+U$59))^2+($AG27*$AB$60-($DG26+U$60))^2+($AG27*$AB$61-($DH26+U$61))^2+($AG27*$AB$62-($DI26+U$62))^2+($AG27*$AB$63-($DJ26+U$63))^2)))</f>
        <v/>
      </c>
      <c r="AZ27" s="418" t="str">
        <f>IF(V$10=0,"",IF(COUNTIF($BE$7:$BE26,AZ$6)&gt;=HLOOKUP(AZ$6,$E$8:$X$10,ROW($E$10)-ROW($E$8)+1,FALSE),"",SQRT(($AG27*$AB$14-($BM26+V$14))^2+($AG27*$AB$15-($BN26+V$15))^2+($AG27*$AB$16-($BO26+V$16))^2+($AG27*$AB$17-($BP26+V$17))^2+($AG27*$AB$18-($BQ26+V$18))^2+($AG27*$AB$19-($BR26+V$19))^2+($AG27*$AB$20-($BS26+V$20))^2+($AG27*$AB$21-($BT26+V$21))^2+($AG27*$AB$22-($BU26+V$22))^2+($AG27*$AB$23-($BV26+V$23))^2+($AG27*$AB$24-($BW26+V$24))^2+($AG27*$AB$25-($BX26+V$25))^2+($AG27*$AB$26-($BY26+V$26))^2+($AG27*$AB$27-($BZ26+V$27))^2+($AG27*$AB$28-($CA26+V$28))^2+($AG27*$AB$29-($CB26+V$29))^2+($AG27*$AB$30-($CC26+V$30))^2+($AG27*$AB$31-($CD26+V$31))^2+($AG27*$AB$32-($CE26+V$32))^2+($AG27*$AB$33-($CF26+V$33))^2+($AG27*$AB$34-($CG26+V$34))^2+($AG27*$AB$35-($CH26+V$35))^2+($AG27*$AB$36-($CI26+V$36))^2+($AG27*$AB$37-($CJ26+V$37))^2+($AG27*$AB$38-($CK26+V$38))^2+($AG27*$AB$39-($CL26+V$39))^2+($AG27*$AB$40-($CM26+V$40))^2+($AG27*$AB$41-($CN26+V$41))^2+($AG27*$AB$42-($CO26+V$42))^2+($AG27*$AB$43-($CP26+V$43))^2+($AG27*$AB$44-($CQ26+V$44))^2+($AG27*$AB$45-($CR26+V$45))^2+($AG27*$AB$46-($CS26+V$46))^2+($AG27*$AB$47-($CT26+V$47))^2+($AG27*$AB$48-($CU26+V$48))^2+($AG27*$AB$49-($CV26+V$49))^2+($AG27*$AB$50-($CW26+V$50))^2+($AG27*$AB$51-($CX26+V$51))^2+($AG27*$AB$52-($CY26+V$52))^2+($AG27*$AB$53-($CZ26+V$53))^2+($AG27*$AB$54-($DA26+V$54))^2+($AG27*$AB$55-($DB26+V$55))^2+($AG27*$AB$56-($DC26+V$56))^2+($AG27*$AB$57-($DD26+V$57))^2+($AG27*$AB$58-($DE26+V$58))^2+($AG27*$AB$59-($DF26+V$59))^2+($AG27*$AB$60-($DG26+V$60))^2+($AG27*$AB$61-($DH26+V$61))^2+($AG27*$AB$62-($DI26+V$62))^2+($AG27*$AB$63-($DJ26+V$63))^2)))</f>
        <v/>
      </c>
      <c r="BA27" s="418" t="str">
        <f>IF(W$10=0,"",IF(COUNTIF($BE$7:$BE26,BA$6)&gt;=HLOOKUP(BA$6,$E$8:$X$10,ROW($E$10)-ROW($E$8)+1,FALSE),"",SQRT(($AG27*$AB$14-($BM26+W$14))^2+($AG27*$AB$15-($BN26+W$15))^2+($AG27*$AB$16-($BO26+W$16))^2+($AG27*$AB$17-($BP26+W$17))^2+($AG27*$AB$18-($BQ26+W$18))^2+($AG27*$AB$19-($BR26+W$19))^2+($AG27*$AB$20-($BS26+W$20))^2+($AG27*$AB$21-($BT26+W$21))^2+($AG27*$AB$22-($BU26+W$22))^2+($AG27*$AB$23-($BV26+W$23))^2+($AG27*$AB$24-($BW26+W$24))^2+($AG27*$AB$25-($BX26+W$25))^2+($AG27*$AB$26-($BY26+W$26))^2+($AG27*$AB$27-($BZ26+W$27))^2+($AG27*$AB$28-($CA26+W$28))^2+($AG27*$AB$29-($CB26+W$29))^2+($AG27*$AB$30-($CC26+W$30))^2+($AG27*$AB$31-($CD26+W$31))^2+($AG27*$AB$32-($CE26+W$32))^2+($AG27*$AB$33-($CF26+W$33))^2+($AG27*$AB$34-($CG26+W$34))^2+($AG27*$AB$35-($CH26+W$35))^2+($AG27*$AB$36-($CI26+W$36))^2+($AG27*$AB$37-($CJ26+W$37))^2+($AG27*$AB$38-($CK26+W$38))^2+($AG27*$AB$39-($CL26+W$39))^2+($AG27*$AB$40-($CM26+W$40))^2+($AG27*$AB$41-($CN26+W$41))^2+($AG27*$AB$42-($CO26+W$42))^2+($AG27*$AB$43-($CP26+W$43))^2+($AG27*$AB$44-($CQ26+W$44))^2+($AG27*$AB$45-($CR26+W$45))^2+($AG27*$AB$46-($CS26+W$46))^2+($AG27*$AB$47-($CT26+W$47))^2+($AG27*$AB$48-($CU26+W$48))^2+($AG27*$AB$49-($CV26+W$49))^2+($AG27*$AB$50-($CW26+W$50))^2+($AG27*$AB$51-($CX26+W$51))^2+($AG27*$AB$52-($CY26+W$52))^2+($AG27*$AB$53-($CZ26+W$53))^2+($AG27*$AB$54-($DA26+W$54))^2+($AG27*$AB$55-($DB26+W$55))^2+($AG27*$AB$56-($DC26+W$56))^2+($AG27*$AB$57-($DD26+W$57))^2+($AG27*$AB$58-($DE26+W$58))^2+($AG27*$AB$59-($DF26+W$59))^2+($AG27*$AB$60-($DG26+W$60))^2+($AG27*$AB$61-($DH26+W$61))^2+($AG27*$AB$62-($DI26+W$62))^2+($AG27*$AB$63-($DJ26+W$63))^2)))</f>
        <v/>
      </c>
      <c r="BB27" s="418" t="str">
        <f>IF(X$10=0,"",IF(COUNTIF($BE$7:$BE26,BB$6)&gt;=HLOOKUP(BB$6,$E$8:$X$10,ROW($E$10)-ROW($E$8)+1,FALSE),"",SQRT(($AG27*$AB$14-($BM26+X$14))^2+($AG27*$AB$15-($BN26+X$15))^2+($AG27*$AB$16-($BO26+X$16))^2+($AG27*$AB$17-($BP26+X$17))^2+($AG27*$AB$18-($BQ26+X$18))^2+($AG27*$AB$19-($BR26+X$19))^2+($AG27*$AB$20-($BS26+X$20))^2+($AG27*$AB$21-($BT26+X$21))^2+($AG27*$AB$22-($BU26+X$22))^2+($AG27*$AB$23-($BV26+X$23))^2+($AG27*$AB$24-($BW26+X$24))^2+($AG27*$AB$25-($BX26+X$25))^2+($AG27*$AB$26-($BY26+X$26))^2+($AG27*$AB$27-($BZ26+X$27))^2+($AG27*$AB$28-($CA26+X$28))^2+($AG27*$AB$29-($CB26+X$29))^2+($AG27*$AB$30-($CC26+X$30))^2+($AG27*$AB$31-($CD26+X$31))^2+($AG27*$AB$32-($CE26+X$32))^2+($AG27*$AB$33-($CF26+X$33))^2+($AG27*$AB$34-($CG26+X$34))^2+($AG27*$AB$35-($CH26+X$35))^2+($AG27*$AB$36-($CI26+X$36))^2+($AG27*$AB$37-($CJ26+X$37))^2+($AG27*$AB$38-($CK26+X$38))^2+($AG27*$AB$39-($CL26+X$39))^2+($AG27*$AB$40-($CM26+X$40))^2+($AG27*$AB$41-($CN26+X$41))^2+($AG27*$AB$42-($CO26+X$42))^2+($AG27*$AB$43-($CP26+X$43))^2+($AG27*$AB$44-($CQ26+X$44))^2+($AG27*$AB$45-($CR26+X$45))^2+($AG27*$AB$46-($CS26+X$46))^2+($AG27*$AB$47-($CT26+X$47))^2+($AG27*$AB$48-($CU26+X$48))^2+($AG27*$AB$49-($CV26+X$49))^2+($AG27*$AB$50-($CW26+X$50))^2+($AG27*$AB$51-($CX26+X$51))^2+($AG27*$AB$52-($CY26+X$52))^2+($AG27*$AB$53-($CZ26+X$53))^2+($AG27*$AB$54-($DA26+X$54))^2+($AG27*$AB$55-($DB26+X$55))^2+($AG27*$AB$56-($DC26+X$56))^2+($AG27*$AB$57-($DD26+X$57))^2+($AG27*$AB$58-($DE26+X$58))^2+($AG27*$AB$59-($DF26+X$59))^2+($AG27*$AB$60-($DG26+X$60))^2+($AG27*$AB$61-($DH26+X$61))^2+($AG27*$AB$62-($DI26+X$62))^2+($AG27*$AB$63-($DJ26+X$63))^2)))</f>
        <v/>
      </c>
      <c r="BC27" s="200"/>
      <c r="BD27" s="419">
        <f t="shared" ref="BD27:BD56" si="68">MIN(AI27:BB27)</f>
        <v>0</v>
      </c>
      <c r="BE27" s="420">
        <f t="shared" si="7"/>
        <v>0</v>
      </c>
      <c r="BF27" s="421">
        <f t="shared" si="8"/>
        <v>0</v>
      </c>
      <c r="BG27" s="71"/>
      <c r="BH27" s="71"/>
      <c r="BI27" s="71"/>
      <c r="BJ27" s="71"/>
      <c r="BK27" s="71"/>
      <c r="BL27" s="197">
        <f t="shared" ref="BL27:BL56" si="69">BL26+1</f>
        <v>21</v>
      </c>
      <c r="BM27" s="202">
        <f t="shared" si="66"/>
        <v>0</v>
      </c>
      <c r="BN27" s="202">
        <f t="shared" si="67"/>
        <v>0</v>
      </c>
      <c r="BO27" s="202">
        <f t="shared" si="13"/>
        <v>0</v>
      </c>
      <c r="BP27" s="202">
        <f t="shared" si="14"/>
        <v>0</v>
      </c>
      <c r="BQ27" s="202">
        <f t="shared" si="15"/>
        <v>0</v>
      </c>
      <c r="BR27" s="202">
        <f t="shared" si="16"/>
        <v>0</v>
      </c>
      <c r="BS27" s="202">
        <f t="shared" si="17"/>
        <v>0</v>
      </c>
      <c r="BT27" s="202">
        <f t="shared" si="18"/>
        <v>0</v>
      </c>
      <c r="BU27" s="202">
        <f t="shared" si="19"/>
        <v>0</v>
      </c>
      <c r="BV27" s="202">
        <f t="shared" si="20"/>
        <v>0</v>
      </c>
      <c r="BW27" s="202">
        <f t="shared" si="21"/>
        <v>0</v>
      </c>
      <c r="BX27" s="202">
        <f t="shared" si="22"/>
        <v>0</v>
      </c>
      <c r="BY27" s="202">
        <f t="shared" si="23"/>
        <v>0</v>
      </c>
      <c r="BZ27" s="202">
        <f t="shared" si="24"/>
        <v>0</v>
      </c>
      <c r="CA27" s="202">
        <f t="shared" si="25"/>
        <v>0</v>
      </c>
      <c r="CB27" s="202">
        <f t="shared" si="26"/>
        <v>0</v>
      </c>
      <c r="CC27" s="202">
        <f t="shared" si="27"/>
        <v>0</v>
      </c>
      <c r="CD27" s="202">
        <f t="shared" si="28"/>
        <v>0</v>
      </c>
      <c r="CE27" s="202">
        <f t="shared" si="29"/>
        <v>0</v>
      </c>
      <c r="CF27" s="202">
        <f t="shared" si="30"/>
        <v>0</v>
      </c>
      <c r="CG27" s="202">
        <f t="shared" si="31"/>
        <v>0</v>
      </c>
      <c r="CH27" s="202">
        <f t="shared" si="32"/>
        <v>0</v>
      </c>
      <c r="CI27" s="202">
        <f t="shared" si="33"/>
        <v>0</v>
      </c>
      <c r="CJ27" s="202">
        <f t="shared" si="34"/>
        <v>0</v>
      </c>
      <c r="CK27" s="202">
        <f t="shared" si="35"/>
        <v>0</v>
      </c>
      <c r="CL27" s="202">
        <f t="shared" si="36"/>
        <v>0</v>
      </c>
      <c r="CM27" s="202">
        <f t="shared" si="37"/>
        <v>0</v>
      </c>
      <c r="CN27" s="202">
        <f t="shared" si="38"/>
        <v>0</v>
      </c>
      <c r="CO27" s="202">
        <f t="shared" si="39"/>
        <v>0</v>
      </c>
      <c r="CP27" s="202">
        <f t="shared" si="40"/>
        <v>0</v>
      </c>
      <c r="CQ27" s="202">
        <f t="shared" si="41"/>
        <v>0</v>
      </c>
      <c r="CR27" s="202">
        <f t="shared" si="42"/>
        <v>0</v>
      </c>
      <c r="CS27" s="202">
        <f t="shared" si="43"/>
        <v>0</v>
      </c>
      <c r="CT27" s="202">
        <f t="shared" si="44"/>
        <v>0</v>
      </c>
      <c r="CU27" s="202">
        <f t="shared" si="45"/>
        <v>0</v>
      </c>
      <c r="CV27" s="202">
        <f t="shared" si="46"/>
        <v>0</v>
      </c>
      <c r="CW27" s="202">
        <f t="shared" si="47"/>
        <v>0</v>
      </c>
      <c r="CX27" s="202">
        <f t="shared" si="48"/>
        <v>0</v>
      </c>
      <c r="CY27" s="202">
        <f t="shared" si="49"/>
        <v>0</v>
      </c>
      <c r="CZ27" s="202">
        <f t="shared" si="50"/>
        <v>0</v>
      </c>
      <c r="DA27" s="202">
        <f t="shared" si="51"/>
        <v>0</v>
      </c>
      <c r="DB27" s="202">
        <f t="shared" si="52"/>
        <v>0</v>
      </c>
      <c r="DC27" s="202">
        <f t="shared" si="53"/>
        <v>0</v>
      </c>
      <c r="DD27" s="202">
        <f t="shared" si="54"/>
        <v>0</v>
      </c>
      <c r="DE27" s="202">
        <f t="shared" si="55"/>
        <v>0</v>
      </c>
      <c r="DF27" s="202">
        <f t="shared" si="56"/>
        <v>0</v>
      </c>
      <c r="DG27" s="202">
        <f t="shared" si="57"/>
        <v>0</v>
      </c>
      <c r="DH27" s="202">
        <f t="shared" si="58"/>
        <v>0</v>
      </c>
      <c r="DI27" s="202">
        <f t="shared" si="59"/>
        <v>0</v>
      </c>
      <c r="DJ27" s="202">
        <f t="shared" si="60"/>
        <v>0</v>
      </c>
      <c r="DK27" s="71"/>
      <c r="DL27" s="71"/>
      <c r="DM27" s="71"/>
      <c r="DN27" s="71"/>
      <c r="DO27" s="71"/>
      <c r="DP27" s="71"/>
    </row>
    <row r="28" spans="1:120" ht="18" customHeight="1" thickTop="1" thickBot="1" x14ac:dyDescent="0.25">
      <c r="A28" s="71"/>
      <c r="B28" s="691"/>
      <c r="C28" s="220"/>
      <c r="D28" s="236"/>
      <c r="E28" s="237"/>
      <c r="F28" s="237"/>
      <c r="G28" s="237"/>
      <c r="H28" s="237"/>
      <c r="I28" s="237"/>
      <c r="J28" s="237"/>
      <c r="K28" s="237"/>
      <c r="L28" s="237"/>
      <c r="M28" s="237"/>
      <c r="N28" s="237"/>
      <c r="O28" s="237"/>
      <c r="P28" s="237"/>
      <c r="Q28" s="237"/>
      <c r="R28" s="237"/>
      <c r="S28" s="237"/>
      <c r="T28" s="237"/>
      <c r="U28" s="237"/>
      <c r="V28" s="237"/>
      <c r="W28" s="415"/>
      <c r="X28" s="414"/>
      <c r="Y28" s="133"/>
      <c r="Z28" s="222">
        <f t="shared" si="63"/>
        <v>0</v>
      </c>
      <c r="AA28" s="223"/>
      <c r="AB28" s="224">
        <f t="shared" si="64"/>
        <v>0</v>
      </c>
      <c r="AC28" s="71"/>
      <c r="AD28" s="440">
        <f t="shared" si="65"/>
        <v>0</v>
      </c>
      <c r="AE28" s="71"/>
      <c r="AF28" s="71"/>
      <c r="AG28" s="417">
        <f>IF(MAX(AG$7:AG27)&lt;$W$12,AG27+1,0)</f>
        <v>0</v>
      </c>
      <c r="AH28" s="200"/>
      <c r="AI28" s="418" t="str">
        <f>IF(E$10=0,"",IF(COUNTIF($BE$7:$BE27,AI$6)&gt;=HLOOKUP(AI$6,$E$8:$X$10,ROW($E$10)-ROW($E$8)+1,FALSE),"",SQRT(($AG28*$AB$14-($BM27+E$14))^2+($AG28*$AB$15-($BN27+E$15))^2+($AG28*$AB$16-($BO27+E$16))^2+($AG28*$AB$17-($BP27+E$17))^2+($AG28*$AB$18-($BQ27+E$18))^2+($AG28*$AB$19-($BR27+E$19))^2+($AG28*$AB$20-($BS27+E$20))^2+($AG28*$AB$21-($BT27+E$21))^2+($AG28*$AB$22-($BU27+E$22))^2+($AG28*$AB$23-($BV27+E$23))^2+($AG28*$AB$24-($BW27+E$24))^2+($AG28*$AB$25-($BX27+E$25))^2+($AG28*$AB$26-($BY27+E$26))^2+($AG28*$AB$27-($BZ27+E$27))^2+($AG28*$AB$28-($CA27+E$28))^2+($AG28*$AB$29-($CB27+E$29))^2+($AG28*$AB$30-($CC27+E$30))^2+($AG28*$AB$31-($CD27+E$31))^2+($AG28*$AB$32-($CE27+E$32))^2+($AG28*$AB$33-($CF27+E$33))^2+($AG28*$AB$34-($CG27+E$34))^2+($AG28*$AB$35-($CH27+E$35))^2+($AG28*$AB$36-($CI27+E$36))^2+($AG28*$AB$37-($CJ27+E$37))^2+($AG28*$AB$38-($CK27+E$38))^2+($AG28*$AB$39-($CL27+E$39))^2+($AG28*$AB$40-($CM27+E$40))^2+($AG28*$AB$41-($CN27+E$41))^2+($AG28*$AB$42-($CO27+E$42))^2+($AG28*$AB$43-($CP27+E$43))^2+($AG28*$AB$44-($CQ27+E$44))^2+($AG28*$AB$45-($CR27+E$45))^2+($AG28*$AB$46-($CS27+E$46))^2+($AG28*$AB$47-($CT27+E$47))^2+($AG28*$AB$48-($CU27+E$48))^2+($AG28*$AB$49-($CV27+E$49))^2+($AG28*$AB$50-($CW27+E$50))^2+($AG28*$AB$51-($CX27+E$51))^2+($AG28*$AB$52-($CY27+E$52))^2+($AG28*$AB$53-($CZ27+E$53))^2+($AG28*$AB$54-($DA27+E$54))^2+($AG28*$AB$55-($DB27+E$55))^2+($AG28*$AB$56-($DC27+E$56))^2+($AG28*$AB$57-($DD27+E$57))^2+($AG28*$AB$58-($DE27+E$58))^2+($AG28*$AB$59-($DF27+E$59))^2+($AG28*$AB$60-($DG27+E$60))^2+($AG28*$AB$61-($DH27+E$61))^2+($AG28*$AB$62-($DI27+E$62))^2+($AG28*$AB$63-($DJ27+E$63))^2)))</f>
        <v/>
      </c>
      <c r="AJ28" s="418" t="str">
        <f>IF(F$10=0,"",IF(COUNTIF($BE$7:$BE27,AJ$6)&gt;=HLOOKUP(AJ$6,$E$8:$X$10,ROW($E$10)-ROW($E$8)+1,FALSE),"",SQRT(($AG28*$AB$14-($BM27+F$14))^2+($AG28*$AB$15-($BN27+F$15))^2+($AG28*$AB$16-($BO27+F$16))^2+($AG28*$AB$17-($BP27+F$17))^2+($AG28*$AB$18-($BQ27+F$18))^2+($AG28*$AB$19-($BR27+F$19))^2+($AG28*$AB$20-($BS27+F$20))^2+($AG28*$AB$21-($BT27+F$21))^2+($AG28*$AB$22-($BU27+F$22))^2+($AG28*$AB$23-($BV27+F$23))^2+($AG28*$AB$24-($BW27+F$24))^2+($AG28*$AB$25-($BX27+F$25))^2+($AG28*$AB$26-($BY27+F$26))^2+($AG28*$AB$27-($BZ27+F$27))^2+($AG28*$AB$28-($CA27+F$28))^2+($AG28*$AB$29-($CB27+F$29))^2+($AG28*$AB$30-($CC27+F$30))^2+($AG28*$AB$31-($CD27+F$31))^2+($AG28*$AB$32-($CE27+F$32))^2+($AG28*$AB$33-($CF27+F$33))^2+($AG28*$AB$34-($CG27+F$34))^2+($AG28*$AB$35-($CH27+F$35))^2+($AG28*$AB$36-($CI27+F$36))^2+($AG28*$AB$37-($CJ27+F$37))^2+($AG28*$AB$38-($CK27+F$38))^2+($AG28*$AB$39-($CL27+F$39))^2+($AG28*$AB$40-($CM27+F$40))^2+($AG28*$AB$41-($CN27+F$41))^2+($AG28*$AB$42-($CO27+F$42))^2+($AG28*$AB$43-($CP27+F$43))^2+($AG28*$AB$44-($CQ27+F$44))^2+($AG28*$AB$45-($CR27+F$45))^2+($AG28*$AB$46-($CS27+F$46))^2+($AG28*$AB$47-($CT27+F$47))^2+($AG28*$AB$48-($CU27+F$48))^2+($AG28*$AB$49-($CV27+F$49))^2+($AG28*$AB$50-($CW27+F$50))^2+($AG28*$AB$51-($CX27+F$51))^2+($AG28*$AB$52-($CY27+F$52))^2+($AG28*$AB$53-($CZ27+F$53))^2+($AG28*$AB$54-($DA27+F$54))^2+($AG28*$AB$55-($DB27+F$55))^2+($AG28*$AB$56-($DC27+F$56))^2+($AG28*$AB$57-($DD27+F$57))^2+($AG28*$AB$58-($DE27+F$58))^2+($AG28*$AB$59-($DF27+F$59))^2+($AG28*$AB$60-($DG27+F$60))^2+($AG28*$AB$61-($DH27+F$61))^2+($AG28*$AB$62-($DI27+F$62))^2+($AG28*$AB$63-($DJ27+F$63))^2)))</f>
        <v/>
      </c>
      <c r="AK28" s="418" t="str">
        <f>IF(G$10=0,"",IF(COUNTIF($BE$7:$BE27,AK$6)&gt;=HLOOKUP(AK$6,$E$8:$X$10,ROW($E$10)-ROW($E$8)+1,FALSE),"",SQRT(($AG28*$AB$14-($BM27+G$14))^2+($AG28*$AB$15-($BN27+G$15))^2+($AG28*$AB$16-($BO27+G$16))^2+($AG28*$AB$17-($BP27+G$17))^2+($AG28*$AB$18-($BQ27+G$18))^2+($AG28*$AB$19-($BR27+G$19))^2+($AG28*$AB$20-($BS27+G$20))^2+($AG28*$AB$21-($BT27+G$21))^2+($AG28*$AB$22-($BU27+G$22))^2+($AG28*$AB$23-($BV27+G$23))^2+($AG28*$AB$24-($BW27+G$24))^2+($AG28*$AB$25-($BX27+G$25))^2+($AG28*$AB$26-($BY27+G$26))^2+($AG28*$AB$27-($BZ27+G$27))^2+($AG28*$AB$28-($CA27+G$28))^2+($AG28*$AB$29-($CB27+G$29))^2+($AG28*$AB$30-($CC27+G$30))^2+($AG28*$AB$31-($CD27+G$31))^2+($AG28*$AB$32-($CE27+G$32))^2+($AG28*$AB$33-($CF27+G$33))^2+($AG28*$AB$34-($CG27+G$34))^2+($AG28*$AB$35-($CH27+G$35))^2+($AG28*$AB$36-($CI27+G$36))^2+($AG28*$AB$37-($CJ27+G$37))^2+($AG28*$AB$38-($CK27+G$38))^2+($AG28*$AB$39-($CL27+G$39))^2+($AG28*$AB$40-($CM27+G$40))^2+($AG28*$AB$41-($CN27+G$41))^2+($AG28*$AB$42-($CO27+G$42))^2+($AG28*$AB$43-($CP27+G$43))^2+($AG28*$AB$44-($CQ27+G$44))^2+($AG28*$AB$45-($CR27+G$45))^2+($AG28*$AB$46-($CS27+G$46))^2+($AG28*$AB$47-($CT27+G$47))^2+($AG28*$AB$48-($CU27+G$48))^2+($AG28*$AB$49-($CV27+G$49))^2+($AG28*$AB$50-($CW27+G$50))^2+($AG28*$AB$51-($CX27+G$51))^2+($AG28*$AB$52-($CY27+G$52))^2+($AG28*$AB$53-($CZ27+G$53))^2+($AG28*$AB$54-($DA27+G$54))^2+($AG28*$AB$55-($DB27+G$55))^2+($AG28*$AB$56-($DC27+G$56))^2+($AG28*$AB$57-($DD27+G$57))^2+($AG28*$AB$58-($DE27+G$58))^2+($AG28*$AB$59-($DF27+G$59))^2+($AG28*$AB$60-($DG27+G$60))^2+($AG28*$AB$61-($DH27+G$61))^2+($AG28*$AB$62-($DI27+G$62))^2+($AG28*$AB$63-($DJ27+G$63))^2)))</f>
        <v/>
      </c>
      <c r="AL28" s="418" t="str">
        <f>IF(H$10=0,"",IF(COUNTIF($BE$7:$BE27,AL$6)&gt;=HLOOKUP(AL$6,$E$8:$X$10,ROW($E$10)-ROW($E$8)+1,FALSE),"",SQRT(($AG28*$AB$14-($BM27+H$14))^2+($AG28*$AB$15-($BN27+H$15))^2+($AG28*$AB$16-($BO27+H$16))^2+($AG28*$AB$17-($BP27+H$17))^2+($AG28*$AB$18-($BQ27+H$18))^2+($AG28*$AB$19-($BR27+H$19))^2+($AG28*$AB$20-($BS27+H$20))^2+($AG28*$AB$21-($BT27+H$21))^2+($AG28*$AB$22-($BU27+H$22))^2+($AG28*$AB$23-($BV27+H$23))^2+($AG28*$AB$24-($BW27+H$24))^2+($AG28*$AB$25-($BX27+H$25))^2+($AG28*$AB$26-($BY27+H$26))^2+($AG28*$AB$27-($BZ27+H$27))^2+($AG28*$AB$28-($CA27+H$28))^2+($AG28*$AB$29-($CB27+H$29))^2+($AG28*$AB$30-($CC27+H$30))^2+($AG28*$AB$31-($CD27+H$31))^2+($AG28*$AB$32-($CE27+H$32))^2+($AG28*$AB$33-($CF27+H$33))^2+($AG28*$AB$34-($CG27+H$34))^2+($AG28*$AB$35-($CH27+H$35))^2+($AG28*$AB$36-($CI27+H$36))^2+($AG28*$AB$37-($CJ27+H$37))^2+($AG28*$AB$38-($CK27+H$38))^2+($AG28*$AB$39-($CL27+H$39))^2+($AG28*$AB$40-($CM27+H$40))^2+($AG28*$AB$41-($CN27+H$41))^2+($AG28*$AB$42-($CO27+H$42))^2+($AG28*$AB$43-($CP27+H$43))^2+($AG28*$AB$44-($CQ27+H$44))^2+($AG28*$AB$45-($CR27+H$45))^2+($AG28*$AB$46-($CS27+H$46))^2+($AG28*$AB$47-($CT27+H$47))^2+($AG28*$AB$48-($CU27+H$48))^2+($AG28*$AB$49-($CV27+H$49))^2+($AG28*$AB$50-($CW27+H$50))^2+($AG28*$AB$51-($CX27+H$51))^2+($AG28*$AB$52-($CY27+H$52))^2+($AG28*$AB$53-($CZ27+H$53))^2+($AG28*$AB$54-($DA27+H$54))^2+($AG28*$AB$55-($DB27+H$55))^2+($AG28*$AB$56-($DC27+H$56))^2+($AG28*$AB$57-($DD27+H$57))^2+($AG28*$AB$58-($DE27+H$58))^2+($AG28*$AB$59-($DF27+H$59))^2+($AG28*$AB$60-($DG27+H$60))^2+($AG28*$AB$61-($DH27+H$61))^2+($AG28*$AB$62-($DI27+H$62))^2+($AG28*$AB$63-($DJ27+H$63))^2)))</f>
        <v/>
      </c>
      <c r="AM28" s="418" t="str">
        <f>IF(I$10=0,"",IF(COUNTIF($BE$7:$BE27,AM$6)&gt;=HLOOKUP(AM$6,$E$8:$X$10,ROW($E$10)-ROW($E$8)+1,FALSE),"",SQRT(($AG28*$AB$14-($BM27+I$14))^2+($AG28*$AB$15-($BN27+I$15))^2+($AG28*$AB$16-($BO27+I$16))^2+($AG28*$AB$17-($BP27+I$17))^2+($AG28*$AB$18-($BQ27+I$18))^2+($AG28*$AB$19-($BR27+I$19))^2+($AG28*$AB$20-($BS27+I$20))^2+($AG28*$AB$21-($BT27+I$21))^2+($AG28*$AB$22-($BU27+I$22))^2+($AG28*$AB$23-($BV27+I$23))^2+($AG28*$AB$24-($BW27+I$24))^2+($AG28*$AB$25-($BX27+I$25))^2+($AG28*$AB$26-($BY27+I$26))^2+($AG28*$AB$27-($BZ27+I$27))^2+($AG28*$AB$28-($CA27+I$28))^2+($AG28*$AB$29-($CB27+I$29))^2+($AG28*$AB$30-($CC27+I$30))^2+($AG28*$AB$31-($CD27+I$31))^2+($AG28*$AB$32-($CE27+I$32))^2+($AG28*$AB$33-($CF27+I$33))^2+($AG28*$AB$34-($CG27+I$34))^2+($AG28*$AB$35-($CH27+I$35))^2+($AG28*$AB$36-($CI27+I$36))^2+($AG28*$AB$37-($CJ27+I$37))^2+($AG28*$AB$38-($CK27+I$38))^2+($AG28*$AB$39-($CL27+I$39))^2+($AG28*$AB$40-($CM27+I$40))^2+($AG28*$AB$41-($CN27+I$41))^2+($AG28*$AB$42-($CO27+I$42))^2+($AG28*$AB$43-($CP27+I$43))^2+($AG28*$AB$44-($CQ27+I$44))^2+($AG28*$AB$45-($CR27+I$45))^2+($AG28*$AB$46-($CS27+I$46))^2+($AG28*$AB$47-($CT27+I$47))^2+($AG28*$AB$48-($CU27+I$48))^2+($AG28*$AB$49-($CV27+I$49))^2+($AG28*$AB$50-($CW27+I$50))^2+($AG28*$AB$51-($CX27+I$51))^2+($AG28*$AB$52-($CY27+I$52))^2+($AG28*$AB$53-($CZ27+I$53))^2+($AG28*$AB$54-($DA27+I$54))^2+($AG28*$AB$55-($DB27+I$55))^2+($AG28*$AB$56-($DC27+I$56))^2+($AG28*$AB$57-($DD27+I$57))^2+($AG28*$AB$58-($DE27+I$58))^2+($AG28*$AB$59-($DF27+I$59))^2+($AG28*$AB$60-($DG27+I$60))^2+($AG28*$AB$61-($DH27+I$61))^2+($AG28*$AB$62-($DI27+I$62))^2+($AG28*$AB$63-($DJ27+I$63))^2)))</f>
        <v/>
      </c>
      <c r="AN28" s="418" t="str">
        <f>IF(J$10=0,"",IF(COUNTIF($BE$7:$BE27,AN$6)&gt;=HLOOKUP(AN$6,$E$8:$X$10,ROW($E$10)-ROW($E$8)+1,FALSE),"",SQRT(($AG28*$AB$14-($BM27+J$14))^2+($AG28*$AB$15-($BN27+J$15))^2+($AG28*$AB$16-($BO27+J$16))^2+($AG28*$AB$17-($BP27+J$17))^2+($AG28*$AB$18-($BQ27+J$18))^2+($AG28*$AB$19-($BR27+J$19))^2+($AG28*$AB$20-($BS27+J$20))^2+($AG28*$AB$21-($BT27+J$21))^2+($AG28*$AB$22-($BU27+J$22))^2+($AG28*$AB$23-($BV27+J$23))^2+($AG28*$AB$24-($BW27+J$24))^2+($AG28*$AB$25-($BX27+J$25))^2+($AG28*$AB$26-($BY27+J$26))^2+($AG28*$AB$27-($BZ27+J$27))^2+($AG28*$AB$28-($CA27+J$28))^2+($AG28*$AB$29-($CB27+J$29))^2+($AG28*$AB$30-($CC27+J$30))^2+($AG28*$AB$31-($CD27+J$31))^2+($AG28*$AB$32-($CE27+J$32))^2+($AG28*$AB$33-($CF27+J$33))^2+($AG28*$AB$34-($CG27+J$34))^2+($AG28*$AB$35-($CH27+J$35))^2+($AG28*$AB$36-($CI27+J$36))^2+($AG28*$AB$37-($CJ27+J$37))^2+($AG28*$AB$38-($CK27+J$38))^2+($AG28*$AB$39-($CL27+J$39))^2+($AG28*$AB$40-($CM27+J$40))^2+($AG28*$AB$41-($CN27+J$41))^2+($AG28*$AB$42-($CO27+J$42))^2+($AG28*$AB$43-($CP27+J$43))^2+($AG28*$AB$44-($CQ27+J$44))^2+($AG28*$AB$45-($CR27+J$45))^2+($AG28*$AB$46-($CS27+J$46))^2+($AG28*$AB$47-($CT27+J$47))^2+($AG28*$AB$48-($CU27+J$48))^2+($AG28*$AB$49-($CV27+J$49))^2+($AG28*$AB$50-($CW27+J$50))^2+($AG28*$AB$51-($CX27+J$51))^2+($AG28*$AB$52-($CY27+J$52))^2+($AG28*$AB$53-($CZ27+J$53))^2+($AG28*$AB$54-($DA27+J$54))^2+($AG28*$AB$55-($DB27+J$55))^2+($AG28*$AB$56-($DC27+J$56))^2+($AG28*$AB$57-($DD27+J$57))^2+($AG28*$AB$58-($DE27+J$58))^2+($AG28*$AB$59-($DF27+J$59))^2+($AG28*$AB$60-($DG27+J$60))^2+($AG28*$AB$61-($DH27+J$61))^2+($AG28*$AB$62-($DI27+J$62))^2+($AG28*$AB$63-($DJ27+J$63))^2)))</f>
        <v/>
      </c>
      <c r="AO28" s="418" t="str">
        <f>IF(K$10=0,"",IF(COUNTIF($BE$7:$BE27,AO$6)&gt;=HLOOKUP(AO$6,$E$8:$X$10,ROW($E$10)-ROW($E$8)+1,FALSE),"",SQRT(($AG28*$AB$14-($BM27+K$14))^2+($AG28*$AB$15-($BN27+K$15))^2+($AG28*$AB$16-($BO27+K$16))^2+($AG28*$AB$17-($BP27+K$17))^2+($AG28*$AB$18-($BQ27+K$18))^2+($AG28*$AB$19-($BR27+K$19))^2+($AG28*$AB$20-($BS27+K$20))^2+($AG28*$AB$21-($BT27+K$21))^2+($AG28*$AB$22-($BU27+K$22))^2+($AG28*$AB$23-($BV27+K$23))^2+($AG28*$AB$24-($BW27+K$24))^2+($AG28*$AB$25-($BX27+K$25))^2+($AG28*$AB$26-($BY27+K$26))^2+($AG28*$AB$27-($BZ27+K$27))^2+($AG28*$AB$28-($CA27+K$28))^2+($AG28*$AB$29-($CB27+K$29))^2+($AG28*$AB$30-($CC27+K$30))^2+($AG28*$AB$31-($CD27+K$31))^2+($AG28*$AB$32-($CE27+K$32))^2+($AG28*$AB$33-($CF27+K$33))^2+($AG28*$AB$34-($CG27+K$34))^2+($AG28*$AB$35-($CH27+K$35))^2+($AG28*$AB$36-($CI27+K$36))^2+($AG28*$AB$37-($CJ27+K$37))^2+($AG28*$AB$38-($CK27+K$38))^2+($AG28*$AB$39-($CL27+K$39))^2+($AG28*$AB$40-($CM27+K$40))^2+($AG28*$AB$41-($CN27+K$41))^2+($AG28*$AB$42-($CO27+K$42))^2+($AG28*$AB$43-($CP27+K$43))^2+($AG28*$AB$44-($CQ27+K$44))^2+($AG28*$AB$45-($CR27+K$45))^2+($AG28*$AB$46-($CS27+K$46))^2+($AG28*$AB$47-($CT27+K$47))^2+($AG28*$AB$48-($CU27+K$48))^2+($AG28*$AB$49-($CV27+K$49))^2+($AG28*$AB$50-($CW27+K$50))^2+($AG28*$AB$51-($CX27+K$51))^2+($AG28*$AB$52-($CY27+K$52))^2+($AG28*$AB$53-($CZ27+K$53))^2+($AG28*$AB$54-($DA27+K$54))^2+($AG28*$AB$55-($DB27+K$55))^2+($AG28*$AB$56-($DC27+K$56))^2+($AG28*$AB$57-($DD27+K$57))^2+($AG28*$AB$58-($DE27+K$58))^2+($AG28*$AB$59-($DF27+K$59))^2+($AG28*$AB$60-($DG27+K$60))^2+($AG28*$AB$61-($DH27+K$61))^2+($AG28*$AB$62-($DI27+K$62))^2+($AG28*$AB$63-($DJ27+K$63))^2)))</f>
        <v/>
      </c>
      <c r="AP28" s="418" t="str">
        <f>IF(L$10=0,"",IF(COUNTIF($BE$7:$BE27,AP$6)&gt;=HLOOKUP(AP$6,$E$8:$X$10,ROW($E$10)-ROW($E$8)+1,FALSE),"",SQRT(($AG28*$AB$14-($BM27+L$14))^2+($AG28*$AB$15-($BN27+L$15))^2+($AG28*$AB$16-($BO27+L$16))^2+($AG28*$AB$17-($BP27+L$17))^2+($AG28*$AB$18-($BQ27+L$18))^2+($AG28*$AB$19-($BR27+L$19))^2+($AG28*$AB$20-($BS27+L$20))^2+($AG28*$AB$21-($BT27+L$21))^2+($AG28*$AB$22-($BU27+L$22))^2+($AG28*$AB$23-($BV27+L$23))^2+($AG28*$AB$24-($BW27+L$24))^2+($AG28*$AB$25-($BX27+L$25))^2+($AG28*$AB$26-($BY27+L$26))^2+($AG28*$AB$27-($BZ27+L$27))^2+($AG28*$AB$28-($CA27+L$28))^2+($AG28*$AB$29-($CB27+L$29))^2+($AG28*$AB$30-($CC27+L$30))^2+($AG28*$AB$31-($CD27+L$31))^2+($AG28*$AB$32-($CE27+L$32))^2+($AG28*$AB$33-($CF27+L$33))^2+($AG28*$AB$34-($CG27+L$34))^2+($AG28*$AB$35-($CH27+L$35))^2+($AG28*$AB$36-($CI27+L$36))^2+($AG28*$AB$37-($CJ27+L$37))^2+($AG28*$AB$38-($CK27+L$38))^2+($AG28*$AB$39-($CL27+L$39))^2+($AG28*$AB$40-($CM27+L$40))^2+($AG28*$AB$41-($CN27+L$41))^2+($AG28*$AB$42-($CO27+L$42))^2+($AG28*$AB$43-($CP27+L$43))^2+($AG28*$AB$44-($CQ27+L$44))^2+($AG28*$AB$45-($CR27+L$45))^2+($AG28*$AB$46-($CS27+L$46))^2+($AG28*$AB$47-($CT27+L$47))^2+($AG28*$AB$48-($CU27+L$48))^2+($AG28*$AB$49-($CV27+L$49))^2+($AG28*$AB$50-($CW27+L$50))^2+($AG28*$AB$51-($CX27+L$51))^2+($AG28*$AB$52-($CY27+L$52))^2+($AG28*$AB$53-($CZ27+L$53))^2+($AG28*$AB$54-($DA27+L$54))^2+($AG28*$AB$55-($DB27+L$55))^2+($AG28*$AB$56-($DC27+L$56))^2+($AG28*$AB$57-($DD27+L$57))^2+($AG28*$AB$58-($DE27+L$58))^2+($AG28*$AB$59-($DF27+L$59))^2+($AG28*$AB$60-($DG27+L$60))^2+($AG28*$AB$61-($DH27+L$61))^2+($AG28*$AB$62-($DI27+L$62))^2+($AG28*$AB$63-($DJ27+L$63))^2)))</f>
        <v/>
      </c>
      <c r="AQ28" s="418" t="str">
        <f>IF(M$10=0,"",IF(COUNTIF($BE$7:$BE27,AQ$6)&gt;=HLOOKUP(AQ$6,$E$8:$X$10,ROW($E$10)-ROW($E$8)+1,FALSE),"",SQRT(($AG28*$AB$14-($BM27+M$14))^2+($AG28*$AB$15-($BN27+M$15))^2+($AG28*$AB$16-($BO27+M$16))^2+($AG28*$AB$17-($BP27+M$17))^2+($AG28*$AB$18-($BQ27+M$18))^2+($AG28*$AB$19-($BR27+M$19))^2+($AG28*$AB$20-($BS27+M$20))^2+($AG28*$AB$21-($BT27+M$21))^2+($AG28*$AB$22-($BU27+M$22))^2+($AG28*$AB$23-($BV27+M$23))^2+($AG28*$AB$24-($BW27+M$24))^2+($AG28*$AB$25-($BX27+M$25))^2+($AG28*$AB$26-($BY27+M$26))^2+($AG28*$AB$27-($BZ27+M$27))^2+($AG28*$AB$28-($CA27+M$28))^2+($AG28*$AB$29-($CB27+M$29))^2+($AG28*$AB$30-($CC27+M$30))^2+($AG28*$AB$31-($CD27+M$31))^2+($AG28*$AB$32-($CE27+M$32))^2+($AG28*$AB$33-($CF27+M$33))^2+($AG28*$AB$34-($CG27+M$34))^2+($AG28*$AB$35-($CH27+M$35))^2+($AG28*$AB$36-($CI27+M$36))^2+($AG28*$AB$37-($CJ27+M$37))^2+($AG28*$AB$38-($CK27+M$38))^2+($AG28*$AB$39-($CL27+M$39))^2+($AG28*$AB$40-($CM27+M$40))^2+($AG28*$AB$41-($CN27+M$41))^2+($AG28*$AB$42-($CO27+M$42))^2+($AG28*$AB$43-($CP27+M$43))^2+($AG28*$AB$44-($CQ27+M$44))^2+($AG28*$AB$45-($CR27+M$45))^2+($AG28*$AB$46-($CS27+M$46))^2+($AG28*$AB$47-($CT27+M$47))^2+($AG28*$AB$48-($CU27+M$48))^2+($AG28*$AB$49-($CV27+M$49))^2+($AG28*$AB$50-($CW27+M$50))^2+($AG28*$AB$51-($CX27+M$51))^2+($AG28*$AB$52-($CY27+M$52))^2+($AG28*$AB$53-($CZ27+M$53))^2+($AG28*$AB$54-($DA27+M$54))^2+($AG28*$AB$55-($DB27+M$55))^2+($AG28*$AB$56-($DC27+M$56))^2+($AG28*$AB$57-($DD27+M$57))^2+($AG28*$AB$58-($DE27+M$58))^2+($AG28*$AB$59-($DF27+M$59))^2+($AG28*$AB$60-($DG27+M$60))^2+($AG28*$AB$61-($DH27+M$61))^2+($AG28*$AB$62-($DI27+M$62))^2+($AG28*$AB$63-($DJ27+M$63))^2)))</f>
        <v/>
      </c>
      <c r="AR28" s="418" t="str">
        <f>IF(N$10=0,"",IF(COUNTIF($BE$7:$BE27,AR$6)&gt;=HLOOKUP(AR$6,$E$8:$X$10,ROW($E$10)-ROW($E$8)+1,FALSE),"",SQRT(($AG28*$AB$14-($BM27+N$14))^2+($AG28*$AB$15-($BN27+N$15))^2+($AG28*$AB$16-($BO27+N$16))^2+($AG28*$AB$17-($BP27+N$17))^2+($AG28*$AB$18-($BQ27+N$18))^2+($AG28*$AB$19-($BR27+N$19))^2+($AG28*$AB$20-($BS27+N$20))^2+($AG28*$AB$21-($BT27+N$21))^2+($AG28*$AB$22-($BU27+N$22))^2+($AG28*$AB$23-($BV27+N$23))^2+($AG28*$AB$24-($BW27+N$24))^2+($AG28*$AB$25-($BX27+N$25))^2+($AG28*$AB$26-($BY27+N$26))^2+($AG28*$AB$27-($BZ27+N$27))^2+($AG28*$AB$28-($CA27+N$28))^2+($AG28*$AB$29-($CB27+N$29))^2+($AG28*$AB$30-($CC27+N$30))^2+($AG28*$AB$31-($CD27+N$31))^2+($AG28*$AB$32-($CE27+N$32))^2+($AG28*$AB$33-($CF27+N$33))^2+($AG28*$AB$34-($CG27+N$34))^2+($AG28*$AB$35-($CH27+N$35))^2+($AG28*$AB$36-($CI27+N$36))^2+($AG28*$AB$37-($CJ27+N$37))^2+($AG28*$AB$38-($CK27+N$38))^2+($AG28*$AB$39-($CL27+N$39))^2+($AG28*$AB$40-($CM27+N$40))^2+($AG28*$AB$41-($CN27+N$41))^2+($AG28*$AB$42-($CO27+N$42))^2+($AG28*$AB$43-($CP27+N$43))^2+($AG28*$AB$44-($CQ27+N$44))^2+($AG28*$AB$45-($CR27+N$45))^2+($AG28*$AB$46-($CS27+N$46))^2+($AG28*$AB$47-($CT27+N$47))^2+($AG28*$AB$48-($CU27+N$48))^2+($AG28*$AB$49-($CV27+N$49))^2+($AG28*$AB$50-($CW27+N$50))^2+($AG28*$AB$51-($CX27+N$51))^2+($AG28*$AB$52-($CY27+N$52))^2+($AG28*$AB$53-($CZ27+N$53))^2+($AG28*$AB$54-($DA27+N$54))^2+($AG28*$AB$55-($DB27+N$55))^2+($AG28*$AB$56-($DC27+N$56))^2+($AG28*$AB$57-($DD27+N$57))^2+($AG28*$AB$58-($DE27+N$58))^2+($AG28*$AB$59-($DF27+N$59))^2+($AG28*$AB$60-($DG27+N$60))^2+($AG28*$AB$61-($DH27+N$61))^2+($AG28*$AB$62-($DI27+N$62))^2+($AG28*$AB$63-($DJ27+N$63))^2)))</f>
        <v/>
      </c>
      <c r="AS28" s="418" t="str">
        <f>IF(O$10=0,"",IF(COUNTIF($BE$7:$BE27,AS$6)&gt;=HLOOKUP(AS$6,$E$8:$X$10,ROW($E$10)-ROW($E$8)+1,FALSE),"",SQRT(($AG28*$AB$14-($BM27+O$14))^2+($AG28*$AB$15-($BN27+O$15))^2+($AG28*$AB$16-($BO27+O$16))^2+($AG28*$AB$17-($BP27+O$17))^2+($AG28*$AB$18-($BQ27+O$18))^2+($AG28*$AB$19-($BR27+O$19))^2+($AG28*$AB$20-($BS27+O$20))^2+($AG28*$AB$21-($BT27+O$21))^2+($AG28*$AB$22-($BU27+O$22))^2+($AG28*$AB$23-($BV27+O$23))^2+($AG28*$AB$24-($BW27+O$24))^2+($AG28*$AB$25-($BX27+O$25))^2+($AG28*$AB$26-($BY27+O$26))^2+($AG28*$AB$27-($BZ27+O$27))^2+($AG28*$AB$28-($CA27+O$28))^2+($AG28*$AB$29-($CB27+O$29))^2+($AG28*$AB$30-($CC27+O$30))^2+($AG28*$AB$31-($CD27+O$31))^2+($AG28*$AB$32-($CE27+O$32))^2+($AG28*$AB$33-($CF27+O$33))^2+($AG28*$AB$34-($CG27+O$34))^2+($AG28*$AB$35-($CH27+O$35))^2+($AG28*$AB$36-($CI27+O$36))^2+($AG28*$AB$37-($CJ27+O$37))^2+($AG28*$AB$38-($CK27+O$38))^2+($AG28*$AB$39-($CL27+O$39))^2+($AG28*$AB$40-($CM27+O$40))^2+($AG28*$AB$41-($CN27+O$41))^2+($AG28*$AB$42-($CO27+O$42))^2+($AG28*$AB$43-($CP27+O$43))^2+($AG28*$AB$44-($CQ27+O$44))^2+($AG28*$AB$45-($CR27+O$45))^2+($AG28*$AB$46-($CS27+O$46))^2+($AG28*$AB$47-($CT27+O$47))^2+($AG28*$AB$48-($CU27+O$48))^2+($AG28*$AB$49-($CV27+O$49))^2+($AG28*$AB$50-($CW27+O$50))^2+($AG28*$AB$51-($CX27+O$51))^2+($AG28*$AB$52-($CY27+O$52))^2+($AG28*$AB$53-($CZ27+O$53))^2+($AG28*$AB$54-($DA27+O$54))^2+($AG28*$AB$55-($DB27+O$55))^2+($AG28*$AB$56-($DC27+O$56))^2+($AG28*$AB$57-($DD27+O$57))^2+($AG28*$AB$58-($DE27+O$58))^2+($AG28*$AB$59-($DF27+O$59))^2+($AG28*$AB$60-($DG27+O$60))^2+($AG28*$AB$61-($DH27+O$61))^2+($AG28*$AB$62-($DI27+O$62))^2+($AG28*$AB$63-($DJ27+O$63))^2)))</f>
        <v/>
      </c>
      <c r="AT28" s="418" t="str">
        <f>IF(P$10=0,"",IF(COUNTIF($BE$7:$BE27,AT$6)&gt;=HLOOKUP(AT$6,$E$8:$X$10,ROW($E$10)-ROW($E$8)+1,FALSE),"",SQRT(($AG28*$AB$14-($BM27+P$14))^2+($AG28*$AB$15-($BN27+P$15))^2+($AG28*$AB$16-($BO27+P$16))^2+($AG28*$AB$17-($BP27+P$17))^2+($AG28*$AB$18-($BQ27+P$18))^2+($AG28*$AB$19-($BR27+P$19))^2+($AG28*$AB$20-($BS27+P$20))^2+($AG28*$AB$21-($BT27+P$21))^2+($AG28*$AB$22-($BU27+P$22))^2+($AG28*$AB$23-($BV27+P$23))^2+($AG28*$AB$24-($BW27+P$24))^2+($AG28*$AB$25-($BX27+P$25))^2+($AG28*$AB$26-($BY27+P$26))^2+($AG28*$AB$27-($BZ27+P$27))^2+($AG28*$AB$28-($CA27+P$28))^2+($AG28*$AB$29-($CB27+P$29))^2+($AG28*$AB$30-($CC27+P$30))^2+($AG28*$AB$31-($CD27+P$31))^2+($AG28*$AB$32-($CE27+P$32))^2+($AG28*$AB$33-($CF27+P$33))^2+($AG28*$AB$34-($CG27+P$34))^2+($AG28*$AB$35-($CH27+P$35))^2+($AG28*$AB$36-($CI27+P$36))^2+($AG28*$AB$37-($CJ27+P$37))^2+($AG28*$AB$38-($CK27+P$38))^2+($AG28*$AB$39-($CL27+P$39))^2+($AG28*$AB$40-($CM27+P$40))^2+($AG28*$AB$41-($CN27+P$41))^2+($AG28*$AB$42-($CO27+P$42))^2+($AG28*$AB$43-($CP27+P$43))^2+($AG28*$AB$44-($CQ27+P$44))^2+($AG28*$AB$45-($CR27+P$45))^2+($AG28*$AB$46-($CS27+P$46))^2+($AG28*$AB$47-($CT27+P$47))^2+($AG28*$AB$48-($CU27+P$48))^2+($AG28*$AB$49-($CV27+P$49))^2+($AG28*$AB$50-($CW27+P$50))^2+($AG28*$AB$51-($CX27+P$51))^2+($AG28*$AB$52-($CY27+P$52))^2+($AG28*$AB$53-($CZ27+P$53))^2+($AG28*$AB$54-($DA27+P$54))^2+($AG28*$AB$55-($DB27+P$55))^2+($AG28*$AB$56-($DC27+P$56))^2+($AG28*$AB$57-($DD27+P$57))^2+($AG28*$AB$58-($DE27+P$58))^2+($AG28*$AB$59-($DF27+P$59))^2+($AG28*$AB$60-($DG27+P$60))^2+($AG28*$AB$61-($DH27+P$61))^2+($AG28*$AB$62-($DI27+P$62))^2+($AG28*$AB$63-($DJ27+P$63))^2)))</f>
        <v/>
      </c>
      <c r="AU28" s="418" t="str">
        <f>IF(Q$10=0,"",IF(COUNTIF($BE$7:$BE27,AU$6)&gt;=HLOOKUP(AU$6,$E$8:$X$10,ROW($E$10)-ROW($E$8)+1,FALSE),"",SQRT(($AG28*$AB$14-($BM27+Q$14))^2+($AG28*$AB$15-($BN27+Q$15))^2+($AG28*$AB$16-($BO27+Q$16))^2+($AG28*$AB$17-($BP27+Q$17))^2+($AG28*$AB$18-($BQ27+Q$18))^2+($AG28*$AB$19-($BR27+Q$19))^2+($AG28*$AB$20-($BS27+Q$20))^2+($AG28*$AB$21-($BT27+Q$21))^2+($AG28*$AB$22-($BU27+Q$22))^2+($AG28*$AB$23-($BV27+Q$23))^2+($AG28*$AB$24-($BW27+Q$24))^2+($AG28*$AB$25-($BX27+Q$25))^2+($AG28*$AB$26-($BY27+Q$26))^2+($AG28*$AB$27-($BZ27+Q$27))^2+($AG28*$AB$28-($CA27+Q$28))^2+($AG28*$AB$29-($CB27+Q$29))^2+($AG28*$AB$30-($CC27+Q$30))^2+($AG28*$AB$31-($CD27+Q$31))^2+($AG28*$AB$32-($CE27+Q$32))^2+($AG28*$AB$33-($CF27+Q$33))^2+($AG28*$AB$34-($CG27+Q$34))^2+($AG28*$AB$35-($CH27+Q$35))^2+($AG28*$AB$36-($CI27+Q$36))^2+($AG28*$AB$37-($CJ27+Q$37))^2+($AG28*$AB$38-($CK27+Q$38))^2+($AG28*$AB$39-($CL27+Q$39))^2+($AG28*$AB$40-($CM27+Q$40))^2+($AG28*$AB$41-($CN27+Q$41))^2+($AG28*$AB$42-($CO27+Q$42))^2+($AG28*$AB$43-($CP27+Q$43))^2+($AG28*$AB$44-($CQ27+Q$44))^2+($AG28*$AB$45-($CR27+Q$45))^2+($AG28*$AB$46-($CS27+Q$46))^2+($AG28*$AB$47-($CT27+Q$47))^2+($AG28*$AB$48-($CU27+Q$48))^2+($AG28*$AB$49-($CV27+Q$49))^2+($AG28*$AB$50-($CW27+Q$50))^2+($AG28*$AB$51-($CX27+Q$51))^2+($AG28*$AB$52-($CY27+Q$52))^2+($AG28*$AB$53-($CZ27+Q$53))^2+($AG28*$AB$54-($DA27+Q$54))^2+($AG28*$AB$55-($DB27+Q$55))^2+($AG28*$AB$56-($DC27+Q$56))^2+($AG28*$AB$57-($DD27+Q$57))^2+($AG28*$AB$58-($DE27+Q$58))^2+($AG28*$AB$59-($DF27+Q$59))^2+($AG28*$AB$60-($DG27+Q$60))^2+($AG28*$AB$61-($DH27+Q$61))^2+($AG28*$AB$62-($DI27+Q$62))^2+($AG28*$AB$63-($DJ27+Q$63))^2)))</f>
        <v/>
      </c>
      <c r="AV28" s="418" t="str">
        <f>IF(R$10=0,"",IF(COUNTIF($BE$7:$BE27,AV$6)&gt;=HLOOKUP(AV$6,$E$8:$X$10,ROW($E$10)-ROW($E$8)+1,FALSE),"",SQRT(($AG28*$AB$14-($BM27+R$14))^2+($AG28*$AB$15-($BN27+R$15))^2+($AG28*$AB$16-($BO27+R$16))^2+($AG28*$AB$17-($BP27+R$17))^2+($AG28*$AB$18-($BQ27+R$18))^2+($AG28*$AB$19-($BR27+R$19))^2+($AG28*$AB$20-($BS27+R$20))^2+($AG28*$AB$21-($BT27+R$21))^2+($AG28*$AB$22-($BU27+R$22))^2+($AG28*$AB$23-($BV27+R$23))^2+($AG28*$AB$24-($BW27+R$24))^2+($AG28*$AB$25-($BX27+R$25))^2+($AG28*$AB$26-($BY27+R$26))^2+($AG28*$AB$27-($BZ27+R$27))^2+($AG28*$AB$28-($CA27+R$28))^2+($AG28*$AB$29-($CB27+R$29))^2+($AG28*$AB$30-($CC27+R$30))^2+($AG28*$AB$31-($CD27+R$31))^2+($AG28*$AB$32-($CE27+R$32))^2+($AG28*$AB$33-($CF27+R$33))^2+($AG28*$AB$34-($CG27+R$34))^2+($AG28*$AB$35-($CH27+R$35))^2+($AG28*$AB$36-($CI27+R$36))^2+($AG28*$AB$37-($CJ27+R$37))^2+($AG28*$AB$38-($CK27+R$38))^2+($AG28*$AB$39-($CL27+R$39))^2+($AG28*$AB$40-($CM27+R$40))^2+($AG28*$AB$41-($CN27+R$41))^2+($AG28*$AB$42-($CO27+R$42))^2+($AG28*$AB$43-($CP27+R$43))^2+($AG28*$AB$44-($CQ27+R$44))^2+($AG28*$AB$45-($CR27+R$45))^2+($AG28*$AB$46-($CS27+R$46))^2+($AG28*$AB$47-($CT27+R$47))^2+($AG28*$AB$48-($CU27+R$48))^2+($AG28*$AB$49-($CV27+R$49))^2+($AG28*$AB$50-($CW27+R$50))^2+($AG28*$AB$51-($CX27+R$51))^2+($AG28*$AB$52-($CY27+R$52))^2+($AG28*$AB$53-($CZ27+R$53))^2+($AG28*$AB$54-($DA27+R$54))^2+($AG28*$AB$55-($DB27+R$55))^2+($AG28*$AB$56-($DC27+R$56))^2+($AG28*$AB$57-($DD27+R$57))^2+($AG28*$AB$58-($DE27+R$58))^2+($AG28*$AB$59-($DF27+R$59))^2+($AG28*$AB$60-($DG27+R$60))^2+($AG28*$AB$61-($DH27+R$61))^2+($AG28*$AB$62-($DI27+R$62))^2+($AG28*$AB$63-($DJ27+R$63))^2)))</f>
        <v/>
      </c>
      <c r="AW28" s="418" t="str">
        <f>IF(S$10=0,"",IF(COUNTIF($BE$7:$BE27,AW$6)&gt;=HLOOKUP(AW$6,$E$8:$X$10,ROW($E$10)-ROW($E$8)+1,FALSE),"",SQRT(($AG28*$AB$14-($BM27+S$14))^2+($AG28*$AB$15-($BN27+S$15))^2+($AG28*$AB$16-($BO27+S$16))^2+($AG28*$AB$17-($BP27+S$17))^2+($AG28*$AB$18-($BQ27+S$18))^2+($AG28*$AB$19-($BR27+S$19))^2+($AG28*$AB$20-($BS27+S$20))^2+($AG28*$AB$21-($BT27+S$21))^2+($AG28*$AB$22-($BU27+S$22))^2+($AG28*$AB$23-($BV27+S$23))^2+($AG28*$AB$24-($BW27+S$24))^2+($AG28*$AB$25-($BX27+S$25))^2+($AG28*$AB$26-($BY27+S$26))^2+($AG28*$AB$27-($BZ27+S$27))^2+($AG28*$AB$28-($CA27+S$28))^2+($AG28*$AB$29-($CB27+S$29))^2+($AG28*$AB$30-($CC27+S$30))^2+($AG28*$AB$31-($CD27+S$31))^2+($AG28*$AB$32-($CE27+S$32))^2+($AG28*$AB$33-($CF27+S$33))^2+($AG28*$AB$34-($CG27+S$34))^2+($AG28*$AB$35-($CH27+S$35))^2+($AG28*$AB$36-($CI27+S$36))^2+($AG28*$AB$37-($CJ27+S$37))^2+($AG28*$AB$38-($CK27+S$38))^2+($AG28*$AB$39-($CL27+S$39))^2+($AG28*$AB$40-($CM27+S$40))^2+($AG28*$AB$41-($CN27+S$41))^2+($AG28*$AB$42-($CO27+S$42))^2+($AG28*$AB$43-($CP27+S$43))^2+($AG28*$AB$44-($CQ27+S$44))^2+($AG28*$AB$45-($CR27+S$45))^2+($AG28*$AB$46-($CS27+S$46))^2+($AG28*$AB$47-($CT27+S$47))^2+($AG28*$AB$48-($CU27+S$48))^2+($AG28*$AB$49-($CV27+S$49))^2+($AG28*$AB$50-($CW27+S$50))^2+($AG28*$AB$51-($CX27+S$51))^2+($AG28*$AB$52-($CY27+S$52))^2+($AG28*$AB$53-($CZ27+S$53))^2+($AG28*$AB$54-($DA27+S$54))^2+($AG28*$AB$55-($DB27+S$55))^2+($AG28*$AB$56-($DC27+S$56))^2+($AG28*$AB$57-($DD27+S$57))^2+($AG28*$AB$58-($DE27+S$58))^2+($AG28*$AB$59-($DF27+S$59))^2+($AG28*$AB$60-($DG27+S$60))^2+($AG28*$AB$61-($DH27+S$61))^2+($AG28*$AB$62-($DI27+S$62))^2+($AG28*$AB$63-($DJ27+S$63))^2)))</f>
        <v/>
      </c>
      <c r="AX28" s="418" t="str">
        <f>IF(T$10=0,"",IF(COUNTIF($BE$7:$BE27,AX$6)&gt;=HLOOKUP(AX$6,$E$8:$X$10,ROW($E$10)-ROW($E$8)+1,FALSE),"",SQRT(($AG28*$AB$14-($BM27+T$14))^2+($AG28*$AB$15-($BN27+T$15))^2+($AG28*$AB$16-($BO27+T$16))^2+($AG28*$AB$17-($BP27+T$17))^2+($AG28*$AB$18-($BQ27+T$18))^2+($AG28*$AB$19-($BR27+T$19))^2+($AG28*$AB$20-($BS27+T$20))^2+($AG28*$AB$21-($BT27+T$21))^2+($AG28*$AB$22-($BU27+T$22))^2+($AG28*$AB$23-($BV27+T$23))^2+($AG28*$AB$24-($BW27+T$24))^2+($AG28*$AB$25-($BX27+T$25))^2+($AG28*$AB$26-($BY27+T$26))^2+($AG28*$AB$27-($BZ27+T$27))^2+($AG28*$AB$28-($CA27+T$28))^2+($AG28*$AB$29-($CB27+T$29))^2+($AG28*$AB$30-($CC27+T$30))^2+($AG28*$AB$31-($CD27+T$31))^2+($AG28*$AB$32-($CE27+T$32))^2+($AG28*$AB$33-($CF27+T$33))^2+($AG28*$AB$34-($CG27+T$34))^2+($AG28*$AB$35-($CH27+T$35))^2+($AG28*$AB$36-($CI27+T$36))^2+($AG28*$AB$37-($CJ27+T$37))^2+($AG28*$AB$38-($CK27+T$38))^2+($AG28*$AB$39-($CL27+T$39))^2+($AG28*$AB$40-($CM27+T$40))^2+($AG28*$AB$41-($CN27+T$41))^2+($AG28*$AB$42-($CO27+T$42))^2+($AG28*$AB$43-($CP27+T$43))^2+($AG28*$AB$44-($CQ27+T$44))^2+($AG28*$AB$45-($CR27+T$45))^2+($AG28*$AB$46-($CS27+T$46))^2+($AG28*$AB$47-($CT27+T$47))^2+($AG28*$AB$48-($CU27+T$48))^2+($AG28*$AB$49-($CV27+T$49))^2+($AG28*$AB$50-($CW27+T$50))^2+($AG28*$AB$51-($CX27+T$51))^2+($AG28*$AB$52-($CY27+T$52))^2+($AG28*$AB$53-($CZ27+T$53))^2+($AG28*$AB$54-($DA27+T$54))^2+($AG28*$AB$55-($DB27+T$55))^2+($AG28*$AB$56-($DC27+T$56))^2+($AG28*$AB$57-($DD27+T$57))^2+($AG28*$AB$58-($DE27+T$58))^2+($AG28*$AB$59-($DF27+T$59))^2+($AG28*$AB$60-($DG27+T$60))^2+($AG28*$AB$61-($DH27+T$61))^2+($AG28*$AB$62-($DI27+T$62))^2+($AG28*$AB$63-($DJ27+T$63))^2)))</f>
        <v/>
      </c>
      <c r="AY28" s="418" t="str">
        <f>IF(U$10=0,"",IF(COUNTIF($BE$7:$BE27,AY$6)&gt;=HLOOKUP(AY$6,$E$8:$X$10,ROW($E$10)-ROW($E$8)+1,FALSE),"",SQRT(($AG28*$AB$14-($BM27+U$14))^2+($AG28*$AB$15-($BN27+U$15))^2+($AG28*$AB$16-($BO27+U$16))^2+($AG28*$AB$17-($BP27+U$17))^2+($AG28*$AB$18-($BQ27+U$18))^2+($AG28*$AB$19-($BR27+U$19))^2+($AG28*$AB$20-($BS27+U$20))^2+($AG28*$AB$21-($BT27+U$21))^2+($AG28*$AB$22-($BU27+U$22))^2+($AG28*$AB$23-($BV27+U$23))^2+($AG28*$AB$24-($BW27+U$24))^2+($AG28*$AB$25-($BX27+U$25))^2+($AG28*$AB$26-($BY27+U$26))^2+($AG28*$AB$27-($BZ27+U$27))^2+($AG28*$AB$28-($CA27+U$28))^2+($AG28*$AB$29-($CB27+U$29))^2+($AG28*$AB$30-($CC27+U$30))^2+($AG28*$AB$31-($CD27+U$31))^2+($AG28*$AB$32-($CE27+U$32))^2+($AG28*$AB$33-($CF27+U$33))^2+($AG28*$AB$34-($CG27+U$34))^2+($AG28*$AB$35-($CH27+U$35))^2+($AG28*$AB$36-($CI27+U$36))^2+($AG28*$AB$37-($CJ27+U$37))^2+($AG28*$AB$38-($CK27+U$38))^2+($AG28*$AB$39-($CL27+U$39))^2+($AG28*$AB$40-($CM27+U$40))^2+($AG28*$AB$41-($CN27+U$41))^2+($AG28*$AB$42-($CO27+U$42))^2+($AG28*$AB$43-($CP27+U$43))^2+($AG28*$AB$44-($CQ27+U$44))^2+($AG28*$AB$45-($CR27+U$45))^2+($AG28*$AB$46-($CS27+U$46))^2+($AG28*$AB$47-($CT27+U$47))^2+($AG28*$AB$48-($CU27+U$48))^2+($AG28*$AB$49-($CV27+U$49))^2+($AG28*$AB$50-($CW27+U$50))^2+($AG28*$AB$51-($CX27+U$51))^2+($AG28*$AB$52-($CY27+U$52))^2+($AG28*$AB$53-($CZ27+U$53))^2+($AG28*$AB$54-($DA27+U$54))^2+($AG28*$AB$55-($DB27+U$55))^2+($AG28*$AB$56-($DC27+U$56))^2+($AG28*$AB$57-($DD27+U$57))^2+($AG28*$AB$58-($DE27+U$58))^2+($AG28*$AB$59-($DF27+U$59))^2+($AG28*$AB$60-($DG27+U$60))^2+($AG28*$AB$61-($DH27+U$61))^2+($AG28*$AB$62-($DI27+U$62))^2+($AG28*$AB$63-($DJ27+U$63))^2)))</f>
        <v/>
      </c>
      <c r="AZ28" s="418" t="str">
        <f>IF(V$10=0,"",IF(COUNTIF($BE$7:$BE27,AZ$6)&gt;=HLOOKUP(AZ$6,$E$8:$X$10,ROW($E$10)-ROW($E$8)+1,FALSE),"",SQRT(($AG28*$AB$14-($BM27+V$14))^2+($AG28*$AB$15-($BN27+V$15))^2+($AG28*$AB$16-($BO27+V$16))^2+($AG28*$AB$17-($BP27+V$17))^2+($AG28*$AB$18-($BQ27+V$18))^2+($AG28*$AB$19-($BR27+V$19))^2+($AG28*$AB$20-($BS27+V$20))^2+($AG28*$AB$21-($BT27+V$21))^2+($AG28*$AB$22-($BU27+V$22))^2+($AG28*$AB$23-($BV27+V$23))^2+($AG28*$AB$24-($BW27+V$24))^2+($AG28*$AB$25-($BX27+V$25))^2+($AG28*$AB$26-($BY27+V$26))^2+($AG28*$AB$27-($BZ27+V$27))^2+($AG28*$AB$28-($CA27+V$28))^2+($AG28*$AB$29-($CB27+V$29))^2+($AG28*$AB$30-($CC27+V$30))^2+($AG28*$AB$31-($CD27+V$31))^2+($AG28*$AB$32-($CE27+V$32))^2+($AG28*$AB$33-($CF27+V$33))^2+($AG28*$AB$34-($CG27+V$34))^2+($AG28*$AB$35-($CH27+V$35))^2+($AG28*$AB$36-($CI27+V$36))^2+($AG28*$AB$37-($CJ27+V$37))^2+($AG28*$AB$38-($CK27+V$38))^2+($AG28*$AB$39-($CL27+V$39))^2+($AG28*$AB$40-($CM27+V$40))^2+($AG28*$AB$41-($CN27+V$41))^2+($AG28*$AB$42-($CO27+V$42))^2+($AG28*$AB$43-($CP27+V$43))^2+($AG28*$AB$44-($CQ27+V$44))^2+($AG28*$AB$45-($CR27+V$45))^2+($AG28*$AB$46-($CS27+V$46))^2+($AG28*$AB$47-($CT27+V$47))^2+($AG28*$AB$48-($CU27+V$48))^2+($AG28*$AB$49-($CV27+V$49))^2+($AG28*$AB$50-($CW27+V$50))^2+($AG28*$AB$51-($CX27+V$51))^2+($AG28*$AB$52-($CY27+V$52))^2+($AG28*$AB$53-($CZ27+V$53))^2+($AG28*$AB$54-($DA27+V$54))^2+($AG28*$AB$55-($DB27+V$55))^2+($AG28*$AB$56-($DC27+V$56))^2+($AG28*$AB$57-($DD27+V$57))^2+($AG28*$AB$58-($DE27+V$58))^2+($AG28*$AB$59-($DF27+V$59))^2+($AG28*$AB$60-($DG27+V$60))^2+($AG28*$AB$61-($DH27+V$61))^2+($AG28*$AB$62-($DI27+V$62))^2+($AG28*$AB$63-($DJ27+V$63))^2)))</f>
        <v/>
      </c>
      <c r="BA28" s="418" t="str">
        <f>IF(W$10=0,"",IF(COUNTIF($BE$7:$BE27,BA$6)&gt;=HLOOKUP(BA$6,$E$8:$X$10,ROW($E$10)-ROW($E$8)+1,FALSE),"",SQRT(($AG28*$AB$14-($BM27+W$14))^2+($AG28*$AB$15-($BN27+W$15))^2+($AG28*$AB$16-($BO27+W$16))^2+($AG28*$AB$17-($BP27+W$17))^2+($AG28*$AB$18-($BQ27+W$18))^2+($AG28*$AB$19-($BR27+W$19))^2+($AG28*$AB$20-($BS27+W$20))^2+($AG28*$AB$21-($BT27+W$21))^2+($AG28*$AB$22-($BU27+W$22))^2+($AG28*$AB$23-($BV27+W$23))^2+($AG28*$AB$24-($BW27+W$24))^2+($AG28*$AB$25-($BX27+W$25))^2+($AG28*$AB$26-($BY27+W$26))^2+($AG28*$AB$27-($BZ27+W$27))^2+($AG28*$AB$28-($CA27+W$28))^2+($AG28*$AB$29-($CB27+W$29))^2+($AG28*$AB$30-($CC27+W$30))^2+($AG28*$AB$31-($CD27+W$31))^2+($AG28*$AB$32-($CE27+W$32))^2+($AG28*$AB$33-($CF27+W$33))^2+($AG28*$AB$34-($CG27+W$34))^2+($AG28*$AB$35-($CH27+W$35))^2+($AG28*$AB$36-($CI27+W$36))^2+($AG28*$AB$37-($CJ27+W$37))^2+($AG28*$AB$38-($CK27+W$38))^2+($AG28*$AB$39-($CL27+W$39))^2+($AG28*$AB$40-($CM27+W$40))^2+($AG28*$AB$41-($CN27+W$41))^2+($AG28*$AB$42-($CO27+W$42))^2+($AG28*$AB$43-($CP27+W$43))^2+($AG28*$AB$44-($CQ27+W$44))^2+($AG28*$AB$45-($CR27+W$45))^2+($AG28*$AB$46-($CS27+W$46))^2+($AG28*$AB$47-($CT27+W$47))^2+($AG28*$AB$48-($CU27+W$48))^2+($AG28*$AB$49-($CV27+W$49))^2+($AG28*$AB$50-($CW27+W$50))^2+($AG28*$AB$51-($CX27+W$51))^2+($AG28*$AB$52-($CY27+W$52))^2+($AG28*$AB$53-($CZ27+W$53))^2+($AG28*$AB$54-($DA27+W$54))^2+($AG28*$AB$55-($DB27+W$55))^2+($AG28*$AB$56-($DC27+W$56))^2+($AG28*$AB$57-($DD27+W$57))^2+($AG28*$AB$58-($DE27+W$58))^2+($AG28*$AB$59-($DF27+W$59))^2+($AG28*$AB$60-($DG27+W$60))^2+($AG28*$AB$61-($DH27+W$61))^2+($AG28*$AB$62-($DI27+W$62))^2+($AG28*$AB$63-($DJ27+W$63))^2)))</f>
        <v/>
      </c>
      <c r="BB28" s="418" t="str">
        <f>IF(X$10=0,"",IF(COUNTIF($BE$7:$BE27,BB$6)&gt;=HLOOKUP(BB$6,$E$8:$X$10,ROW($E$10)-ROW($E$8)+1,FALSE),"",SQRT(($AG28*$AB$14-($BM27+X$14))^2+($AG28*$AB$15-($BN27+X$15))^2+($AG28*$AB$16-($BO27+X$16))^2+($AG28*$AB$17-($BP27+X$17))^2+($AG28*$AB$18-($BQ27+X$18))^2+($AG28*$AB$19-($BR27+X$19))^2+($AG28*$AB$20-($BS27+X$20))^2+($AG28*$AB$21-($BT27+X$21))^2+($AG28*$AB$22-($BU27+X$22))^2+($AG28*$AB$23-($BV27+X$23))^2+($AG28*$AB$24-($BW27+X$24))^2+($AG28*$AB$25-($BX27+X$25))^2+($AG28*$AB$26-($BY27+X$26))^2+($AG28*$AB$27-($BZ27+X$27))^2+($AG28*$AB$28-($CA27+X$28))^2+($AG28*$AB$29-($CB27+X$29))^2+($AG28*$AB$30-($CC27+X$30))^2+($AG28*$AB$31-($CD27+X$31))^2+($AG28*$AB$32-($CE27+X$32))^2+($AG28*$AB$33-($CF27+X$33))^2+($AG28*$AB$34-($CG27+X$34))^2+($AG28*$AB$35-($CH27+X$35))^2+($AG28*$AB$36-($CI27+X$36))^2+($AG28*$AB$37-($CJ27+X$37))^2+($AG28*$AB$38-($CK27+X$38))^2+($AG28*$AB$39-($CL27+X$39))^2+($AG28*$AB$40-($CM27+X$40))^2+($AG28*$AB$41-($CN27+X$41))^2+($AG28*$AB$42-($CO27+X$42))^2+($AG28*$AB$43-($CP27+X$43))^2+($AG28*$AB$44-($CQ27+X$44))^2+($AG28*$AB$45-($CR27+X$45))^2+($AG28*$AB$46-($CS27+X$46))^2+($AG28*$AB$47-($CT27+X$47))^2+($AG28*$AB$48-($CU27+X$48))^2+($AG28*$AB$49-($CV27+X$49))^2+($AG28*$AB$50-($CW27+X$50))^2+($AG28*$AB$51-($CX27+X$51))^2+($AG28*$AB$52-($CY27+X$52))^2+($AG28*$AB$53-($CZ27+X$53))^2+($AG28*$AB$54-($DA27+X$54))^2+($AG28*$AB$55-($DB27+X$55))^2+($AG28*$AB$56-($DC27+X$56))^2+($AG28*$AB$57-($DD27+X$57))^2+($AG28*$AB$58-($DE27+X$58))^2+($AG28*$AB$59-($DF27+X$59))^2+($AG28*$AB$60-($DG27+X$60))^2+($AG28*$AB$61-($DH27+X$61))^2+($AG28*$AB$62-($DI27+X$62))^2+($AG28*$AB$63-($DJ27+X$63))^2)))</f>
        <v/>
      </c>
      <c r="BC28" s="200"/>
      <c r="BD28" s="419">
        <f t="shared" si="68"/>
        <v>0</v>
      </c>
      <c r="BE28" s="420">
        <f t="shared" si="7"/>
        <v>0</v>
      </c>
      <c r="BF28" s="421">
        <f t="shared" si="8"/>
        <v>0</v>
      </c>
      <c r="BG28" s="71"/>
      <c r="BH28" s="71"/>
      <c r="BI28" s="71"/>
      <c r="BJ28" s="71"/>
      <c r="BK28" s="71"/>
      <c r="BL28" s="197">
        <f t="shared" si="69"/>
        <v>22</v>
      </c>
      <c r="BM28" s="202">
        <f t="shared" si="66"/>
        <v>0</v>
      </c>
      <c r="BN28" s="202">
        <f t="shared" si="67"/>
        <v>0</v>
      </c>
      <c r="BO28" s="202">
        <f t="shared" si="13"/>
        <v>0</v>
      </c>
      <c r="BP28" s="202">
        <f t="shared" si="14"/>
        <v>0</v>
      </c>
      <c r="BQ28" s="202">
        <f t="shared" si="15"/>
        <v>0</v>
      </c>
      <c r="BR28" s="202">
        <f t="shared" si="16"/>
        <v>0</v>
      </c>
      <c r="BS28" s="202">
        <f t="shared" si="17"/>
        <v>0</v>
      </c>
      <c r="BT28" s="202">
        <f t="shared" si="18"/>
        <v>0</v>
      </c>
      <c r="BU28" s="202">
        <f t="shared" si="19"/>
        <v>0</v>
      </c>
      <c r="BV28" s="202">
        <f t="shared" si="20"/>
        <v>0</v>
      </c>
      <c r="BW28" s="202">
        <f t="shared" si="21"/>
        <v>0</v>
      </c>
      <c r="BX28" s="202">
        <f t="shared" si="22"/>
        <v>0</v>
      </c>
      <c r="BY28" s="202">
        <f t="shared" si="23"/>
        <v>0</v>
      </c>
      <c r="BZ28" s="202">
        <f t="shared" si="24"/>
        <v>0</v>
      </c>
      <c r="CA28" s="202">
        <f t="shared" si="25"/>
        <v>0</v>
      </c>
      <c r="CB28" s="202">
        <f t="shared" si="26"/>
        <v>0</v>
      </c>
      <c r="CC28" s="202">
        <f t="shared" si="27"/>
        <v>0</v>
      </c>
      <c r="CD28" s="202">
        <f t="shared" si="28"/>
        <v>0</v>
      </c>
      <c r="CE28" s="202">
        <f t="shared" si="29"/>
        <v>0</v>
      </c>
      <c r="CF28" s="202">
        <f t="shared" si="30"/>
        <v>0</v>
      </c>
      <c r="CG28" s="202">
        <f t="shared" si="31"/>
        <v>0</v>
      </c>
      <c r="CH28" s="202">
        <f t="shared" si="32"/>
        <v>0</v>
      </c>
      <c r="CI28" s="202">
        <f t="shared" si="33"/>
        <v>0</v>
      </c>
      <c r="CJ28" s="202">
        <f t="shared" si="34"/>
        <v>0</v>
      </c>
      <c r="CK28" s="202">
        <f t="shared" si="35"/>
        <v>0</v>
      </c>
      <c r="CL28" s="202">
        <f t="shared" si="36"/>
        <v>0</v>
      </c>
      <c r="CM28" s="202">
        <f t="shared" si="37"/>
        <v>0</v>
      </c>
      <c r="CN28" s="202">
        <f t="shared" si="38"/>
        <v>0</v>
      </c>
      <c r="CO28" s="202">
        <f t="shared" si="39"/>
        <v>0</v>
      </c>
      <c r="CP28" s="202">
        <f t="shared" si="40"/>
        <v>0</v>
      </c>
      <c r="CQ28" s="202">
        <f t="shared" si="41"/>
        <v>0</v>
      </c>
      <c r="CR28" s="202">
        <f t="shared" si="42"/>
        <v>0</v>
      </c>
      <c r="CS28" s="202">
        <f t="shared" si="43"/>
        <v>0</v>
      </c>
      <c r="CT28" s="202">
        <f t="shared" si="44"/>
        <v>0</v>
      </c>
      <c r="CU28" s="202">
        <f t="shared" si="45"/>
        <v>0</v>
      </c>
      <c r="CV28" s="202">
        <f t="shared" si="46"/>
        <v>0</v>
      </c>
      <c r="CW28" s="202">
        <f t="shared" si="47"/>
        <v>0</v>
      </c>
      <c r="CX28" s="202">
        <f t="shared" si="48"/>
        <v>0</v>
      </c>
      <c r="CY28" s="202">
        <f t="shared" si="49"/>
        <v>0</v>
      </c>
      <c r="CZ28" s="202">
        <f t="shared" si="50"/>
        <v>0</v>
      </c>
      <c r="DA28" s="202">
        <f t="shared" si="51"/>
        <v>0</v>
      </c>
      <c r="DB28" s="202">
        <f t="shared" si="52"/>
        <v>0</v>
      </c>
      <c r="DC28" s="202">
        <f t="shared" si="53"/>
        <v>0</v>
      </c>
      <c r="DD28" s="202">
        <f t="shared" si="54"/>
        <v>0</v>
      </c>
      <c r="DE28" s="202">
        <f t="shared" si="55"/>
        <v>0</v>
      </c>
      <c r="DF28" s="202">
        <f t="shared" si="56"/>
        <v>0</v>
      </c>
      <c r="DG28" s="202">
        <f t="shared" si="57"/>
        <v>0</v>
      </c>
      <c r="DH28" s="202">
        <f t="shared" si="58"/>
        <v>0</v>
      </c>
      <c r="DI28" s="202">
        <f t="shared" si="59"/>
        <v>0</v>
      </c>
      <c r="DJ28" s="202">
        <f t="shared" si="60"/>
        <v>0</v>
      </c>
      <c r="DK28" s="71"/>
      <c r="DL28" s="71"/>
      <c r="DM28" s="71"/>
      <c r="DN28" s="71"/>
      <c r="DO28" s="71"/>
      <c r="DP28" s="71"/>
    </row>
    <row r="29" spans="1:120" ht="18" customHeight="1" thickTop="1" thickBot="1" x14ac:dyDescent="0.25">
      <c r="A29" s="71"/>
      <c r="B29" s="691"/>
      <c r="C29" s="220"/>
      <c r="D29" s="236"/>
      <c r="E29" s="237"/>
      <c r="F29" s="237"/>
      <c r="G29" s="237"/>
      <c r="H29" s="237"/>
      <c r="I29" s="237"/>
      <c r="J29" s="237"/>
      <c r="K29" s="237"/>
      <c r="L29" s="237"/>
      <c r="M29" s="237"/>
      <c r="N29" s="237"/>
      <c r="O29" s="237"/>
      <c r="P29" s="237"/>
      <c r="Q29" s="237"/>
      <c r="R29" s="237"/>
      <c r="S29" s="237"/>
      <c r="T29" s="237"/>
      <c r="U29" s="237"/>
      <c r="V29" s="237"/>
      <c r="W29" s="415"/>
      <c r="X29" s="414"/>
      <c r="Y29" s="133"/>
      <c r="Z29" s="222">
        <f t="shared" si="63"/>
        <v>0</v>
      </c>
      <c r="AA29" s="223"/>
      <c r="AB29" s="224">
        <f t="shared" si="64"/>
        <v>0</v>
      </c>
      <c r="AC29" s="71"/>
      <c r="AD29" s="440">
        <f t="shared" si="65"/>
        <v>0</v>
      </c>
      <c r="AE29" s="71"/>
      <c r="AF29" s="71"/>
      <c r="AG29" s="417">
        <f>IF(MAX(AG$7:AG28)&lt;$W$12,AG28+1,0)</f>
        <v>0</v>
      </c>
      <c r="AH29" s="200"/>
      <c r="AI29" s="418" t="str">
        <f>IF(E$10=0,"",IF(COUNTIF($BE$7:$BE28,AI$6)&gt;=HLOOKUP(AI$6,$E$8:$X$10,ROW($E$10)-ROW($E$8)+1,FALSE),"",SQRT(($AG29*$AB$14-($BM28+E$14))^2+($AG29*$AB$15-($BN28+E$15))^2+($AG29*$AB$16-($BO28+E$16))^2+($AG29*$AB$17-($BP28+E$17))^2+($AG29*$AB$18-($BQ28+E$18))^2+($AG29*$AB$19-($BR28+E$19))^2+($AG29*$AB$20-($BS28+E$20))^2+($AG29*$AB$21-($BT28+E$21))^2+($AG29*$AB$22-($BU28+E$22))^2+($AG29*$AB$23-($BV28+E$23))^2+($AG29*$AB$24-($BW28+E$24))^2+($AG29*$AB$25-($BX28+E$25))^2+($AG29*$AB$26-($BY28+E$26))^2+($AG29*$AB$27-($BZ28+E$27))^2+($AG29*$AB$28-($CA28+E$28))^2+($AG29*$AB$29-($CB28+E$29))^2+($AG29*$AB$30-($CC28+E$30))^2+($AG29*$AB$31-($CD28+E$31))^2+($AG29*$AB$32-($CE28+E$32))^2+($AG29*$AB$33-($CF28+E$33))^2+($AG29*$AB$34-($CG28+E$34))^2+($AG29*$AB$35-($CH28+E$35))^2+($AG29*$AB$36-($CI28+E$36))^2+($AG29*$AB$37-($CJ28+E$37))^2+($AG29*$AB$38-($CK28+E$38))^2+($AG29*$AB$39-($CL28+E$39))^2+($AG29*$AB$40-($CM28+E$40))^2+($AG29*$AB$41-($CN28+E$41))^2+($AG29*$AB$42-($CO28+E$42))^2+($AG29*$AB$43-($CP28+E$43))^2+($AG29*$AB$44-($CQ28+E$44))^2+($AG29*$AB$45-($CR28+E$45))^2+($AG29*$AB$46-($CS28+E$46))^2+($AG29*$AB$47-($CT28+E$47))^2+($AG29*$AB$48-($CU28+E$48))^2+($AG29*$AB$49-($CV28+E$49))^2+($AG29*$AB$50-($CW28+E$50))^2+($AG29*$AB$51-($CX28+E$51))^2+($AG29*$AB$52-($CY28+E$52))^2+($AG29*$AB$53-($CZ28+E$53))^2+($AG29*$AB$54-($DA28+E$54))^2+($AG29*$AB$55-($DB28+E$55))^2+($AG29*$AB$56-($DC28+E$56))^2+($AG29*$AB$57-($DD28+E$57))^2+($AG29*$AB$58-($DE28+E$58))^2+($AG29*$AB$59-($DF28+E$59))^2+($AG29*$AB$60-($DG28+E$60))^2+($AG29*$AB$61-($DH28+E$61))^2+($AG29*$AB$62-($DI28+E$62))^2+($AG29*$AB$63-($DJ28+E$63))^2)))</f>
        <v/>
      </c>
      <c r="AJ29" s="418" t="str">
        <f>IF(F$10=0,"",IF(COUNTIF($BE$7:$BE28,AJ$6)&gt;=HLOOKUP(AJ$6,$E$8:$X$10,ROW($E$10)-ROW($E$8)+1,FALSE),"",SQRT(($AG29*$AB$14-($BM28+F$14))^2+($AG29*$AB$15-($BN28+F$15))^2+($AG29*$AB$16-($BO28+F$16))^2+($AG29*$AB$17-($BP28+F$17))^2+($AG29*$AB$18-($BQ28+F$18))^2+($AG29*$AB$19-($BR28+F$19))^2+($AG29*$AB$20-($BS28+F$20))^2+($AG29*$AB$21-($BT28+F$21))^2+($AG29*$AB$22-($BU28+F$22))^2+($AG29*$AB$23-($BV28+F$23))^2+($AG29*$AB$24-($BW28+F$24))^2+($AG29*$AB$25-($BX28+F$25))^2+($AG29*$AB$26-($BY28+F$26))^2+($AG29*$AB$27-($BZ28+F$27))^2+($AG29*$AB$28-($CA28+F$28))^2+($AG29*$AB$29-($CB28+F$29))^2+($AG29*$AB$30-($CC28+F$30))^2+($AG29*$AB$31-($CD28+F$31))^2+($AG29*$AB$32-($CE28+F$32))^2+($AG29*$AB$33-($CF28+F$33))^2+($AG29*$AB$34-($CG28+F$34))^2+($AG29*$AB$35-($CH28+F$35))^2+($AG29*$AB$36-($CI28+F$36))^2+($AG29*$AB$37-($CJ28+F$37))^2+($AG29*$AB$38-($CK28+F$38))^2+($AG29*$AB$39-($CL28+F$39))^2+($AG29*$AB$40-($CM28+F$40))^2+($AG29*$AB$41-($CN28+F$41))^2+($AG29*$AB$42-($CO28+F$42))^2+($AG29*$AB$43-($CP28+F$43))^2+($AG29*$AB$44-($CQ28+F$44))^2+($AG29*$AB$45-($CR28+F$45))^2+($AG29*$AB$46-($CS28+F$46))^2+($AG29*$AB$47-($CT28+F$47))^2+($AG29*$AB$48-($CU28+F$48))^2+($AG29*$AB$49-($CV28+F$49))^2+($AG29*$AB$50-($CW28+F$50))^2+($AG29*$AB$51-($CX28+F$51))^2+($AG29*$AB$52-($CY28+F$52))^2+($AG29*$AB$53-($CZ28+F$53))^2+($AG29*$AB$54-($DA28+F$54))^2+($AG29*$AB$55-($DB28+F$55))^2+($AG29*$AB$56-($DC28+F$56))^2+($AG29*$AB$57-($DD28+F$57))^2+($AG29*$AB$58-($DE28+F$58))^2+($AG29*$AB$59-($DF28+F$59))^2+($AG29*$AB$60-($DG28+F$60))^2+($AG29*$AB$61-($DH28+F$61))^2+($AG29*$AB$62-($DI28+F$62))^2+($AG29*$AB$63-($DJ28+F$63))^2)))</f>
        <v/>
      </c>
      <c r="AK29" s="418" t="str">
        <f>IF(G$10=0,"",IF(COUNTIF($BE$7:$BE28,AK$6)&gt;=HLOOKUP(AK$6,$E$8:$X$10,ROW($E$10)-ROW($E$8)+1,FALSE),"",SQRT(($AG29*$AB$14-($BM28+G$14))^2+($AG29*$AB$15-($BN28+G$15))^2+($AG29*$AB$16-($BO28+G$16))^2+($AG29*$AB$17-($BP28+G$17))^2+($AG29*$AB$18-($BQ28+G$18))^2+($AG29*$AB$19-($BR28+G$19))^2+($AG29*$AB$20-($BS28+G$20))^2+($AG29*$AB$21-($BT28+G$21))^2+($AG29*$AB$22-($BU28+G$22))^2+($AG29*$AB$23-($BV28+G$23))^2+($AG29*$AB$24-($BW28+G$24))^2+($AG29*$AB$25-($BX28+G$25))^2+($AG29*$AB$26-($BY28+G$26))^2+($AG29*$AB$27-($BZ28+G$27))^2+($AG29*$AB$28-($CA28+G$28))^2+($AG29*$AB$29-($CB28+G$29))^2+($AG29*$AB$30-($CC28+G$30))^2+($AG29*$AB$31-($CD28+G$31))^2+($AG29*$AB$32-($CE28+G$32))^2+($AG29*$AB$33-($CF28+G$33))^2+($AG29*$AB$34-($CG28+G$34))^2+($AG29*$AB$35-($CH28+G$35))^2+($AG29*$AB$36-($CI28+G$36))^2+($AG29*$AB$37-($CJ28+G$37))^2+($AG29*$AB$38-($CK28+G$38))^2+($AG29*$AB$39-($CL28+G$39))^2+($AG29*$AB$40-($CM28+G$40))^2+($AG29*$AB$41-($CN28+G$41))^2+($AG29*$AB$42-($CO28+G$42))^2+($AG29*$AB$43-($CP28+G$43))^2+($AG29*$AB$44-($CQ28+G$44))^2+($AG29*$AB$45-($CR28+G$45))^2+($AG29*$AB$46-($CS28+G$46))^2+($AG29*$AB$47-($CT28+G$47))^2+($AG29*$AB$48-($CU28+G$48))^2+($AG29*$AB$49-($CV28+G$49))^2+($AG29*$AB$50-($CW28+G$50))^2+($AG29*$AB$51-($CX28+G$51))^2+($AG29*$AB$52-($CY28+G$52))^2+($AG29*$AB$53-($CZ28+G$53))^2+($AG29*$AB$54-($DA28+G$54))^2+($AG29*$AB$55-($DB28+G$55))^2+($AG29*$AB$56-($DC28+G$56))^2+($AG29*$AB$57-($DD28+G$57))^2+($AG29*$AB$58-($DE28+G$58))^2+($AG29*$AB$59-($DF28+G$59))^2+($AG29*$AB$60-($DG28+G$60))^2+($AG29*$AB$61-($DH28+G$61))^2+($AG29*$AB$62-($DI28+G$62))^2+($AG29*$AB$63-($DJ28+G$63))^2)))</f>
        <v/>
      </c>
      <c r="AL29" s="418" t="str">
        <f>IF(H$10=0,"",IF(COUNTIF($BE$7:$BE28,AL$6)&gt;=HLOOKUP(AL$6,$E$8:$X$10,ROW($E$10)-ROW($E$8)+1,FALSE),"",SQRT(($AG29*$AB$14-($BM28+H$14))^2+($AG29*$AB$15-($BN28+H$15))^2+($AG29*$AB$16-($BO28+H$16))^2+($AG29*$AB$17-($BP28+H$17))^2+($AG29*$AB$18-($BQ28+H$18))^2+($AG29*$AB$19-($BR28+H$19))^2+($AG29*$AB$20-($BS28+H$20))^2+($AG29*$AB$21-($BT28+H$21))^2+($AG29*$AB$22-($BU28+H$22))^2+($AG29*$AB$23-($BV28+H$23))^2+($AG29*$AB$24-($BW28+H$24))^2+($AG29*$AB$25-($BX28+H$25))^2+($AG29*$AB$26-($BY28+H$26))^2+($AG29*$AB$27-($BZ28+H$27))^2+($AG29*$AB$28-($CA28+H$28))^2+($AG29*$AB$29-($CB28+H$29))^2+($AG29*$AB$30-($CC28+H$30))^2+($AG29*$AB$31-($CD28+H$31))^2+($AG29*$AB$32-($CE28+H$32))^2+($AG29*$AB$33-($CF28+H$33))^2+($AG29*$AB$34-($CG28+H$34))^2+($AG29*$AB$35-($CH28+H$35))^2+($AG29*$AB$36-($CI28+H$36))^2+($AG29*$AB$37-($CJ28+H$37))^2+($AG29*$AB$38-($CK28+H$38))^2+($AG29*$AB$39-($CL28+H$39))^2+($AG29*$AB$40-($CM28+H$40))^2+($AG29*$AB$41-($CN28+H$41))^2+($AG29*$AB$42-($CO28+H$42))^2+($AG29*$AB$43-($CP28+H$43))^2+($AG29*$AB$44-($CQ28+H$44))^2+($AG29*$AB$45-($CR28+H$45))^2+($AG29*$AB$46-($CS28+H$46))^2+($AG29*$AB$47-($CT28+H$47))^2+($AG29*$AB$48-($CU28+H$48))^2+($AG29*$AB$49-($CV28+H$49))^2+($AG29*$AB$50-($CW28+H$50))^2+($AG29*$AB$51-($CX28+H$51))^2+($AG29*$AB$52-($CY28+H$52))^2+($AG29*$AB$53-($CZ28+H$53))^2+($AG29*$AB$54-($DA28+H$54))^2+($AG29*$AB$55-($DB28+H$55))^2+($AG29*$AB$56-($DC28+H$56))^2+($AG29*$AB$57-($DD28+H$57))^2+($AG29*$AB$58-($DE28+H$58))^2+($AG29*$AB$59-($DF28+H$59))^2+($AG29*$AB$60-($DG28+H$60))^2+($AG29*$AB$61-($DH28+H$61))^2+($AG29*$AB$62-($DI28+H$62))^2+($AG29*$AB$63-($DJ28+H$63))^2)))</f>
        <v/>
      </c>
      <c r="AM29" s="418" t="str">
        <f>IF(I$10=0,"",IF(COUNTIF($BE$7:$BE28,AM$6)&gt;=HLOOKUP(AM$6,$E$8:$X$10,ROW($E$10)-ROW($E$8)+1,FALSE),"",SQRT(($AG29*$AB$14-($BM28+I$14))^2+($AG29*$AB$15-($BN28+I$15))^2+($AG29*$AB$16-($BO28+I$16))^2+($AG29*$AB$17-($BP28+I$17))^2+($AG29*$AB$18-($BQ28+I$18))^2+($AG29*$AB$19-($BR28+I$19))^2+($AG29*$AB$20-($BS28+I$20))^2+($AG29*$AB$21-($BT28+I$21))^2+($AG29*$AB$22-($BU28+I$22))^2+($AG29*$AB$23-($BV28+I$23))^2+($AG29*$AB$24-($BW28+I$24))^2+($AG29*$AB$25-($BX28+I$25))^2+($AG29*$AB$26-($BY28+I$26))^2+($AG29*$AB$27-($BZ28+I$27))^2+($AG29*$AB$28-($CA28+I$28))^2+($AG29*$AB$29-($CB28+I$29))^2+($AG29*$AB$30-($CC28+I$30))^2+($AG29*$AB$31-($CD28+I$31))^2+($AG29*$AB$32-($CE28+I$32))^2+($AG29*$AB$33-($CF28+I$33))^2+($AG29*$AB$34-($CG28+I$34))^2+($AG29*$AB$35-($CH28+I$35))^2+($AG29*$AB$36-($CI28+I$36))^2+($AG29*$AB$37-($CJ28+I$37))^2+($AG29*$AB$38-($CK28+I$38))^2+($AG29*$AB$39-($CL28+I$39))^2+($AG29*$AB$40-($CM28+I$40))^2+($AG29*$AB$41-($CN28+I$41))^2+($AG29*$AB$42-($CO28+I$42))^2+($AG29*$AB$43-($CP28+I$43))^2+($AG29*$AB$44-($CQ28+I$44))^2+($AG29*$AB$45-($CR28+I$45))^2+($AG29*$AB$46-($CS28+I$46))^2+($AG29*$AB$47-($CT28+I$47))^2+($AG29*$AB$48-($CU28+I$48))^2+($AG29*$AB$49-($CV28+I$49))^2+($AG29*$AB$50-($CW28+I$50))^2+($AG29*$AB$51-($CX28+I$51))^2+($AG29*$AB$52-($CY28+I$52))^2+($AG29*$AB$53-($CZ28+I$53))^2+($AG29*$AB$54-($DA28+I$54))^2+($AG29*$AB$55-($DB28+I$55))^2+($AG29*$AB$56-($DC28+I$56))^2+($AG29*$AB$57-($DD28+I$57))^2+($AG29*$AB$58-($DE28+I$58))^2+($AG29*$AB$59-($DF28+I$59))^2+($AG29*$AB$60-($DG28+I$60))^2+($AG29*$AB$61-($DH28+I$61))^2+($AG29*$AB$62-($DI28+I$62))^2+($AG29*$AB$63-($DJ28+I$63))^2)))</f>
        <v/>
      </c>
      <c r="AN29" s="418" t="str">
        <f>IF(J$10=0,"",IF(COUNTIF($BE$7:$BE28,AN$6)&gt;=HLOOKUP(AN$6,$E$8:$X$10,ROW($E$10)-ROW($E$8)+1,FALSE),"",SQRT(($AG29*$AB$14-($BM28+J$14))^2+($AG29*$AB$15-($BN28+J$15))^2+($AG29*$AB$16-($BO28+J$16))^2+($AG29*$AB$17-($BP28+J$17))^2+($AG29*$AB$18-($BQ28+J$18))^2+($AG29*$AB$19-($BR28+J$19))^2+($AG29*$AB$20-($BS28+J$20))^2+($AG29*$AB$21-($BT28+J$21))^2+($AG29*$AB$22-($BU28+J$22))^2+($AG29*$AB$23-($BV28+J$23))^2+($AG29*$AB$24-($BW28+J$24))^2+($AG29*$AB$25-($BX28+J$25))^2+($AG29*$AB$26-($BY28+J$26))^2+($AG29*$AB$27-($BZ28+J$27))^2+($AG29*$AB$28-($CA28+J$28))^2+($AG29*$AB$29-($CB28+J$29))^2+($AG29*$AB$30-($CC28+J$30))^2+($AG29*$AB$31-($CD28+J$31))^2+($AG29*$AB$32-($CE28+J$32))^2+($AG29*$AB$33-($CF28+J$33))^2+($AG29*$AB$34-($CG28+J$34))^2+($AG29*$AB$35-($CH28+J$35))^2+($AG29*$AB$36-($CI28+J$36))^2+($AG29*$AB$37-($CJ28+J$37))^2+($AG29*$AB$38-($CK28+J$38))^2+($AG29*$AB$39-($CL28+J$39))^2+($AG29*$AB$40-($CM28+J$40))^2+($AG29*$AB$41-($CN28+J$41))^2+($AG29*$AB$42-($CO28+J$42))^2+($AG29*$AB$43-($CP28+J$43))^2+($AG29*$AB$44-($CQ28+J$44))^2+($AG29*$AB$45-($CR28+J$45))^2+($AG29*$AB$46-($CS28+J$46))^2+($AG29*$AB$47-($CT28+J$47))^2+($AG29*$AB$48-($CU28+J$48))^2+($AG29*$AB$49-($CV28+J$49))^2+($AG29*$AB$50-($CW28+J$50))^2+($AG29*$AB$51-($CX28+J$51))^2+($AG29*$AB$52-($CY28+J$52))^2+($AG29*$AB$53-($CZ28+J$53))^2+($AG29*$AB$54-($DA28+J$54))^2+($AG29*$AB$55-($DB28+J$55))^2+($AG29*$AB$56-($DC28+J$56))^2+($AG29*$AB$57-($DD28+J$57))^2+($AG29*$AB$58-($DE28+J$58))^2+($AG29*$AB$59-($DF28+J$59))^2+($AG29*$AB$60-($DG28+J$60))^2+($AG29*$AB$61-($DH28+J$61))^2+($AG29*$AB$62-($DI28+J$62))^2+($AG29*$AB$63-($DJ28+J$63))^2)))</f>
        <v/>
      </c>
      <c r="AO29" s="418" t="str">
        <f>IF(K$10=0,"",IF(COUNTIF($BE$7:$BE28,AO$6)&gt;=HLOOKUP(AO$6,$E$8:$X$10,ROW($E$10)-ROW($E$8)+1,FALSE),"",SQRT(($AG29*$AB$14-($BM28+K$14))^2+($AG29*$AB$15-($BN28+K$15))^2+($AG29*$AB$16-($BO28+K$16))^2+($AG29*$AB$17-($BP28+K$17))^2+($AG29*$AB$18-($BQ28+K$18))^2+($AG29*$AB$19-($BR28+K$19))^2+($AG29*$AB$20-($BS28+K$20))^2+($AG29*$AB$21-($BT28+K$21))^2+($AG29*$AB$22-($BU28+K$22))^2+($AG29*$AB$23-($BV28+K$23))^2+($AG29*$AB$24-($BW28+K$24))^2+($AG29*$AB$25-($BX28+K$25))^2+($AG29*$AB$26-($BY28+K$26))^2+($AG29*$AB$27-($BZ28+K$27))^2+($AG29*$AB$28-($CA28+K$28))^2+($AG29*$AB$29-($CB28+K$29))^2+($AG29*$AB$30-($CC28+K$30))^2+($AG29*$AB$31-($CD28+K$31))^2+($AG29*$AB$32-($CE28+K$32))^2+($AG29*$AB$33-($CF28+K$33))^2+($AG29*$AB$34-($CG28+K$34))^2+($AG29*$AB$35-($CH28+K$35))^2+($AG29*$AB$36-($CI28+K$36))^2+($AG29*$AB$37-($CJ28+K$37))^2+($AG29*$AB$38-($CK28+K$38))^2+($AG29*$AB$39-($CL28+K$39))^2+($AG29*$AB$40-($CM28+K$40))^2+($AG29*$AB$41-($CN28+K$41))^2+($AG29*$AB$42-($CO28+K$42))^2+($AG29*$AB$43-($CP28+K$43))^2+($AG29*$AB$44-($CQ28+K$44))^2+($AG29*$AB$45-($CR28+K$45))^2+($AG29*$AB$46-($CS28+K$46))^2+($AG29*$AB$47-($CT28+K$47))^2+($AG29*$AB$48-($CU28+K$48))^2+($AG29*$AB$49-($CV28+K$49))^2+($AG29*$AB$50-($CW28+K$50))^2+($AG29*$AB$51-($CX28+K$51))^2+($AG29*$AB$52-($CY28+K$52))^2+($AG29*$AB$53-($CZ28+K$53))^2+($AG29*$AB$54-($DA28+K$54))^2+($AG29*$AB$55-($DB28+K$55))^2+($AG29*$AB$56-($DC28+K$56))^2+($AG29*$AB$57-($DD28+K$57))^2+($AG29*$AB$58-($DE28+K$58))^2+($AG29*$AB$59-($DF28+K$59))^2+($AG29*$AB$60-($DG28+K$60))^2+($AG29*$AB$61-($DH28+K$61))^2+($AG29*$AB$62-($DI28+K$62))^2+($AG29*$AB$63-($DJ28+K$63))^2)))</f>
        <v/>
      </c>
      <c r="AP29" s="418" t="str">
        <f>IF(L$10=0,"",IF(COUNTIF($BE$7:$BE28,AP$6)&gt;=HLOOKUP(AP$6,$E$8:$X$10,ROW($E$10)-ROW($E$8)+1,FALSE),"",SQRT(($AG29*$AB$14-($BM28+L$14))^2+($AG29*$AB$15-($BN28+L$15))^2+($AG29*$AB$16-($BO28+L$16))^2+($AG29*$AB$17-($BP28+L$17))^2+($AG29*$AB$18-($BQ28+L$18))^2+($AG29*$AB$19-($BR28+L$19))^2+($AG29*$AB$20-($BS28+L$20))^2+($AG29*$AB$21-($BT28+L$21))^2+($AG29*$AB$22-($BU28+L$22))^2+($AG29*$AB$23-($BV28+L$23))^2+($AG29*$AB$24-($BW28+L$24))^2+($AG29*$AB$25-($BX28+L$25))^2+($AG29*$AB$26-($BY28+L$26))^2+($AG29*$AB$27-($BZ28+L$27))^2+($AG29*$AB$28-($CA28+L$28))^2+($AG29*$AB$29-($CB28+L$29))^2+($AG29*$AB$30-($CC28+L$30))^2+($AG29*$AB$31-($CD28+L$31))^2+($AG29*$AB$32-($CE28+L$32))^2+($AG29*$AB$33-($CF28+L$33))^2+($AG29*$AB$34-($CG28+L$34))^2+($AG29*$AB$35-($CH28+L$35))^2+($AG29*$AB$36-($CI28+L$36))^2+($AG29*$AB$37-($CJ28+L$37))^2+($AG29*$AB$38-($CK28+L$38))^2+($AG29*$AB$39-($CL28+L$39))^2+($AG29*$AB$40-($CM28+L$40))^2+($AG29*$AB$41-($CN28+L$41))^2+($AG29*$AB$42-($CO28+L$42))^2+($AG29*$AB$43-($CP28+L$43))^2+($AG29*$AB$44-($CQ28+L$44))^2+($AG29*$AB$45-($CR28+L$45))^2+($AG29*$AB$46-($CS28+L$46))^2+($AG29*$AB$47-($CT28+L$47))^2+($AG29*$AB$48-($CU28+L$48))^2+($AG29*$AB$49-($CV28+L$49))^2+($AG29*$AB$50-($CW28+L$50))^2+($AG29*$AB$51-($CX28+L$51))^2+($AG29*$AB$52-($CY28+L$52))^2+($AG29*$AB$53-($CZ28+L$53))^2+($AG29*$AB$54-($DA28+L$54))^2+($AG29*$AB$55-($DB28+L$55))^2+($AG29*$AB$56-($DC28+L$56))^2+($AG29*$AB$57-($DD28+L$57))^2+($AG29*$AB$58-($DE28+L$58))^2+($AG29*$AB$59-($DF28+L$59))^2+($AG29*$AB$60-($DG28+L$60))^2+($AG29*$AB$61-($DH28+L$61))^2+($AG29*$AB$62-($DI28+L$62))^2+($AG29*$AB$63-($DJ28+L$63))^2)))</f>
        <v/>
      </c>
      <c r="AQ29" s="418" t="str">
        <f>IF(M$10=0,"",IF(COUNTIF($BE$7:$BE28,AQ$6)&gt;=HLOOKUP(AQ$6,$E$8:$X$10,ROW($E$10)-ROW($E$8)+1,FALSE),"",SQRT(($AG29*$AB$14-($BM28+M$14))^2+($AG29*$AB$15-($BN28+M$15))^2+($AG29*$AB$16-($BO28+M$16))^2+($AG29*$AB$17-($BP28+M$17))^2+($AG29*$AB$18-($BQ28+M$18))^2+($AG29*$AB$19-($BR28+M$19))^2+($AG29*$AB$20-($BS28+M$20))^2+($AG29*$AB$21-($BT28+M$21))^2+($AG29*$AB$22-($BU28+M$22))^2+($AG29*$AB$23-($BV28+M$23))^2+($AG29*$AB$24-($BW28+M$24))^2+($AG29*$AB$25-($BX28+M$25))^2+($AG29*$AB$26-($BY28+M$26))^2+($AG29*$AB$27-($BZ28+M$27))^2+($AG29*$AB$28-($CA28+M$28))^2+($AG29*$AB$29-($CB28+M$29))^2+($AG29*$AB$30-($CC28+M$30))^2+($AG29*$AB$31-($CD28+M$31))^2+($AG29*$AB$32-($CE28+M$32))^2+($AG29*$AB$33-($CF28+M$33))^2+($AG29*$AB$34-($CG28+M$34))^2+($AG29*$AB$35-($CH28+M$35))^2+($AG29*$AB$36-($CI28+M$36))^2+($AG29*$AB$37-($CJ28+M$37))^2+($AG29*$AB$38-($CK28+M$38))^2+($AG29*$AB$39-($CL28+M$39))^2+($AG29*$AB$40-($CM28+M$40))^2+($AG29*$AB$41-($CN28+M$41))^2+($AG29*$AB$42-($CO28+M$42))^2+($AG29*$AB$43-($CP28+M$43))^2+($AG29*$AB$44-($CQ28+M$44))^2+($AG29*$AB$45-($CR28+M$45))^2+($AG29*$AB$46-($CS28+M$46))^2+($AG29*$AB$47-($CT28+M$47))^2+($AG29*$AB$48-($CU28+M$48))^2+($AG29*$AB$49-($CV28+M$49))^2+($AG29*$AB$50-($CW28+M$50))^2+($AG29*$AB$51-($CX28+M$51))^2+($AG29*$AB$52-($CY28+M$52))^2+($AG29*$AB$53-($CZ28+M$53))^2+($AG29*$AB$54-($DA28+M$54))^2+($AG29*$AB$55-($DB28+M$55))^2+($AG29*$AB$56-($DC28+M$56))^2+($AG29*$AB$57-($DD28+M$57))^2+($AG29*$AB$58-($DE28+M$58))^2+($AG29*$AB$59-($DF28+M$59))^2+($AG29*$AB$60-($DG28+M$60))^2+($AG29*$AB$61-($DH28+M$61))^2+($AG29*$AB$62-($DI28+M$62))^2+($AG29*$AB$63-($DJ28+M$63))^2)))</f>
        <v/>
      </c>
      <c r="AR29" s="418" t="str">
        <f>IF(N$10=0,"",IF(COUNTIF($BE$7:$BE28,AR$6)&gt;=HLOOKUP(AR$6,$E$8:$X$10,ROW($E$10)-ROW($E$8)+1,FALSE),"",SQRT(($AG29*$AB$14-($BM28+N$14))^2+($AG29*$AB$15-($BN28+N$15))^2+($AG29*$AB$16-($BO28+N$16))^2+($AG29*$AB$17-($BP28+N$17))^2+($AG29*$AB$18-($BQ28+N$18))^2+($AG29*$AB$19-($BR28+N$19))^2+($AG29*$AB$20-($BS28+N$20))^2+($AG29*$AB$21-($BT28+N$21))^2+($AG29*$AB$22-($BU28+N$22))^2+($AG29*$AB$23-($BV28+N$23))^2+($AG29*$AB$24-($BW28+N$24))^2+($AG29*$AB$25-($BX28+N$25))^2+($AG29*$AB$26-($BY28+N$26))^2+($AG29*$AB$27-($BZ28+N$27))^2+($AG29*$AB$28-($CA28+N$28))^2+($AG29*$AB$29-($CB28+N$29))^2+($AG29*$AB$30-($CC28+N$30))^2+($AG29*$AB$31-($CD28+N$31))^2+($AG29*$AB$32-($CE28+N$32))^2+($AG29*$AB$33-($CF28+N$33))^2+($AG29*$AB$34-($CG28+N$34))^2+($AG29*$AB$35-($CH28+N$35))^2+($AG29*$AB$36-($CI28+N$36))^2+($AG29*$AB$37-($CJ28+N$37))^2+($AG29*$AB$38-($CK28+N$38))^2+($AG29*$AB$39-($CL28+N$39))^2+($AG29*$AB$40-($CM28+N$40))^2+($AG29*$AB$41-($CN28+N$41))^2+($AG29*$AB$42-($CO28+N$42))^2+($AG29*$AB$43-($CP28+N$43))^2+($AG29*$AB$44-($CQ28+N$44))^2+($AG29*$AB$45-($CR28+N$45))^2+($AG29*$AB$46-($CS28+N$46))^2+($AG29*$AB$47-($CT28+N$47))^2+($AG29*$AB$48-($CU28+N$48))^2+($AG29*$AB$49-($CV28+N$49))^2+($AG29*$AB$50-($CW28+N$50))^2+($AG29*$AB$51-($CX28+N$51))^2+($AG29*$AB$52-($CY28+N$52))^2+($AG29*$AB$53-($CZ28+N$53))^2+($AG29*$AB$54-($DA28+N$54))^2+($AG29*$AB$55-($DB28+N$55))^2+($AG29*$AB$56-($DC28+N$56))^2+($AG29*$AB$57-($DD28+N$57))^2+($AG29*$AB$58-($DE28+N$58))^2+($AG29*$AB$59-($DF28+N$59))^2+($AG29*$AB$60-($DG28+N$60))^2+($AG29*$AB$61-($DH28+N$61))^2+($AG29*$AB$62-($DI28+N$62))^2+($AG29*$AB$63-($DJ28+N$63))^2)))</f>
        <v/>
      </c>
      <c r="AS29" s="418" t="str">
        <f>IF(O$10=0,"",IF(COUNTIF($BE$7:$BE28,AS$6)&gt;=HLOOKUP(AS$6,$E$8:$X$10,ROW($E$10)-ROW($E$8)+1,FALSE),"",SQRT(($AG29*$AB$14-($BM28+O$14))^2+($AG29*$AB$15-($BN28+O$15))^2+($AG29*$AB$16-($BO28+O$16))^2+($AG29*$AB$17-($BP28+O$17))^2+($AG29*$AB$18-($BQ28+O$18))^2+($AG29*$AB$19-($BR28+O$19))^2+($AG29*$AB$20-($BS28+O$20))^2+($AG29*$AB$21-($BT28+O$21))^2+($AG29*$AB$22-($BU28+O$22))^2+($AG29*$AB$23-($BV28+O$23))^2+($AG29*$AB$24-($BW28+O$24))^2+($AG29*$AB$25-($BX28+O$25))^2+($AG29*$AB$26-($BY28+O$26))^2+($AG29*$AB$27-($BZ28+O$27))^2+($AG29*$AB$28-($CA28+O$28))^2+($AG29*$AB$29-($CB28+O$29))^2+($AG29*$AB$30-($CC28+O$30))^2+($AG29*$AB$31-($CD28+O$31))^2+($AG29*$AB$32-($CE28+O$32))^2+($AG29*$AB$33-($CF28+O$33))^2+($AG29*$AB$34-($CG28+O$34))^2+($AG29*$AB$35-($CH28+O$35))^2+($AG29*$AB$36-($CI28+O$36))^2+($AG29*$AB$37-($CJ28+O$37))^2+($AG29*$AB$38-($CK28+O$38))^2+($AG29*$AB$39-($CL28+O$39))^2+($AG29*$AB$40-($CM28+O$40))^2+($AG29*$AB$41-($CN28+O$41))^2+($AG29*$AB$42-($CO28+O$42))^2+($AG29*$AB$43-($CP28+O$43))^2+($AG29*$AB$44-($CQ28+O$44))^2+($AG29*$AB$45-($CR28+O$45))^2+($AG29*$AB$46-($CS28+O$46))^2+($AG29*$AB$47-($CT28+O$47))^2+($AG29*$AB$48-($CU28+O$48))^2+($AG29*$AB$49-($CV28+O$49))^2+($AG29*$AB$50-($CW28+O$50))^2+($AG29*$AB$51-($CX28+O$51))^2+($AG29*$AB$52-($CY28+O$52))^2+($AG29*$AB$53-($CZ28+O$53))^2+($AG29*$AB$54-($DA28+O$54))^2+($AG29*$AB$55-($DB28+O$55))^2+($AG29*$AB$56-($DC28+O$56))^2+($AG29*$AB$57-($DD28+O$57))^2+($AG29*$AB$58-($DE28+O$58))^2+($AG29*$AB$59-($DF28+O$59))^2+($AG29*$AB$60-($DG28+O$60))^2+($AG29*$AB$61-($DH28+O$61))^2+($AG29*$AB$62-($DI28+O$62))^2+($AG29*$AB$63-($DJ28+O$63))^2)))</f>
        <v/>
      </c>
      <c r="AT29" s="418" t="str">
        <f>IF(P$10=0,"",IF(COUNTIF($BE$7:$BE28,AT$6)&gt;=HLOOKUP(AT$6,$E$8:$X$10,ROW($E$10)-ROW($E$8)+1,FALSE),"",SQRT(($AG29*$AB$14-($BM28+P$14))^2+($AG29*$AB$15-($BN28+P$15))^2+($AG29*$AB$16-($BO28+P$16))^2+($AG29*$AB$17-($BP28+P$17))^2+($AG29*$AB$18-($BQ28+P$18))^2+($AG29*$AB$19-($BR28+P$19))^2+($AG29*$AB$20-($BS28+P$20))^2+($AG29*$AB$21-($BT28+P$21))^2+($AG29*$AB$22-($BU28+P$22))^2+($AG29*$AB$23-($BV28+P$23))^2+($AG29*$AB$24-($BW28+P$24))^2+($AG29*$AB$25-($BX28+P$25))^2+($AG29*$AB$26-($BY28+P$26))^2+($AG29*$AB$27-($BZ28+P$27))^2+($AG29*$AB$28-($CA28+P$28))^2+($AG29*$AB$29-($CB28+P$29))^2+($AG29*$AB$30-($CC28+P$30))^2+($AG29*$AB$31-($CD28+P$31))^2+($AG29*$AB$32-($CE28+P$32))^2+($AG29*$AB$33-($CF28+P$33))^2+($AG29*$AB$34-($CG28+P$34))^2+($AG29*$AB$35-($CH28+P$35))^2+($AG29*$AB$36-($CI28+P$36))^2+($AG29*$AB$37-($CJ28+P$37))^2+($AG29*$AB$38-($CK28+P$38))^2+($AG29*$AB$39-($CL28+P$39))^2+($AG29*$AB$40-($CM28+P$40))^2+($AG29*$AB$41-($CN28+P$41))^2+($AG29*$AB$42-($CO28+P$42))^2+($AG29*$AB$43-($CP28+P$43))^2+($AG29*$AB$44-($CQ28+P$44))^2+($AG29*$AB$45-($CR28+P$45))^2+($AG29*$AB$46-($CS28+P$46))^2+($AG29*$AB$47-($CT28+P$47))^2+($AG29*$AB$48-($CU28+P$48))^2+($AG29*$AB$49-($CV28+P$49))^2+($AG29*$AB$50-($CW28+P$50))^2+($AG29*$AB$51-($CX28+P$51))^2+($AG29*$AB$52-($CY28+P$52))^2+($AG29*$AB$53-($CZ28+P$53))^2+($AG29*$AB$54-($DA28+P$54))^2+($AG29*$AB$55-($DB28+P$55))^2+($AG29*$AB$56-($DC28+P$56))^2+($AG29*$AB$57-($DD28+P$57))^2+($AG29*$AB$58-($DE28+P$58))^2+($AG29*$AB$59-($DF28+P$59))^2+($AG29*$AB$60-($DG28+P$60))^2+($AG29*$AB$61-($DH28+P$61))^2+($AG29*$AB$62-($DI28+P$62))^2+($AG29*$AB$63-($DJ28+P$63))^2)))</f>
        <v/>
      </c>
      <c r="AU29" s="418" t="str">
        <f>IF(Q$10=0,"",IF(COUNTIF($BE$7:$BE28,AU$6)&gt;=HLOOKUP(AU$6,$E$8:$X$10,ROW($E$10)-ROW($E$8)+1,FALSE),"",SQRT(($AG29*$AB$14-($BM28+Q$14))^2+($AG29*$AB$15-($BN28+Q$15))^2+($AG29*$AB$16-($BO28+Q$16))^2+($AG29*$AB$17-($BP28+Q$17))^2+($AG29*$AB$18-($BQ28+Q$18))^2+($AG29*$AB$19-($BR28+Q$19))^2+($AG29*$AB$20-($BS28+Q$20))^2+($AG29*$AB$21-($BT28+Q$21))^2+($AG29*$AB$22-($BU28+Q$22))^2+($AG29*$AB$23-($BV28+Q$23))^2+($AG29*$AB$24-($BW28+Q$24))^2+($AG29*$AB$25-($BX28+Q$25))^2+($AG29*$AB$26-($BY28+Q$26))^2+($AG29*$AB$27-($BZ28+Q$27))^2+($AG29*$AB$28-($CA28+Q$28))^2+($AG29*$AB$29-($CB28+Q$29))^2+($AG29*$AB$30-($CC28+Q$30))^2+($AG29*$AB$31-($CD28+Q$31))^2+($AG29*$AB$32-($CE28+Q$32))^2+($AG29*$AB$33-($CF28+Q$33))^2+($AG29*$AB$34-($CG28+Q$34))^2+($AG29*$AB$35-($CH28+Q$35))^2+($AG29*$AB$36-($CI28+Q$36))^2+($AG29*$AB$37-($CJ28+Q$37))^2+($AG29*$AB$38-($CK28+Q$38))^2+($AG29*$AB$39-($CL28+Q$39))^2+($AG29*$AB$40-($CM28+Q$40))^2+($AG29*$AB$41-($CN28+Q$41))^2+($AG29*$AB$42-($CO28+Q$42))^2+($AG29*$AB$43-($CP28+Q$43))^2+($AG29*$AB$44-($CQ28+Q$44))^2+($AG29*$AB$45-($CR28+Q$45))^2+($AG29*$AB$46-($CS28+Q$46))^2+($AG29*$AB$47-($CT28+Q$47))^2+($AG29*$AB$48-($CU28+Q$48))^2+($AG29*$AB$49-($CV28+Q$49))^2+($AG29*$AB$50-($CW28+Q$50))^2+($AG29*$AB$51-($CX28+Q$51))^2+($AG29*$AB$52-($CY28+Q$52))^2+($AG29*$AB$53-($CZ28+Q$53))^2+($AG29*$AB$54-($DA28+Q$54))^2+($AG29*$AB$55-($DB28+Q$55))^2+($AG29*$AB$56-($DC28+Q$56))^2+($AG29*$AB$57-($DD28+Q$57))^2+($AG29*$AB$58-($DE28+Q$58))^2+($AG29*$AB$59-($DF28+Q$59))^2+($AG29*$AB$60-($DG28+Q$60))^2+($AG29*$AB$61-($DH28+Q$61))^2+($AG29*$AB$62-($DI28+Q$62))^2+($AG29*$AB$63-($DJ28+Q$63))^2)))</f>
        <v/>
      </c>
      <c r="AV29" s="418" t="str">
        <f>IF(R$10=0,"",IF(COUNTIF($BE$7:$BE28,AV$6)&gt;=HLOOKUP(AV$6,$E$8:$X$10,ROW($E$10)-ROW($E$8)+1,FALSE),"",SQRT(($AG29*$AB$14-($BM28+R$14))^2+($AG29*$AB$15-($BN28+R$15))^2+($AG29*$AB$16-($BO28+R$16))^2+($AG29*$AB$17-($BP28+R$17))^2+($AG29*$AB$18-($BQ28+R$18))^2+($AG29*$AB$19-($BR28+R$19))^2+($AG29*$AB$20-($BS28+R$20))^2+($AG29*$AB$21-($BT28+R$21))^2+($AG29*$AB$22-($BU28+R$22))^2+($AG29*$AB$23-($BV28+R$23))^2+($AG29*$AB$24-($BW28+R$24))^2+($AG29*$AB$25-($BX28+R$25))^2+($AG29*$AB$26-($BY28+R$26))^2+($AG29*$AB$27-($BZ28+R$27))^2+($AG29*$AB$28-($CA28+R$28))^2+($AG29*$AB$29-($CB28+R$29))^2+($AG29*$AB$30-($CC28+R$30))^2+($AG29*$AB$31-($CD28+R$31))^2+($AG29*$AB$32-($CE28+R$32))^2+($AG29*$AB$33-($CF28+R$33))^2+($AG29*$AB$34-($CG28+R$34))^2+($AG29*$AB$35-($CH28+R$35))^2+($AG29*$AB$36-($CI28+R$36))^2+($AG29*$AB$37-($CJ28+R$37))^2+($AG29*$AB$38-($CK28+R$38))^2+($AG29*$AB$39-($CL28+R$39))^2+($AG29*$AB$40-($CM28+R$40))^2+($AG29*$AB$41-($CN28+R$41))^2+($AG29*$AB$42-($CO28+R$42))^2+($AG29*$AB$43-($CP28+R$43))^2+($AG29*$AB$44-($CQ28+R$44))^2+($AG29*$AB$45-($CR28+R$45))^2+($AG29*$AB$46-($CS28+R$46))^2+($AG29*$AB$47-($CT28+R$47))^2+($AG29*$AB$48-($CU28+R$48))^2+($AG29*$AB$49-($CV28+R$49))^2+($AG29*$AB$50-($CW28+R$50))^2+($AG29*$AB$51-($CX28+R$51))^2+($AG29*$AB$52-($CY28+R$52))^2+($AG29*$AB$53-($CZ28+R$53))^2+($AG29*$AB$54-($DA28+R$54))^2+($AG29*$AB$55-($DB28+R$55))^2+($AG29*$AB$56-($DC28+R$56))^2+($AG29*$AB$57-($DD28+R$57))^2+($AG29*$AB$58-($DE28+R$58))^2+($AG29*$AB$59-($DF28+R$59))^2+($AG29*$AB$60-($DG28+R$60))^2+($AG29*$AB$61-($DH28+R$61))^2+($AG29*$AB$62-($DI28+R$62))^2+($AG29*$AB$63-($DJ28+R$63))^2)))</f>
        <v/>
      </c>
      <c r="AW29" s="418" t="str">
        <f>IF(S$10=0,"",IF(COUNTIF($BE$7:$BE28,AW$6)&gt;=HLOOKUP(AW$6,$E$8:$X$10,ROW($E$10)-ROW($E$8)+1,FALSE),"",SQRT(($AG29*$AB$14-($BM28+S$14))^2+($AG29*$AB$15-($BN28+S$15))^2+($AG29*$AB$16-($BO28+S$16))^2+($AG29*$AB$17-($BP28+S$17))^2+($AG29*$AB$18-($BQ28+S$18))^2+($AG29*$AB$19-($BR28+S$19))^2+($AG29*$AB$20-($BS28+S$20))^2+($AG29*$AB$21-($BT28+S$21))^2+($AG29*$AB$22-($BU28+S$22))^2+($AG29*$AB$23-($BV28+S$23))^2+($AG29*$AB$24-($BW28+S$24))^2+($AG29*$AB$25-($BX28+S$25))^2+($AG29*$AB$26-($BY28+S$26))^2+($AG29*$AB$27-($BZ28+S$27))^2+($AG29*$AB$28-($CA28+S$28))^2+($AG29*$AB$29-($CB28+S$29))^2+($AG29*$AB$30-($CC28+S$30))^2+($AG29*$AB$31-($CD28+S$31))^2+($AG29*$AB$32-($CE28+S$32))^2+($AG29*$AB$33-($CF28+S$33))^2+($AG29*$AB$34-($CG28+S$34))^2+($AG29*$AB$35-($CH28+S$35))^2+($AG29*$AB$36-($CI28+S$36))^2+($AG29*$AB$37-($CJ28+S$37))^2+($AG29*$AB$38-($CK28+S$38))^2+($AG29*$AB$39-($CL28+S$39))^2+($AG29*$AB$40-($CM28+S$40))^2+($AG29*$AB$41-($CN28+S$41))^2+($AG29*$AB$42-($CO28+S$42))^2+($AG29*$AB$43-($CP28+S$43))^2+($AG29*$AB$44-($CQ28+S$44))^2+($AG29*$AB$45-($CR28+S$45))^2+($AG29*$AB$46-($CS28+S$46))^2+($AG29*$AB$47-($CT28+S$47))^2+($AG29*$AB$48-($CU28+S$48))^2+($AG29*$AB$49-($CV28+S$49))^2+($AG29*$AB$50-($CW28+S$50))^2+($AG29*$AB$51-($CX28+S$51))^2+($AG29*$AB$52-($CY28+S$52))^2+($AG29*$AB$53-($CZ28+S$53))^2+($AG29*$AB$54-($DA28+S$54))^2+($AG29*$AB$55-($DB28+S$55))^2+($AG29*$AB$56-($DC28+S$56))^2+($AG29*$AB$57-($DD28+S$57))^2+($AG29*$AB$58-($DE28+S$58))^2+($AG29*$AB$59-($DF28+S$59))^2+($AG29*$AB$60-($DG28+S$60))^2+($AG29*$AB$61-($DH28+S$61))^2+($AG29*$AB$62-($DI28+S$62))^2+($AG29*$AB$63-($DJ28+S$63))^2)))</f>
        <v/>
      </c>
      <c r="AX29" s="418" t="str">
        <f>IF(T$10=0,"",IF(COUNTIF($BE$7:$BE28,AX$6)&gt;=HLOOKUP(AX$6,$E$8:$X$10,ROW($E$10)-ROW($E$8)+1,FALSE),"",SQRT(($AG29*$AB$14-($BM28+T$14))^2+($AG29*$AB$15-($BN28+T$15))^2+($AG29*$AB$16-($BO28+T$16))^2+($AG29*$AB$17-($BP28+T$17))^2+($AG29*$AB$18-($BQ28+T$18))^2+($AG29*$AB$19-($BR28+T$19))^2+($AG29*$AB$20-($BS28+T$20))^2+($AG29*$AB$21-($BT28+T$21))^2+($AG29*$AB$22-($BU28+T$22))^2+($AG29*$AB$23-($BV28+T$23))^2+($AG29*$AB$24-($BW28+T$24))^2+($AG29*$AB$25-($BX28+T$25))^2+($AG29*$AB$26-($BY28+T$26))^2+($AG29*$AB$27-($BZ28+T$27))^2+($AG29*$AB$28-($CA28+T$28))^2+($AG29*$AB$29-($CB28+T$29))^2+($AG29*$AB$30-($CC28+T$30))^2+($AG29*$AB$31-($CD28+T$31))^2+($AG29*$AB$32-($CE28+T$32))^2+($AG29*$AB$33-($CF28+T$33))^2+($AG29*$AB$34-($CG28+T$34))^2+($AG29*$AB$35-($CH28+T$35))^2+($AG29*$AB$36-($CI28+T$36))^2+($AG29*$AB$37-($CJ28+T$37))^2+($AG29*$AB$38-($CK28+T$38))^2+($AG29*$AB$39-($CL28+T$39))^2+($AG29*$AB$40-($CM28+T$40))^2+($AG29*$AB$41-($CN28+T$41))^2+($AG29*$AB$42-($CO28+T$42))^2+($AG29*$AB$43-($CP28+T$43))^2+($AG29*$AB$44-($CQ28+T$44))^2+($AG29*$AB$45-($CR28+T$45))^2+($AG29*$AB$46-($CS28+T$46))^2+($AG29*$AB$47-($CT28+T$47))^2+($AG29*$AB$48-($CU28+T$48))^2+($AG29*$AB$49-($CV28+T$49))^2+($AG29*$AB$50-($CW28+T$50))^2+($AG29*$AB$51-($CX28+T$51))^2+($AG29*$AB$52-($CY28+T$52))^2+($AG29*$AB$53-($CZ28+T$53))^2+($AG29*$AB$54-($DA28+T$54))^2+($AG29*$AB$55-($DB28+T$55))^2+($AG29*$AB$56-($DC28+T$56))^2+($AG29*$AB$57-($DD28+T$57))^2+($AG29*$AB$58-($DE28+T$58))^2+($AG29*$AB$59-($DF28+T$59))^2+($AG29*$AB$60-($DG28+T$60))^2+($AG29*$AB$61-($DH28+T$61))^2+($AG29*$AB$62-($DI28+T$62))^2+($AG29*$AB$63-($DJ28+T$63))^2)))</f>
        <v/>
      </c>
      <c r="AY29" s="418" t="str">
        <f>IF(U$10=0,"",IF(COUNTIF($BE$7:$BE28,AY$6)&gt;=HLOOKUP(AY$6,$E$8:$X$10,ROW($E$10)-ROW($E$8)+1,FALSE),"",SQRT(($AG29*$AB$14-($BM28+U$14))^2+($AG29*$AB$15-($BN28+U$15))^2+($AG29*$AB$16-($BO28+U$16))^2+($AG29*$AB$17-($BP28+U$17))^2+($AG29*$AB$18-($BQ28+U$18))^2+($AG29*$AB$19-($BR28+U$19))^2+($AG29*$AB$20-($BS28+U$20))^2+($AG29*$AB$21-($BT28+U$21))^2+($AG29*$AB$22-($BU28+U$22))^2+($AG29*$AB$23-($BV28+U$23))^2+($AG29*$AB$24-($BW28+U$24))^2+($AG29*$AB$25-($BX28+U$25))^2+($AG29*$AB$26-($BY28+U$26))^2+($AG29*$AB$27-($BZ28+U$27))^2+($AG29*$AB$28-($CA28+U$28))^2+($AG29*$AB$29-($CB28+U$29))^2+($AG29*$AB$30-($CC28+U$30))^2+($AG29*$AB$31-($CD28+U$31))^2+($AG29*$AB$32-($CE28+U$32))^2+($AG29*$AB$33-($CF28+U$33))^2+($AG29*$AB$34-($CG28+U$34))^2+($AG29*$AB$35-($CH28+U$35))^2+($AG29*$AB$36-($CI28+U$36))^2+($AG29*$AB$37-($CJ28+U$37))^2+($AG29*$AB$38-($CK28+U$38))^2+($AG29*$AB$39-($CL28+U$39))^2+($AG29*$AB$40-($CM28+U$40))^2+($AG29*$AB$41-($CN28+U$41))^2+($AG29*$AB$42-($CO28+U$42))^2+($AG29*$AB$43-($CP28+U$43))^2+($AG29*$AB$44-($CQ28+U$44))^2+($AG29*$AB$45-($CR28+U$45))^2+($AG29*$AB$46-($CS28+U$46))^2+($AG29*$AB$47-($CT28+U$47))^2+($AG29*$AB$48-($CU28+U$48))^2+($AG29*$AB$49-($CV28+U$49))^2+($AG29*$AB$50-($CW28+U$50))^2+($AG29*$AB$51-($CX28+U$51))^2+($AG29*$AB$52-($CY28+U$52))^2+($AG29*$AB$53-($CZ28+U$53))^2+($AG29*$AB$54-($DA28+U$54))^2+($AG29*$AB$55-($DB28+U$55))^2+($AG29*$AB$56-($DC28+U$56))^2+($AG29*$AB$57-($DD28+U$57))^2+($AG29*$AB$58-($DE28+U$58))^2+($AG29*$AB$59-($DF28+U$59))^2+($AG29*$AB$60-($DG28+U$60))^2+($AG29*$AB$61-($DH28+U$61))^2+($AG29*$AB$62-($DI28+U$62))^2+($AG29*$AB$63-($DJ28+U$63))^2)))</f>
        <v/>
      </c>
      <c r="AZ29" s="418" t="str">
        <f>IF(V$10=0,"",IF(COUNTIF($BE$7:$BE28,AZ$6)&gt;=HLOOKUP(AZ$6,$E$8:$X$10,ROW($E$10)-ROW($E$8)+1,FALSE),"",SQRT(($AG29*$AB$14-($BM28+V$14))^2+($AG29*$AB$15-($BN28+V$15))^2+($AG29*$AB$16-($BO28+V$16))^2+($AG29*$AB$17-($BP28+V$17))^2+($AG29*$AB$18-($BQ28+V$18))^2+($AG29*$AB$19-($BR28+V$19))^2+($AG29*$AB$20-($BS28+V$20))^2+($AG29*$AB$21-($BT28+V$21))^2+($AG29*$AB$22-($BU28+V$22))^2+($AG29*$AB$23-($BV28+V$23))^2+($AG29*$AB$24-($BW28+V$24))^2+($AG29*$AB$25-($BX28+V$25))^2+($AG29*$AB$26-($BY28+V$26))^2+($AG29*$AB$27-($BZ28+V$27))^2+($AG29*$AB$28-($CA28+V$28))^2+($AG29*$AB$29-($CB28+V$29))^2+($AG29*$AB$30-($CC28+V$30))^2+($AG29*$AB$31-($CD28+V$31))^2+($AG29*$AB$32-($CE28+V$32))^2+($AG29*$AB$33-($CF28+V$33))^2+($AG29*$AB$34-($CG28+V$34))^2+($AG29*$AB$35-($CH28+V$35))^2+($AG29*$AB$36-($CI28+V$36))^2+($AG29*$AB$37-($CJ28+V$37))^2+($AG29*$AB$38-($CK28+V$38))^2+($AG29*$AB$39-($CL28+V$39))^2+($AG29*$AB$40-($CM28+V$40))^2+($AG29*$AB$41-($CN28+V$41))^2+($AG29*$AB$42-($CO28+V$42))^2+($AG29*$AB$43-($CP28+V$43))^2+($AG29*$AB$44-($CQ28+V$44))^2+($AG29*$AB$45-($CR28+V$45))^2+($AG29*$AB$46-($CS28+V$46))^2+($AG29*$AB$47-($CT28+V$47))^2+($AG29*$AB$48-($CU28+V$48))^2+($AG29*$AB$49-($CV28+V$49))^2+($AG29*$AB$50-($CW28+V$50))^2+($AG29*$AB$51-($CX28+V$51))^2+($AG29*$AB$52-($CY28+V$52))^2+($AG29*$AB$53-($CZ28+V$53))^2+($AG29*$AB$54-($DA28+V$54))^2+($AG29*$AB$55-($DB28+V$55))^2+($AG29*$AB$56-($DC28+V$56))^2+($AG29*$AB$57-($DD28+V$57))^2+($AG29*$AB$58-($DE28+V$58))^2+($AG29*$AB$59-($DF28+V$59))^2+($AG29*$AB$60-($DG28+V$60))^2+($AG29*$AB$61-($DH28+V$61))^2+($AG29*$AB$62-($DI28+V$62))^2+($AG29*$AB$63-($DJ28+V$63))^2)))</f>
        <v/>
      </c>
      <c r="BA29" s="418" t="str">
        <f>IF(W$10=0,"",IF(COUNTIF($BE$7:$BE28,BA$6)&gt;=HLOOKUP(BA$6,$E$8:$X$10,ROW($E$10)-ROW($E$8)+1,FALSE),"",SQRT(($AG29*$AB$14-($BM28+W$14))^2+($AG29*$AB$15-($BN28+W$15))^2+($AG29*$AB$16-($BO28+W$16))^2+($AG29*$AB$17-($BP28+W$17))^2+($AG29*$AB$18-($BQ28+W$18))^2+($AG29*$AB$19-($BR28+W$19))^2+($AG29*$AB$20-($BS28+W$20))^2+($AG29*$AB$21-($BT28+W$21))^2+($AG29*$AB$22-($BU28+W$22))^2+($AG29*$AB$23-($BV28+W$23))^2+($AG29*$AB$24-($BW28+W$24))^2+($AG29*$AB$25-($BX28+W$25))^2+($AG29*$AB$26-($BY28+W$26))^2+($AG29*$AB$27-($BZ28+W$27))^2+($AG29*$AB$28-($CA28+W$28))^2+($AG29*$AB$29-($CB28+W$29))^2+($AG29*$AB$30-($CC28+W$30))^2+($AG29*$AB$31-($CD28+W$31))^2+($AG29*$AB$32-($CE28+W$32))^2+($AG29*$AB$33-($CF28+W$33))^2+($AG29*$AB$34-($CG28+W$34))^2+($AG29*$AB$35-($CH28+W$35))^2+($AG29*$AB$36-($CI28+W$36))^2+($AG29*$AB$37-($CJ28+W$37))^2+($AG29*$AB$38-($CK28+W$38))^2+($AG29*$AB$39-($CL28+W$39))^2+($AG29*$AB$40-($CM28+W$40))^2+($AG29*$AB$41-($CN28+W$41))^2+($AG29*$AB$42-($CO28+W$42))^2+($AG29*$AB$43-($CP28+W$43))^2+($AG29*$AB$44-($CQ28+W$44))^2+($AG29*$AB$45-($CR28+W$45))^2+($AG29*$AB$46-($CS28+W$46))^2+($AG29*$AB$47-($CT28+W$47))^2+($AG29*$AB$48-($CU28+W$48))^2+($AG29*$AB$49-($CV28+W$49))^2+($AG29*$AB$50-($CW28+W$50))^2+($AG29*$AB$51-($CX28+W$51))^2+($AG29*$AB$52-($CY28+W$52))^2+($AG29*$AB$53-($CZ28+W$53))^2+($AG29*$AB$54-($DA28+W$54))^2+($AG29*$AB$55-($DB28+W$55))^2+($AG29*$AB$56-($DC28+W$56))^2+($AG29*$AB$57-($DD28+W$57))^2+($AG29*$AB$58-($DE28+W$58))^2+($AG29*$AB$59-($DF28+W$59))^2+($AG29*$AB$60-($DG28+W$60))^2+($AG29*$AB$61-($DH28+W$61))^2+($AG29*$AB$62-($DI28+W$62))^2+($AG29*$AB$63-($DJ28+W$63))^2)))</f>
        <v/>
      </c>
      <c r="BB29" s="418" t="str">
        <f>IF(X$10=0,"",IF(COUNTIF($BE$7:$BE28,BB$6)&gt;=HLOOKUP(BB$6,$E$8:$X$10,ROW($E$10)-ROW($E$8)+1,FALSE),"",SQRT(($AG29*$AB$14-($BM28+X$14))^2+($AG29*$AB$15-($BN28+X$15))^2+($AG29*$AB$16-($BO28+X$16))^2+($AG29*$AB$17-($BP28+X$17))^2+($AG29*$AB$18-($BQ28+X$18))^2+($AG29*$AB$19-($BR28+X$19))^2+($AG29*$AB$20-($BS28+X$20))^2+($AG29*$AB$21-($BT28+X$21))^2+($AG29*$AB$22-($BU28+X$22))^2+($AG29*$AB$23-($BV28+X$23))^2+($AG29*$AB$24-($BW28+X$24))^2+($AG29*$AB$25-($BX28+X$25))^2+($AG29*$AB$26-($BY28+X$26))^2+($AG29*$AB$27-($BZ28+X$27))^2+($AG29*$AB$28-($CA28+X$28))^2+($AG29*$AB$29-($CB28+X$29))^2+($AG29*$AB$30-($CC28+X$30))^2+($AG29*$AB$31-($CD28+X$31))^2+($AG29*$AB$32-($CE28+X$32))^2+($AG29*$AB$33-($CF28+X$33))^2+($AG29*$AB$34-($CG28+X$34))^2+($AG29*$AB$35-($CH28+X$35))^2+($AG29*$AB$36-($CI28+X$36))^2+($AG29*$AB$37-($CJ28+X$37))^2+($AG29*$AB$38-($CK28+X$38))^2+($AG29*$AB$39-($CL28+X$39))^2+($AG29*$AB$40-($CM28+X$40))^2+($AG29*$AB$41-($CN28+X$41))^2+($AG29*$AB$42-($CO28+X$42))^2+($AG29*$AB$43-($CP28+X$43))^2+($AG29*$AB$44-($CQ28+X$44))^2+($AG29*$AB$45-($CR28+X$45))^2+($AG29*$AB$46-($CS28+X$46))^2+($AG29*$AB$47-($CT28+X$47))^2+($AG29*$AB$48-($CU28+X$48))^2+($AG29*$AB$49-($CV28+X$49))^2+($AG29*$AB$50-($CW28+X$50))^2+($AG29*$AB$51-($CX28+X$51))^2+($AG29*$AB$52-($CY28+X$52))^2+($AG29*$AB$53-($CZ28+X$53))^2+($AG29*$AB$54-($DA28+X$54))^2+($AG29*$AB$55-($DB28+X$55))^2+($AG29*$AB$56-($DC28+X$56))^2+($AG29*$AB$57-($DD28+X$57))^2+($AG29*$AB$58-($DE28+X$58))^2+($AG29*$AB$59-($DF28+X$59))^2+($AG29*$AB$60-($DG28+X$60))^2+($AG29*$AB$61-($DH28+X$61))^2+($AG29*$AB$62-($DI28+X$62))^2+($AG29*$AB$63-($DJ28+X$63))^2)))</f>
        <v/>
      </c>
      <c r="BC29" s="200"/>
      <c r="BD29" s="419">
        <f t="shared" si="68"/>
        <v>0</v>
      </c>
      <c r="BE29" s="420">
        <f t="shared" si="7"/>
        <v>0</v>
      </c>
      <c r="BF29" s="421">
        <f t="shared" si="8"/>
        <v>0</v>
      </c>
      <c r="BG29" s="71"/>
      <c r="BH29" s="71"/>
      <c r="BI29" s="71"/>
      <c r="BJ29" s="71"/>
      <c r="BK29" s="71"/>
      <c r="BL29" s="197">
        <f t="shared" si="69"/>
        <v>23</v>
      </c>
      <c r="BM29" s="202">
        <f t="shared" si="66"/>
        <v>0</v>
      </c>
      <c r="BN29" s="202">
        <f t="shared" si="67"/>
        <v>0</v>
      </c>
      <c r="BO29" s="202">
        <f t="shared" si="13"/>
        <v>0</v>
      </c>
      <c r="BP29" s="202">
        <f t="shared" si="14"/>
        <v>0</v>
      </c>
      <c r="BQ29" s="202">
        <f t="shared" si="15"/>
        <v>0</v>
      </c>
      <c r="BR29" s="202">
        <f t="shared" si="16"/>
        <v>0</v>
      </c>
      <c r="BS29" s="202">
        <f t="shared" si="17"/>
        <v>0</v>
      </c>
      <c r="BT29" s="202">
        <f t="shared" si="18"/>
        <v>0</v>
      </c>
      <c r="BU29" s="202">
        <f t="shared" si="19"/>
        <v>0</v>
      </c>
      <c r="BV29" s="202">
        <f t="shared" si="20"/>
        <v>0</v>
      </c>
      <c r="BW29" s="202">
        <f t="shared" si="21"/>
        <v>0</v>
      </c>
      <c r="BX29" s="202">
        <f t="shared" si="22"/>
        <v>0</v>
      </c>
      <c r="BY29" s="202">
        <f t="shared" si="23"/>
        <v>0</v>
      </c>
      <c r="BZ29" s="202">
        <f t="shared" si="24"/>
        <v>0</v>
      </c>
      <c r="CA29" s="202">
        <f t="shared" si="25"/>
        <v>0</v>
      </c>
      <c r="CB29" s="202">
        <f t="shared" si="26"/>
        <v>0</v>
      </c>
      <c r="CC29" s="202">
        <f t="shared" si="27"/>
        <v>0</v>
      </c>
      <c r="CD29" s="202">
        <f t="shared" si="28"/>
        <v>0</v>
      </c>
      <c r="CE29" s="202">
        <f t="shared" si="29"/>
        <v>0</v>
      </c>
      <c r="CF29" s="202">
        <f t="shared" si="30"/>
        <v>0</v>
      </c>
      <c r="CG29" s="202">
        <f t="shared" si="31"/>
        <v>0</v>
      </c>
      <c r="CH29" s="202">
        <f t="shared" si="32"/>
        <v>0</v>
      </c>
      <c r="CI29" s="202">
        <f t="shared" si="33"/>
        <v>0</v>
      </c>
      <c r="CJ29" s="202">
        <f t="shared" si="34"/>
        <v>0</v>
      </c>
      <c r="CK29" s="202">
        <f t="shared" si="35"/>
        <v>0</v>
      </c>
      <c r="CL29" s="202">
        <f t="shared" si="36"/>
        <v>0</v>
      </c>
      <c r="CM29" s="202">
        <f t="shared" si="37"/>
        <v>0</v>
      </c>
      <c r="CN29" s="202">
        <f t="shared" si="38"/>
        <v>0</v>
      </c>
      <c r="CO29" s="202">
        <f t="shared" si="39"/>
        <v>0</v>
      </c>
      <c r="CP29" s="202">
        <f t="shared" si="40"/>
        <v>0</v>
      </c>
      <c r="CQ29" s="202">
        <f t="shared" si="41"/>
        <v>0</v>
      </c>
      <c r="CR29" s="202">
        <f t="shared" si="42"/>
        <v>0</v>
      </c>
      <c r="CS29" s="202">
        <f t="shared" si="43"/>
        <v>0</v>
      </c>
      <c r="CT29" s="202">
        <f t="shared" si="44"/>
        <v>0</v>
      </c>
      <c r="CU29" s="202">
        <f t="shared" si="45"/>
        <v>0</v>
      </c>
      <c r="CV29" s="202">
        <f t="shared" si="46"/>
        <v>0</v>
      </c>
      <c r="CW29" s="202">
        <f t="shared" si="47"/>
        <v>0</v>
      </c>
      <c r="CX29" s="202">
        <f t="shared" si="48"/>
        <v>0</v>
      </c>
      <c r="CY29" s="202">
        <f t="shared" si="49"/>
        <v>0</v>
      </c>
      <c r="CZ29" s="202">
        <f t="shared" si="50"/>
        <v>0</v>
      </c>
      <c r="DA29" s="202">
        <f t="shared" si="51"/>
        <v>0</v>
      </c>
      <c r="DB29" s="202">
        <f t="shared" si="52"/>
        <v>0</v>
      </c>
      <c r="DC29" s="202">
        <f t="shared" si="53"/>
        <v>0</v>
      </c>
      <c r="DD29" s="202">
        <f t="shared" si="54"/>
        <v>0</v>
      </c>
      <c r="DE29" s="202">
        <f t="shared" si="55"/>
        <v>0</v>
      </c>
      <c r="DF29" s="202">
        <f t="shared" si="56"/>
        <v>0</v>
      </c>
      <c r="DG29" s="202">
        <f t="shared" si="57"/>
        <v>0</v>
      </c>
      <c r="DH29" s="202">
        <f t="shared" si="58"/>
        <v>0</v>
      </c>
      <c r="DI29" s="202">
        <f t="shared" si="59"/>
        <v>0</v>
      </c>
      <c r="DJ29" s="202">
        <f t="shared" si="60"/>
        <v>0</v>
      </c>
      <c r="DK29" s="71"/>
      <c r="DL29" s="71"/>
      <c r="DM29" s="71"/>
      <c r="DN29" s="71"/>
      <c r="DO29" s="71"/>
      <c r="DP29" s="71"/>
    </row>
    <row r="30" spans="1:120" ht="18" customHeight="1" thickTop="1" thickBot="1" x14ac:dyDescent="0.25">
      <c r="A30" s="71"/>
      <c r="B30" s="691"/>
      <c r="C30" s="220"/>
      <c r="D30" s="236"/>
      <c r="E30" s="237"/>
      <c r="F30" s="237"/>
      <c r="G30" s="237"/>
      <c r="H30" s="237"/>
      <c r="I30" s="237"/>
      <c r="J30" s="237"/>
      <c r="K30" s="237"/>
      <c r="L30" s="237"/>
      <c r="M30" s="237"/>
      <c r="N30" s="237"/>
      <c r="O30" s="237"/>
      <c r="P30" s="237"/>
      <c r="Q30" s="237"/>
      <c r="R30" s="237"/>
      <c r="S30" s="237"/>
      <c r="T30" s="237"/>
      <c r="U30" s="237"/>
      <c r="V30" s="237"/>
      <c r="W30" s="415"/>
      <c r="X30" s="414"/>
      <c r="Y30" s="133"/>
      <c r="Z30" s="222">
        <f t="shared" si="63"/>
        <v>0</v>
      </c>
      <c r="AA30" s="223"/>
      <c r="AB30" s="224">
        <f t="shared" si="64"/>
        <v>0</v>
      </c>
      <c r="AC30" s="71"/>
      <c r="AD30" s="440">
        <f t="shared" si="65"/>
        <v>0</v>
      </c>
      <c r="AE30" s="71"/>
      <c r="AF30" s="71"/>
      <c r="AG30" s="417">
        <f>IF(MAX(AG$7:AG29)&lt;$W$12,AG29+1,0)</f>
        <v>0</v>
      </c>
      <c r="AH30" s="200"/>
      <c r="AI30" s="418" t="str">
        <f>IF(E$10=0,"",IF(COUNTIF($BE$7:$BE29,AI$6)&gt;=HLOOKUP(AI$6,$E$8:$X$10,ROW($E$10)-ROW($E$8)+1,FALSE),"",SQRT(($AG30*$AB$14-($BM29+E$14))^2+($AG30*$AB$15-($BN29+E$15))^2+($AG30*$AB$16-($BO29+E$16))^2+($AG30*$AB$17-($BP29+E$17))^2+($AG30*$AB$18-($BQ29+E$18))^2+($AG30*$AB$19-($BR29+E$19))^2+($AG30*$AB$20-($BS29+E$20))^2+($AG30*$AB$21-($BT29+E$21))^2+($AG30*$AB$22-($BU29+E$22))^2+($AG30*$AB$23-($BV29+E$23))^2+($AG30*$AB$24-($BW29+E$24))^2+($AG30*$AB$25-($BX29+E$25))^2+($AG30*$AB$26-($BY29+E$26))^2+($AG30*$AB$27-($BZ29+E$27))^2+($AG30*$AB$28-($CA29+E$28))^2+($AG30*$AB$29-($CB29+E$29))^2+($AG30*$AB$30-($CC29+E$30))^2+($AG30*$AB$31-($CD29+E$31))^2+($AG30*$AB$32-($CE29+E$32))^2+($AG30*$AB$33-($CF29+E$33))^2+($AG30*$AB$34-($CG29+E$34))^2+($AG30*$AB$35-($CH29+E$35))^2+($AG30*$AB$36-($CI29+E$36))^2+($AG30*$AB$37-($CJ29+E$37))^2+($AG30*$AB$38-($CK29+E$38))^2+($AG30*$AB$39-($CL29+E$39))^2+($AG30*$AB$40-($CM29+E$40))^2+($AG30*$AB$41-($CN29+E$41))^2+($AG30*$AB$42-($CO29+E$42))^2+($AG30*$AB$43-($CP29+E$43))^2+($AG30*$AB$44-($CQ29+E$44))^2+($AG30*$AB$45-($CR29+E$45))^2+($AG30*$AB$46-($CS29+E$46))^2+($AG30*$AB$47-($CT29+E$47))^2+($AG30*$AB$48-($CU29+E$48))^2+($AG30*$AB$49-($CV29+E$49))^2+($AG30*$AB$50-($CW29+E$50))^2+($AG30*$AB$51-($CX29+E$51))^2+($AG30*$AB$52-($CY29+E$52))^2+($AG30*$AB$53-($CZ29+E$53))^2+($AG30*$AB$54-($DA29+E$54))^2+($AG30*$AB$55-($DB29+E$55))^2+($AG30*$AB$56-($DC29+E$56))^2+($AG30*$AB$57-($DD29+E$57))^2+($AG30*$AB$58-($DE29+E$58))^2+($AG30*$AB$59-($DF29+E$59))^2+($AG30*$AB$60-($DG29+E$60))^2+($AG30*$AB$61-($DH29+E$61))^2+($AG30*$AB$62-($DI29+E$62))^2+($AG30*$AB$63-($DJ29+E$63))^2)))</f>
        <v/>
      </c>
      <c r="AJ30" s="418" t="str">
        <f>IF(F$10=0,"",IF(COUNTIF($BE$7:$BE29,AJ$6)&gt;=HLOOKUP(AJ$6,$E$8:$X$10,ROW($E$10)-ROW($E$8)+1,FALSE),"",SQRT(($AG30*$AB$14-($BM29+F$14))^2+($AG30*$AB$15-($BN29+F$15))^2+($AG30*$AB$16-($BO29+F$16))^2+($AG30*$AB$17-($BP29+F$17))^2+($AG30*$AB$18-($BQ29+F$18))^2+($AG30*$AB$19-($BR29+F$19))^2+($AG30*$AB$20-($BS29+F$20))^2+($AG30*$AB$21-($BT29+F$21))^2+($AG30*$AB$22-($BU29+F$22))^2+($AG30*$AB$23-($BV29+F$23))^2+($AG30*$AB$24-($BW29+F$24))^2+($AG30*$AB$25-($BX29+F$25))^2+($AG30*$AB$26-($BY29+F$26))^2+($AG30*$AB$27-($BZ29+F$27))^2+($AG30*$AB$28-($CA29+F$28))^2+($AG30*$AB$29-($CB29+F$29))^2+($AG30*$AB$30-($CC29+F$30))^2+($AG30*$AB$31-($CD29+F$31))^2+($AG30*$AB$32-($CE29+F$32))^2+($AG30*$AB$33-($CF29+F$33))^2+($AG30*$AB$34-($CG29+F$34))^2+($AG30*$AB$35-($CH29+F$35))^2+($AG30*$AB$36-($CI29+F$36))^2+($AG30*$AB$37-($CJ29+F$37))^2+($AG30*$AB$38-($CK29+F$38))^2+($AG30*$AB$39-($CL29+F$39))^2+($AG30*$AB$40-($CM29+F$40))^2+($AG30*$AB$41-($CN29+F$41))^2+($AG30*$AB$42-($CO29+F$42))^2+($AG30*$AB$43-($CP29+F$43))^2+($AG30*$AB$44-($CQ29+F$44))^2+($AG30*$AB$45-($CR29+F$45))^2+($AG30*$AB$46-($CS29+F$46))^2+($AG30*$AB$47-($CT29+F$47))^2+($AG30*$AB$48-($CU29+F$48))^2+($AG30*$AB$49-($CV29+F$49))^2+($AG30*$AB$50-($CW29+F$50))^2+($AG30*$AB$51-($CX29+F$51))^2+($AG30*$AB$52-($CY29+F$52))^2+($AG30*$AB$53-($CZ29+F$53))^2+($AG30*$AB$54-($DA29+F$54))^2+($AG30*$AB$55-($DB29+F$55))^2+($AG30*$AB$56-($DC29+F$56))^2+($AG30*$AB$57-($DD29+F$57))^2+($AG30*$AB$58-($DE29+F$58))^2+($AG30*$AB$59-($DF29+F$59))^2+($AG30*$AB$60-($DG29+F$60))^2+($AG30*$AB$61-($DH29+F$61))^2+($AG30*$AB$62-($DI29+F$62))^2+($AG30*$AB$63-($DJ29+F$63))^2)))</f>
        <v/>
      </c>
      <c r="AK30" s="418" t="str">
        <f>IF(G$10=0,"",IF(COUNTIF($BE$7:$BE29,AK$6)&gt;=HLOOKUP(AK$6,$E$8:$X$10,ROW($E$10)-ROW($E$8)+1,FALSE),"",SQRT(($AG30*$AB$14-($BM29+G$14))^2+($AG30*$AB$15-($BN29+G$15))^2+($AG30*$AB$16-($BO29+G$16))^2+($AG30*$AB$17-($BP29+G$17))^2+($AG30*$AB$18-($BQ29+G$18))^2+($AG30*$AB$19-($BR29+G$19))^2+($AG30*$AB$20-($BS29+G$20))^2+($AG30*$AB$21-($BT29+G$21))^2+($AG30*$AB$22-($BU29+G$22))^2+($AG30*$AB$23-($BV29+G$23))^2+($AG30*$AB$24-($BW29+G$24))^2+($AG30*$AB$25-($BX29+G$25))^2+($AG30*$AB$26-($BY29+G$26))^2+($AG30*$AB$27-($BZ29+G$27))^2+($AG30*$AB$28-($CA29+G$28))^2+($AG30*$AB$29-($CB29+G$29))^2+($AG30*$AB$30-($CC29+G$30))^2+($AG30*$AB$31-($CD29+G$31))^2+($AG30*$AB$32-($CE29+G$32))^2+($AG30*$AB$33-($CF29+G$33))^2+($AG30*$AB$34-($CG29+G$34))^2+($AG30*$AB$35-($CH29+G$35))^2+($AG30*$AB$36-($CI29+G$36))^2+($AG30*$AB$37-($CJ29+G$37))^2+($AG30*$AB$38-($CK29+G$38))^2+($AG30*$AB$39-($CL29+G$39))^2+($AG30*$AB$40-($CM29+G$40))^2+($AG30*$AB$41-($CN29+G$41))^2+($AG30*$AB$42-($CO29+G$42))^2+($AG30*$AB$43-($CP29+G$43))^2+($AG30*$AB$44-($CQ29+G$44))^2+($AG30*$AB$45-($CR29+G$45))^2+($AG30*$AB$46-($CS29+G$46))^2+($AG30*$AB$47-($CT29+G$47))^2+($AG30*$AB$48-($CU29+G$48))^2+($AG30*$AB$49-($CV29+G$49))^2+($AG30*$AB$50-($CW29+G$50))^2+($AG30*$AB$51-($CX29+G$51))^2+($AG30*$AB$52-($CY29+G$52))^2+($AG30*$AB$53-($CZ29+G$53))^2+($AG30*$AB$54-($DA29+G$54))^2+($AG30*$AB$55-($DB29+G$55))^2+($AG30*$AB$56-($DC29+G$56))^2+($AG30*$AB$57-($DD29+G$57))^2+($AG30*$AB$58-($DE29+G$58))^2+($AG30*$AB$59-($DF29+G$59))^2+($AG30*$AB$60-($DG29+G$60))^2+($AG30*$AB$61-($DH29+G$61))^2+($AG30*$AB$62-($DI29+G$62))^2+($AG30*$AB$63-($DJ29+G$63))^2)))</f>
        <v/>
      </c>
      <c r="AL30" s="418" t="str">
        <f>IF(H$10=0,"",IF(COUNTIF($BE$7:$BE29,AL$6)&gt;=HLOOKUP(AL$6,$E$8:$X$10,ROW($E$10)-ROW($E$8)+1,FALSE),"",SQRT(($AG30*$AB$14-($BM29+H$14))^2+($AG30*$AB$15-($BN29+H$15))^2+($AG30*$AB$16-($BO29+H$16))^2+($AG30*$AB$17-($BP29+H$17))^2+($AG30*$AB$18-($BQ29+H$18))^2+($AG30*$AB$19-($BR29+H$19))^2+($AG30*$AB$20-($BS29+H$20))^2+($AG30*$AB$21-($BT29+H$21))^2+($AG30*$AB$22-($BU29+H$22))^2+($AG30*$AB$23-($BV29+H$23))^2+($AG30*$AB$24-($BW29+H$24))^2+($AG30*$AB$25-($BX29+H$25))^2+($AG30*$AB$26-($BY29+H$26))^2+($AG30*$AB$27-($BZ29+H$27))^2+($AG30*$AB$28-($CA29+H$28))^2+($AG30*$AB$29-($CB29+H$29))^2+($AG30*$AB$30-($CC29+H$30))^2+($AG30*$AB$31-($CD29+H$31))^2+($AG30*$AB$32-($CE29+H$32))^2+($AG30*$AB$33-($CF29+H$33))^2+($AG30*$AB$34-($CG29+H$34))^2+($AG30*$AB$35-($CH29+H$35))^2+($AG30*$AB$36-($CI29+H$36))^2+($AG30*$AB$37-($CJ29+H$37))^2+($AG30*$AB$38-($CK29+H$38))^2+($AG30*$AB$39-($CL29+H$39))^2+($AG30*$AB$40-($CM29+H$40))^2+($AG30*$AB$41-($CN29+H$41))^2+($AG30*$AB$42-($CO29+H$42))^2+($AG30*$AB$43-($CP29+H$43))^2+($AG30*$AB$44-($CQ29+H$44))^2+($AG30*$AB$45-($CR29+H$45))^2+($AG30*$AB$46-($CS29+H$46))^2+($AG30*$AB$47-($CT29+H$47))^2+($AG30*$AB$48-($CU29+H$48))^2+($AG30*$AB$49-($CV29+H$49))^2+($AG30*$AB$50-($CW29+H$50))^2+($AG30*$AB$51-($CX29+H$51))^2+($AG30*$AB$52-($CY29+H$52))^2+($AG30*$AB$53-($CZ29+H$53))^2+($AG30*$AB$54-($DA29+H$54))^2+($AG30*$AB$55-($DB29+H$55))^2+($AG30*$AB$56-($DC29+H$56))^2+($AG30*$AB$57-($DD29+H$57))^2+($AG30*$AB$58-($DE29+H$58))^2+($AG30*$AB$59-($DF29+H$59))^2+($AG30*$AB$60-($DG29+H$60))^2+($AG30*$AB$61-($DH29+H$61))^2+($AG30*$AB$62-($DI29+H$62))^2+($AG30*$AB$63-($DJ29+H$63))^2)))</f>
        <v/>
      </c>
      <c r="AM30" s="418" t="str">
        <f>IF(I$10=0,"",IF(COUNTIF($BE$7:$BE29,AM$6)&gt;=HLOOKUP(AM$6,$E$8:$X$10,ROW($E$10)-ROW($E$8)+1,FALSE),"",SQRT(($AG30*$AB$14-($BM29+I$14))^2+($AG30*$AB$15-($BN29+I$15))^2+($AG30*$AB$16-($BO29+I$16))^2+($AG30*$AB$17-($BP29+I$17))^2+($AG30*$AB$18-($BQ29+I$18))^2+($AG30*$AB$19-($BR29+I$19))^2+($AG30*$AB$20-($BS29+I$20))^2+($AG30*$AB$21-($BT29+I$21))^2+($AG30*$AB$22-($BU29+I$22))^2+($AG30*$AB$23-($BV29+I$23))^2+($AG30*$AB$24-($BW29+I$24))^2+($AG30*$AB$25-($BX29+I$25))^2+($AG30*$AB$26-($BY29+I$26))^2+($AG30*$AB$27-($BZ29+I$27))^2+($AG30*$AB$28-($CA29+I$28))^2+($AG30*$AB$29-($CB29+I$29))^2+($AG30*$AB$30-($CC29+I$30))^2+($AG30*$AB$31-($CD29+I$31))^2+($AG30*$AB$32-($CE29+I$32))^2+($AG30*$AB$33-($CF29+I$33))^2+($AG30*$AB$34-($CG29+I$34))^2+($AG30*$AB$35-($CH29+I$35))^2+($AG30*$AB$36-($CI29+I$36))^2+($AG30*$AB$37-($CJ29+I$37))^2+($AG30*$AB$38-($CK29+I$38))^2+($AG30*$AB$39-($CL29+I$39))^2+($AG30*$AB$40-($CM29+I$40))^2+($AG30*$AB$41-($CN29+I$41))^2+($AG30*$AB$42-($CO29+I$42))^2+($AG30*$AB$43-($CP29+I$43))^2+($AG30*$AB$44-($CQ29+I$44))^2+($AG30*$AB$45-($CR29+I$45))^2+($AG30*$AB$46-($CS29+I$46))^2+($AG30*$AB$47-($CT29+I$47))^2+($AG30*$AB$48-($CU29+I$48))^2+($AG30*$AB$49-($CV29+I$49))^2+($AG30*$AB$50-($CW29+I$50))^2+($AG30*$AB$51-($CX29+I$51))^2+($AG30*$AB$52-($CY29+I$52))^2+($AG30*$AB$53-($CZ29+I$53))^2+($AG30*$AB$54-($DA29+I$54))^2+($AG30*$AB$55-($DB29+I$55))^2+($AG30*$AB$56-($DC29+I$56))^2+($AG30*$AB$57-($DD29+I$57))^2+($AG30*$AB$58-($DE29+I$58))^2+($AG30*$AB$59-($DF29+I$59))^2+($AG30*$AB$60-($DG29+I$60))^2+($AG30*$AB$61-($DH29+I$61))^2+($AG30*$AB$62-($DI29+I$62))^2+($AG30*$AB$63-($DJ29+I$63))^2)))</f>
        <v/>
      </c>
      <c r="AN30" s="418" t="str">
        <f>IF(J$10=0,"",IF(COUNTIF($BE$7:$BE29,AN$6)&gt;=HLOOKUP(AN$6,$E$8:$X$10,ROW($E$10)-ROW($E$8)+1,FALSE),"",SQRT(($AG30*$AB$14-($BM29+J$14))^2+($AG30*$AB$15-($BN29+J$15))^2+($AG30*$AB$16-($BO29+J$16))^2+($AG30*$AB$17-($BP29+J$17))^2+($AG30*$AB$18-($BQ29+J$18))^2+($AG30*$AB$19-($BR29+J$19))^2+($AG30*$AB$20-($BS29+J$20))^2+($AG30*$AB$21-($BT29+J$21))^2+($AG30*$AB$22-($BU29+J$22))^2+($AG30*$AB$23-($BV29+J$23))^2+($AG30*$AB$24-($BW29+J$24))^2+($AG30*$AB$25-($BX29+J$25))^2+($AG30*$AB$26-($BY29+J$26))^2+($AG30*$AB$27-($BZ29+J$27))^2+($AG30*$AB$28-($CA29+J$28))^2+($AG30*$AB$29-($CB29+J$29))^2+($AG30*$AB$30-($CC29+J$30))^2+($AG30*$AB$31-($CD29+J$31))^2+($AG30*$AB$32-($CE29+J$32))^2+($AG30*$AB$33-($CF29+J$33))^2+($AG30*$AB$34-($CG29+J$34))^2+($AG30*$AB$35-($CH29+J$35))^2+($AG30*$AB$36-($CI29+J$36))^2+($AG30*$AB$37-($CJ29+J$37))^2+($AG30*$AB$38-($CK29+J$38))^2+($AG30*$AB$39-($CL29+J$39))^2+($AG30*$AB$40-($CM29+J$40))^2+($AG30*$AB$41-($CN29+J$41))^2+($AG30*$AB$42-($CO29+J$42))^2+($AG30*$AB$43-($CP29+J$43))^2+($AG30*$AB$44-($CQ29+J$44))^2+($AG30*$AB$45-($CR29+J$45))^2+($AG30*$AB$46-($CS29+J$46))^2+($AG30*$AB$47-($CT29+J$47))^2+($AG30*$AB$48-($CU29+J$48))^2+($AG30*$AB$49-($CV29+J$49))^2+($AG30*$AB$50-($CW29+J$50))^2+($AG30*$AB$51-($CX29+J$51))^2+($AG30*$AB$52-($CY29+J$52))^2+($AG30*$AB$53-($CZ29+J$53))^2+($AG30*$AB$54-($DA29+J$54))^2+($AG30*$AB$55-($DB29+J$55))^2+($AG30*$AB$56-($DC29+J$56))^2+($AG30*$AB$57-($DD29+J$57))^2+($AG30*$AB$58-($DE29+J$58))^2+($AG30*$AB$59-($DF29+J$59))^2+($AG30*$AB$60-($DG29+J$60))^2+($AG30*$AB$61-($DH29+J$61))^2+($AG30*$AB$62-($DI29+J$62))^2+($AG30*$AB$63-($DJ29+J$63))^2)))</f>
        <v/>
      </c>
      <c r="AO30" s="418" t="str">
        <f>IF(K$10=0,"",IF(COUNTIF($BE$7:$BE29,AO$6)&gt;=HLOOKUP(AO$6,$E$8:$X$10,ROW($E$10)-ROW($E$8)+1,FALSE),"",SQRT(($AG30*$AB$14-($BM29+K$14))^2+($AG30*$AB$15-($BN29+K$15))^2+($AG30*$AB$16-($BO29+K$16))^2+($AG30*$AB$17-($BP29+K$17))^2+($AG30*$AB$18-($BQ29+K$18))^2+($AG30*$AB$19-($BR29+K$19))^2+($AG30*$AB$20-($BS29+K$20))^2+($AG30*$AB$21-($BT29+K$21))^2+($AG30*$AB$22-($BU29+K$22))^2+($AG30*$AB$23-($BV29+K$23))^2+($AG30*$AB$24-($BW29+K$24))^2+($AG30*$AB$25-($BX29+K$25))^2+($AG30*$AB$26-($BY29+K$26))^2+($AG30*$AB$27-($BZ29+K$27))^2+($AG30*$AB$28-($CA29+K$28))^2+($AG30*$AB$29-($CB29+K$29))^2+($AG30*$AB$30-($CC29+K$30))^2+($AG30*$AB$31-($CD29+K$31))^2+($AG30*$AB$32-($CE29+K$32))^2+($AG30*$AB$33-($CF29+K$33))^2+($AG30*$AB$34-($CG29+K$34))^2+($AG30*$AB$35-($CH29+K$35))^2+($AG30*$AB$36-($CI29+K$36))^2+($AG30*$AB$37-($CJ29+K$37))^2+($AG30*$AB$38-($CK29+K$38))^2+($AG30*$AB$39-($CL29+K$39))^2+($AG30*$AB$40-($CM29+K$40))^2+($AG30*$AB$41-($CN29+K$41))^2+($AG30*$AB$42-($CO29+K$42))^2+($AG30*$AB$43-($CP29+K$43))^2+($AG30*$AB$44-($CQ29+K$44))^2+($AG30*$AB$45-($CR29+K$45))^2+($AG30*$AB$46-($CS29+K$46))^2+($AG30*$AB$47-($CT29+K$47))^2+($AG30*$AB$48-($CU29+K$48))^2+($AG30*$AB$49-($CV29+K$49))^2+($AG30*$AB$50-($CW29+K$50))^2+($AG30*$AB$51-($CX29+K$51))^2+($AG30*$AB$52-($CY29+K$52))^2+($AG30*$AB$53-($CZ29+K$53))^2+($AG30*$AB$54-($DA29+K$54))^2+($AG30*$AB$55-($DB29+K$55))^2+($AG30*$AB$56-($DC29+K$56))^2+($AG30*$AB$57-($DD29+K$57))^2+($AG30*$AB$58-($DE29+K$58))^2+($AG30*$AB$59-($DF29+K$59))^2+($AG30*$AB$60-($DG29+K$60))^2+($AG30*$AB$61-($DH29+K$61))^2+($AG30*$AB$62-($DI29+K$62))^2+($AG30*$AB$63-($DJ29+K$63))^2)))</f>
        <v/>
      </c>
      <c r="AP30" s="418" t="str">
        <f>IF(L$10=0,"",IF(COUNTIF($BE$7:$BE29,AP$6)&gt;=HLOOKUP(AP$6,$E$8:$X$10,ROW($E$10)-ROW($E$8)+1,FALSE),"",SQRT(($AG30*$AB$14-($BM29+L$14))^2+($AG30*$AB$15-($BN29+L$15))^2+($AG30*$AB$16-($BO29+L$16))^2+($AG30*$AB$17-($BP29+L$17))^2+($AG30*$AB$18-($BQ29+L$18))^2+($AG30*$AB$19-($BR29+L$19))^2+($AG30*$AB$20-($BS29+L$20))^2+($AG30*$AB$21-($BT29+L$21))^2+($AG30*$AB$22-($BU29+L$22))^2+($AG30*$AB$23-($BV29+L$23))^2+($AG30*$AB$24-($BW29+L$24))^2+($AG30*$AB$25-($BX29+L$25))^2+($AG30*$AB$26-($BY29+L$26))^2+($AG30*$AB$27-($BZ29+L$27))^2+($AG30*$AB$28-($CA29+L$28))^2+($AG30*$AB$29-($CB29+L$29))^2+($AG30*$AB$30-($CC29+L$30))^2+($AG30*$AB$31-($CD29+L$31))^2+($AG30*$AB$32-($CE29+L$32))^2+($AG30*$AB$33-($CF29+L$33))^2+($AG30*$AB$34-($CG29+L$34))^2+($AG30*$AB$35-($CH29+L$35))^2+($AG30*$AB$36-($CI29+L$36))^2+($AG30*$AB$37-($CJ29+L$37))^2+($AG30*$AB$38-($CK29+L$38))^2+($AG30*$AB$39-($CL29+L$39))^2+($AG30*$AB$40-($CM29+L$40))^2+($AG30*$AB$41-($CN29+L$41))^2+($AG30*$AB$42-($CO29+L$42))^2+($AG30*$AB$43-($CP29+L$43))^2+($AG30*$AB$44-($CQ29+L$44))^2+($AG30*$AB$45-($CR29+L$45))^2+($AG30*$AB$46-($CS29+L$46))^2+($AG30*$AB$47-($CT29+L$47))^2+($AG30*$AB$48-($CU29+L$48))^2+($AG30*$AB$49-($CV29+L$49))^2+($AG30*$AB$50-($CW29+L$50))^2+($AG30*$AB$51-($CX29+L$51))^2+($AG30*$AB$52-($CY29+L$52))^2+($AG30*$AB$53-($CZ29+L$53))^2+($AG30*$AB$54-($DA29+L$54))^2+($AG30*$AB$55-($DB29+L$55))^2+($AG30*$AB$56-($DC29+L$56))^2+($AG30*$AB$57-($DD29+L$57))^2+($AG30*$AB$58-($DE29+L$58))^2+($AG30*$AB$59-($DF29+L$59))^2+($AG30*$AB$60-($DG29+L$60))^2+($AG30*$AB$61-($DH29+L$61))^2+($AG30*$AB$62-($DI29+L$62))^2+($AG30*$AB$63-($DJ29+L$63))^2)))</f>
        <v/>
      </c>
      <c r="AQ30" s="418" t="str">
        <f>IF(M$10=0,"",IF(COUNTIF($BE$7:$BE29,AQ$6)&gt;=HLOOKUP(AQ$6,$E$8:$X$10,ROW($E$10)-ROW($E$8)+1,FALSE),"",SQRT(($AG30*$AB$14-($BM29+M$14))^2+($AG30*$AB$15-($BN29+M$15))^2+($AG30*$AB$16-($BO29+M$16))^2+($AG30*$AB$17-($BP29+M$17))^2+($AG30*$AB$18-($BQ29+M$18))^2+($AG30*$AB$19-($BR29+M$19))^2+($AG30*$AB$20-($BS29+M$20))^2+($AG30*$AB$21-($BT29+M$21))^2+($AG30*$AB$22-($BU29+M$22))^2+($AG30*$AB$23-($BV29+M$23))^2+($AG30*$AB$24-($BW29+M$24))^2+($AG30*$AB$25-($BX29+M$25))^2+($AG30*$AB$26-($BY29+M$26))^2+($AG30*$AB$27-($BZ29+M$27))^2+($AG30*$AB$28-($CA29+M$28))^2+($AG30*$AB$29-($CB29+M$29))^2+($AG30*$AB$30-($CC29+M$30))^2+($AG30*$AB$31-($CD29+M$31))^2+($AG30*$AB$32-($CE29+M$32))^2+($AG30*$AB$33-($CF29+M$33))^2+($AG30*$AB$34-($CG29+M$34))^2+($AG30*$AB$35-($CH29+M$35))^2+($AG30*$AB$36-($CI29+M$36))^2+($AG30*$AB$37-($CJ29+M$37))^2+($AG30*$AB$38-($CK29+M$38))^2+($AG30*$AB$39-($CL29+M$39))^2+($AG30*$AB$40-($CM29+M$40))^2+($AG30*$AB$41-($CN29+M$41))^2+($AG30*$AB$42-($CO29+M$42))^2+($AG30*$AB$43-($CP29+M$43))^2+($AG30*$AB$44-($CQ29+M$44))^2+($AG30*$AB$45-($CR29+M$45))^2+($AG30*$AB$46-($CS29+M$46))^2+($AG30*$AB$47-($CT29+M$47))^2+($AG30*$AB$48-($CU29+M$48))^2+($AG30*$AB$49-($CV29+M$49))^2+($AG30*$AB$50-($CW29+M$50))^2+($AG30*$AB$51-($CX29+M$51))^2+($AG30*$AB$52-($CY29+M$52))^2+($AG30*$AB$53-($CZ29+M$53))^2+($AG30*$AB$54-($DA29+M$54))^2+($AG30*$AB$55-($DB29+M$55))^2+($AG30*$AB$56-($DC29+M$56))^2+($AG30*$AB$57-($DD29+M$57))^2+($AG30*$AB$58-($DE29+M$58))^2+($AG30*$AB$59-($DF29+M$59))^2+($AG30*$AB$60-($DG29+M$60))^2+($AG30*$AB$61-($DH29+M$61))^2+($AG30*$AB$62-($DI29+M$62))^2+($AG30*$AB$63-($DJ29+M$63))^2)))</f>
        <v/>
      </c>
      <c r="AR30" s="418" t="str">
        <f>IF(N$10=0,"",IF(COUNTIF($BE$7:$BE29,AR$6)&gt;=HLOOKUP(AR$6,$E$8:$X$10,ROW($E$10)-ROW($E$8)+1,FALSE),"",SQRT(($AG30*$AB$14-($BM29+N$14))^2+($AG30*$AB$15-($BN29+N$15))^2+($AG30*$AB$16-($BO29+N$16))^2+($AG30*$AB$17-($BP29+N$17))^2+($AG30*$AB$18-($BQ29+N$18))^2+($AG30*$AB$19-($BR29+N$19))^2+($AG30*$AB$20-($BS29+N$20))^2+($AG30*$AB$21-($BT29+N$21))^2+($AG30*$AB$22-($BU29+N$22))^2+($AG30*$AB$23-($BV29+N$23))^2+($AG30*$AB$24-($BW29+N$24))^2+($AG30*$AB$25-($BX29+N$25))^2+($AG30*$AB$26-($BY29+N$26))^2+($AG30*$AB$27-($BZ29+N$27))^2+($AG30*$AB$28-($CA29+N$28))^2+($AG30*$AB$29-($CB29+N$29))^2+($AG30*$AB$30-($CC29+N$30))^2+($AG30*$AB$31-($CD29+N$31))^2+($AG30*$AB$32-($CE29+N$32))^2+($AG30*$AB$33-($CF29+N$33))^2+($AG30*$AB$34-($CG29+N$34))^2+($AG30*$AB$35-($CH29+N$35))^2+($AG30*$AB$36-($CI29+N$36))^2+($AG30*$AB$37-($CJ29+N$37))^2+($AG30*$AB$38-($CK29+N$38))^2+($AG30*$AB$39-($CL29+N$39))^2+($AG30*$AB$40-($CM29+N$40))^2+($AG30*$AB$41-($CN29+N$41))^2+($AG30*$AB$42-($CO29+N$42))^2+($AG30*$AB$43-($CP29+N$43))^2+($AG30*$AB$44-($CQ29+N$44))^2+($AG30*$AB$45-($CR29+N$45))^2+($AG30*$AB$46-($CS29+N$46))^2+($AG30*$AB$47-($CT29+N$47))^2+($AG30*$AB$48-($CU29+N$48))^2+($AG30*$AB$49-($CV29+N$49))^2+($AG30*$AB$50-($CW29+N$50))^2+($AG30*$AB$51-($CX29+N$51))^2+($AG30*$AB$52-($CY29+N$52))^2+($AG30*$AB$53-($CZ29+N$53))^2+($AG30*$AB$54-($DA29+N$54))^2+($AG30*$AB$55-($DB29+N$55))^2+($AG30*$AB$56-($DC29+N$56))^2+($AG30*$AB$57-($DD29+N$57))^2+($AG30*$AB$58-($DE29+N$58))^2+($AG30*$AB$59-($DF29+N$59))^2+($AG30*$AB$60-($DG29+N$60))^2+($AG30*$AB$61-($DH29+N$61))^2+($AG30*$AB$62-($DI29+N$62))^2+($AG30*$AB$63-($DJ29+N$63))^2)))</f>
        <v/>
      </c>
      <c r="AS30" s="418" t="str">
        <f>IF(O$10=0,"",IF(COUNTIF($BE$7:$BE29,AS$6)&gt;=HLOOKUP(AS$6,$E$8:$X$10,ROW($E$10)-ROW($E$8)+1,FALSE),"",SQRT(($AG30*$AB$14-($BM29+O$14))^2+($AG30*$AB$15-($BN29+O$15))^2+($AG30*$AB$16-($BO29+O$16))^2+($AG30*$AB$17-($BP29+O$17))^2+($AG30*$AB$18-($BQ29+O$18))^2+($AG30*$AB$19-($BR29+O$19))^2+($AG30*$AB$20-($BS29+O$20))^2+($AG30*$AB$21-($BT29+O$21))^2+($AG30*$AB$22-($BU29+O$22))^2+($AG30*$AB$23-($BV29+O$23))^2+($AG30*$AB$24-($BW29+O$24))^2+($AG30*$AB$25-($BX29+O$25))^2+($AG30*$AB$26-($BY29+O$26))^2+($AG30*$AB$27-($BZ29+O$27))^2+($AG30*$AB$28-($CA29+O$28))^2+($AG30*$AB$29-($CB29+O$29))^2+($AG30*$AB$30-($CC29+O$30))^2+($AG30*$AB$31-($CD29+O$31))^2+($AG30*$AB$32-($CE29+O$32))^2+($AG30*$AB$33-($CF29+O$33))^2+($AG30*$AB$34-($CG29+O$34))^2+($AG30*$AB$35-($CH29+O$35))^2+($AG30*$AB$36-($CI29+O$36))^2+($AG30*$AB$37-($CJ29+O$37))^2+($AG30*$AB$38-($CK29+O$38))^2+($AG30*$AB$39-($CL29+O$39))^2+($AG30*$AB$40-($CM29+O$40))^2+($AG30*$AB$41-($CN29+O$41))^2+($AG30*$AB$42-($CO29+O$42))^2+($AG30*$AB$43-($CP29+O$43))^2+($AG30*$AB$44-($CQ29+O$44))^2+($AG30*$AB$45-($CR29+O$45))^2+($AG30*$AB$46-($CS29+O$46))^2+($AG30*$AB$47-($CT29+O$47))^2+($AG30*$AB$48-($CU29+O$48))^2+($AG30*$AB$49-($CV29+O$49))^2+($AG30*$AB$50-($CW29+O$50))^2+($AG30*$AB$51-($CX29+O$51))^2+($AG30*$AB$52-($CY29+O$52))^2+($AG30*$AB$53-($CZ29+O$53))^2+($AG30*$AB$54-($DA29+O$54))^2+($AG30*$AB$55-($DB29+O$55))^2+($AG30*$AB$56-($DC29+O$56))^2+($AG30*$AB$57-($DD29+O$57))^2+($AG30*$AB$58-($DE29+O$58))^2+($AG30*$AB$59-($DF29+O$59))^2+($AG30*$AB$60-($DG29+O$60))^2+($AG30*$AB$61-($DH29+O$61))^2+($AG30*$AB$62-($DI29+O$62))^2+($AG30*$AB$63-($DJ29+O$63))^2)))</f>
        <v/>
      </c>
      <c r="AT30" s="418" t="str">
        <f>IF(P$10=0,"",IF(COUNTIF($BE$7:$BE29,AT$6)&gt;=HLOOKUP(AT$6,$E$8:$X$10,ROW($E$10)-ROW($E$8)+1,FALSE),"",SQRT(($AG30*$AB$14-($BM29+P$14))^2+($AG30*$AB$15-($BN29+P$15))^2+($AG30*$AB$16-($BO29+P$16))^2+($AG30*$AB$17-($BP29+P$17))^2+($AG30*$AB$18-($BQ29+P$18))^2+($AG30*$AB$19-($BR29+P$19))^2+($AG30*$AB$20-($BS29+P$20))^2+($AG30*$AB$21-($BT29+P$21))^2+($AG30*$AB$22-($BU29+P$22))^2+($AG30*$AB$23-($BV29+P$23))^2+($AG30*$AB$24-($BW29+P$24))^2+($AG30*$AB$25-($BX29+P$25))^2+($AG30*$AB$26-($BY29+P$26))^2+($AG30*$AB$27-($BZ29+P$27))^2+($AG30*$AB$28-($CA29+P$28))^2+($AG30*$AB$29-($CB29+P$29))^2+($AG30*$AB$30-($CC29+P$30))^2+($AG30*$AB$31-($CD29+P$31))^2+($AG30*$AB$32-($CE29+P$32))^2+($AG30*$AB$33-($CF29+P$33))^2+($AG30*$AB$34-($CG29+P$34))^2+($AG30*$AB$35-($CH29+P$35))^2+($AG30*$AB$36-($CI29+P$36))^2+($AG30*$AB$37-($CJ29+P$37))^2+($AG30*$AB$38-($CK29+P$38))^2+($AG30*$AB$39-($CL29+P$39))^2+($AG30*$AB$40-($CM29+P$40))^2+($AG30*$AB$41-($CN29+P$41))^2+($AG30*$AB$42-($CO29+P$42))^2+($AG30*$AB$43-($CP29+P$43))^2+($AG30*$AB$44-($CQ29+P$44))^2+($AG30*$AB$45-($CR29+P$45))^2+($AG30*$AB$46-($CS29+P$46))^2+($AG30*$AB$47-($CT29+P$47))^2+($AG30*$AB$48-($CU29+P$48))^2+($AG30*$AB$49-($CV29+P$49))^2+($AG30*$AB$50-($CW29+P$50))^2+($AG30*$AB$51-($CX29+P$51))^2+($AG30*$AB$52-($CY29+P$52))^2+($AG30*$AB$53-($CZ29+P$53))^2+($AG30*$AB$54-($DA29+P$54))^2+($AG30*$AB$55-($DB29+P$55))^2+($AG30*$AB$56-($DC29+P$56))^2+($AG30*$AB$57-($DD29+P$57))^2+($AG30*$AB$58-($DE29+P$58))^2+($AG30*$AB$59-($DF29+P$59))^2+($AG30*$AB$60-($DG29+P$60))^2+($AG30*$AB$61-($DH29+P$61))^2+($AG30*$AB$62-($DI29+P$62))^2+($AG30*$AB$63-($DJ29+P$63))^2)))</f>
        <v/>
      </c>
      <c r="AU30" s="418" t="str">
        <f>IF(Q$10=0,"",IF(COUNTIF($BE$7:$BE29,AU$6)&gt;=HLOOKUP(AU$6,$E$8:$X$10,ROW($E$10)-ROW($E$8)+1,FALSE),"",SQRT(($AG30*$AB$14-($BM29+Q$14))^2+($AG30*$AB$15-($BN29+Q$15))^2+($AG30*$AB$16-($BO29+Q$16))^2+($AG30*$AB$17-($BP29+Q$17))^2+($AG30*$AB$18-($BQ29+Q$18))^2+($AG30*$AB$19-($BR29+Q$19))^2+($AG30*$AB$20-($BS29+Q$20))^2+($AG30*$AB$21-($BT29+Q$21))^2+($AG30*$AB$22-($BU29+Q$22))^2+($AG30*$AB$23-($BV29+Q$23))^2+($AG30*$AB$24-($BW29+Q$24))^2+($AG30*$AB$25-($BX29+Q$25))^2+($AG30*$AB$26-($BY29+Q$26))^2+($AG30*$AB$27-($BZ29+Q$27))^2+($AG30*$AB$28-($CA29+Q$28))^2+($AG30*$AB$29-($CB29+Q$29))^2+($AG30*$AB$30-($CC29+Q$30))^2+($AG30*$AB$31-($CD29+Q$31))^2+($AG30*$AB$32-($CE29+Q$32))^2+($AG30*$AB$33-($CF29+Q$33))^2+($AG30*$AB$34-($CG29+Q$34))^2+($AG30*$AB$35-($CH29+Q$35))^2+($AG30*$AB$36-($CI29+Q$36))^2+($AG30*$AB$37-($CJ29+Q$37))^2+($AG30*$AB$38-($CK29+Q$38))^2+($AG30*$AB$39-($CL29+Q$39))^2+($AG30*$AB$40-($CM29+Q$40))^2+($AG30*$AB$41-($CN29+Q$41))^2+($AG30*$AB$42-($CO29+Q$42))^2+($AG30*$AB$43-($CP29+Q$43))^2+($AG30*$AB$44-($CQ29+Q$44))^2+($AG30*$AB$45-($CR29+Q$45))^2+($AG30*$AB$46-($CS29+Q$46))^2+($AG30*$AB$47-($CT29+Q$47))^2+($AG30*$AB$48-($CU29+Q$48))^2+($AG30*$AB$49-($CV29+Q$49))^2+($AG30*$AB$50-($CW29+Q$50))^2+($AG30*$AB$51-($CX29+Q$51))^2+($AG30*$AB$52-($CY29+Q$52))^2+($AG30*$AB$53-($CZ29+Q$53))^2+($AG30*$AB$54-($DA29+Q$54))^2+($AG30*$AB$55-($DB29+Q$55))^2+($AG30*$AB$56-($DC29+Q$56))^2+($AG30*$AB$57-($DD29+Q$57))^2+($AG30*$AB$58-($DE29+Q$58))^2+($AG30*$AB$59-($DF29+Q$59))^2+($AG30*$AB$60-($DG29+Q$60))^2+($AG30*$AB$61-($DH29+Q$61))^2+($AG30*$AB$62-($DI29+Q$62))^2+($AG30*$AB$63-($DJ29+Q$63))^2)))</f>
        <v/>
      </c>
      <c r="AV30" s="418" t="str">
        <f>IF(R$10=0,"",IF(COUNTIF($BE$7:$BE29,AV$6)&gt;=HLOOKUP(AV$6,$E$8:$X$10,ROW($E$10)-ROW($E$8)+1,FALSE),"",SQRT(($AG30*$AB$14-($BM29+R$14))^2+($AG30*$AB$15-($BN29+R$15))^2+($AG30*$AB$16-($BO29+R$16))^2+($AG30*$AB$17-($BP29+R$17))^2+($AG30*$AB$18-($BQ29+R$18))^2+($AG30*$AB$19-($BR29+R$19))^2+($AG30*$AB$20-($BS29+R$20))^2+($AG30*$AB$21-($BT29+R$21))^2+($AG30*$AB$22-($BU29+R$22))^2+($AG30*$AB$23-($BV29+R$23))^2+($AG30*$AB$24-($BW29+R$24))^2+($AG30*$AB$25-($BX29+R$25))^2+($AG30*$AB$26-($BY29+R$26))^2+($AG30*$AB$27-($BZ29+R$27))^2+($AG30*$AB$28-($CA29+R$28))^2+($AG30*$AB$29-($CB29+R$29))^2+($AG30*$AB$30-($CC29+R$30))^2+($AG30*$AB$31-($CD29+R$31))^2+($AG30*$AB$32-($CE29+R$32))^2+($AG30*$AB$33-($CF29+R$33))^2+($AG30*$AB$34-($CG29+R$34))^2+($AG30*$AB$35-($CH29+R$35))^2+($AG30*$AB$36-($CI29+R$36))^2+($AG30*$AB$37-($CJ29+R$37))^2+($AG30*$AB$38-($CK29+R$38))^2+($AG30*$AB$39-($CL29+R$39))^2+($AG30*$AB$40-($CM29+R$40))^2+($AG30*$AB$41-($CN29+R$41))^2+($AG30*$AB$42-($CO29+R$42))^2+($AG30*$AB$43-($CP29+R$43))^2+($AG30*$AB$44-($CQ29+R$44))^2+($AG30*$AB$45-($CR29+R$45))^2+($AG30*$AB$46-($CS29+R$46))^2+($AG30*$AB$47-($CT29+R$47))^2+($AG30*$AB$48-($CU29+R$48))^2+($AG30*$AB$49-($CV29+R$49))^2+($AG30*$AB$50-($CW29+R$50))^2+($AG30*$AB$51-($CX29+R$51))^2+($AG30*$AB$52-($CY29+R$52))^2+($AG30*$AB$53-($CZ29+R$53))^2+($AG30*$AB$54-($DA29+R$54))^2+($AG30*$AB$55-($DB29+R$55))^2+($AG30*$AB$56-($DC29+R$56))^2+($AG30*$AB$57-($DD29+R$57))^2+($AG30*$AB$58-($DE29+R$58))^2+($AG30*$AB$59-($DF29+R$59))^2+($AG30*$AB$60-($DG29+R$60))^2+($AG30*$AB$61-($DH29+R$61))^2+($AG30*$AB$62-($DI29+R$62))^2+($AG30*$AB$63-($DJ29+R$63))^2)))</f>
        <v/>
      </c>
      <c r="AW30" s="418" t="str">
        <f>IF(S$10=0,"",IF(COUNTIF($BE$7:$BE29,AW$6)&gt;=HLOOKUP(AW$6,$E$8:$X$10,ROW($E$10)-ROW($E$8)+1,FALSE),"",SQRT(($AG30*$AB$14-($BM29+S$14))^2+($AG30*$AB$15-($BN29+S$15))^2+($AG30*$AB$16-($BO29+S$16))^2+($AG30*$AB$17-($BP29+S$17))^2+($AG30*$AB$18-($BQ29+S$18))^2+($AG30*$AB$19-($BR29+S$19))^2+($AG30*$AB$20-($BS29+S$20))^2+($AG30*$AB$21-($BT29+S$21))^2+($AG30*$AB$22-($BU29+S$22))^2+($AG30*$AB$23-($BV29+S$23))^2+($AG30*$AB$24-($BW29+S$24))^2+($AG30*$AB$25-($BX29+S$25))^2+($AG30*$AB$26-($BY29+S$26))^2+($AG30*$AB$27-($BZ29+S$27))^2+($AG30*$AB$28-($CA29+S$28))^2+($AG30*$AB$29-($CB29+S$29))^2+($AG30*$AB$30-($CC29+S$30))^2+($AG30*$AB$31-($CD29+S$31))^2+($AG30*$AB$32-($CE29+S$32))^2+($AG30*$AB$33-($CF29+S$33))^2+($AG30*$AB$34-($CG29+S$34))^2+($AG30*$AB$35-($CH29+S$35))^2+($AG30*$AB$36-($CI29+S$36))^2+($AG30*$AB$37-($CJ29+S$37))^2+($AG30*$AB$38-($CK29+S$38))^2+($AG30*$AB$39-($CL29+S$39))^2+($AG30*$AB$40-($CM29+S$40))^2+($AG30*$AB$41-($CN29+S$41))^2+($AG30*$AB$42-($CO29+S$42))^2+($AG30*$AB$43-($CP29+S$43))^2+($AG30*$AB$44-($CQ29+S$44))^2+($AG30*$AB$45-($CR29+S$45))^2+($AG30*$AB$46-($CS29+S$46))^2+($AG30*$AB$47-($CT29+S$47))^2+($AG30*$AB$48-($CU29+S$48))^2+($AG30*$AB$49-($CV29+S$49))^2+($AG30*$AB$50-($CW29+S$50))^2+($AG30*$AB$51-($CX29+S$51))^2+($AG30*$AB$52-($CY29+S$52))^2+($AG30*$AB$53-($CZ29+S$53))^2+($AG30*$AB$54-($DA29+S$54))^2+($AG30*$AB$55-($DB29+S$55))^2+($AG30*$AB$56-($DC29+S$56))^2+($AG30*$AB$57-($DD29+S$57))^2+($AG30*$AB$58-($DE29+S$58))^2+($AG30*$AB$59-($DF29+S$59))^2+($AG30*$AB$60-($DG29+S$60))^2+($AG30*$AB$61-($DH29+S$61))^2+($AG30*$AB$62-($DI29+S$62))^2+($AG30*$AB$63-($DJ29+S$63))^2)))</f>
        <v/>
      </c>
      <c r="AX30" s="418" t="str">
        <f>IF(T$10=0,"",IF(COUNTIF($BE$7:$BE29,AX$6)&gt;=HLOOKUP(AX$6,$E$8:$X$10,ROW($E$10)-ROW($E$8)+1,FALSE),"",SQRT(($AG30*$AB$14-($BM29+T$14))^2+($AG30*$AB$15-($BN29+T$15))^2+($AG30*$AB$16-($BO29+T$16))^2+($AG30*$AB$17-($BP29+T$17))^2+($AG30*$AB$18-($BQ29+T$18))^2+($AG30*$AB$19-($BR29+T$19))^2+($AG30*$AB$20-($BS29+T$20))^2+($AG30*$AB$21-($BT29+T$21))^2+($AG30*$AB$22-($BU29+T$22))^2+($AG30*$AB$23-($BV29+T$23))^2+($AG30*$AB$24-($BW29+T$24))^2+($AG30*$AB$25-($BX29+T$25))^2+($AG30*$AB$26-($BY29+T$26))^2+($AG30*$AB$27-($BZ29+T$27))^2+($AG30*$AB$28-($CA29+T$28))^2+($AG30*$AB$29-($CB29+T$29))^2+($AG30*$AB$30-($CC29+T$30))^2+($AG30*$AB$31-($CD29+T$31))^2+($AG30*$AB$32-($CE29+T$32))^2+($AG30*$AB$33-($CF29+T$33))^2+($AG30*$AB$34-($CG29+T$34))^2+($AG30*$AB$35-($CH29+T$35))^2+($AG30*$AB$36-($CI29+T$36))^2+($AG30*$AB$37-($CJ29+T$37))^2+($AG30*$AB$38-($CK29+T$38))^2+($AG30*$AB$39-($CL29+T$39))^2+($AG30*$AB$40-($CM29+T$40))^2+($AG30*$AB$41-($CN29+T$41))^2+($AG30*$AB$42-($CO29+T$42))^2+($AG30*$AB$43-($CP29+T$43))^2+($AG30*$AB$44-($CQ29+T$44))^2+($AG30*$AB$45-($CR29+T$45))^2+($AG30*$AB$46-($CS29+T$46))^2+($AG30*$AB$47-($CT29+T$47))^2+($AG30*$AB$48-($CU29+T$48))^2+($AG30*$AB$49-($CV29+T$49))^2+($AG30*$AB$50-($CW29+T$50))^2+($AG30*$AB$51-($CX29+T$51))^2+($AG30*$AB$52-($CY29+T$52))^2+($AG30*$AB$53-($CZ29+T$53))^2+($AG30*$AB$54-($DA29+T$54))^2+($AG30*$AB$55-($DB29+T$55))^2+($AG30*$AB$56-($DC29+T$56))^2+($AG30*$AB$57-($DD29+T$57))^2+($AG30*$AB$58-($DE29+T$58))^2+($AG30*$AB$59-($DF29+T$59))^2+($AG30*$AB$60-($DG29+T$60))^2+($AG30*$AB$61-($DH29+T$61))^2+($AG30*$AB$62-($DI29+T$62))^2+($AG30*$AB$63-($DJ29+T$63))^2)))</f>
        <v/>
      </c>
      <c r="AY30" s="418" t="str">
        <f>IF(U$10=0,"",IF(COUNTIF($BE$7:$BE29,AY$6)&gt;=HLOOKUP(AY$6,$E$8:$X$10,ROW($E$10)-ROW($E$8)+1,FALSE),"",SQRT(($AG30*$AB$14-($BM29+U$14))^2+($AG30*$AB$15-($BN29+U$15))^2+($AG30*$AB$16-($BO29+U$16))^2+($AG30*$AB$17-($BP29+U$17))^2+($AG30*$AB$18-($BQ29+U$18))^2+($AG30*$AB$19-($BR29+U$19))^2+($AG30*$AB$20-($BS29+U$20))^2+($AG30*$AB$21-($BT29+U$21))^2+($AG30*$AB$22-($BU29+U$22))^2+($AG30*$AB$23-($BV29+U$23))^2+($AG30*$AB$24-($BW29+U$24))^2+($AG30*$AB$25-($BX29+U$25))^2+($AG30*$AB$26-($BY29+U$26))^2+($AG30*$AB$27-($BZ29+U$27))^2+($AG30*$AB$28-($CA29+U$28))^2+($AG30*$AB$29-($CB29+U$29))^2+($AG30*$AB$30-($CC29+U$30))^2+($AG30*$AB$31-($CD29+U$31))^2+($AG30*$AB$32-($CE29+U$32))^2+($AG30*$AB$33-($CF29+U$33))^2+($AG30*$AB$34-($CG29+U$34))^2+($AG30*$AB$35-($CH29+U$35))^2+($AG30*$AB$36-($CI29+U$36))^2+($AG30*$AB$37-($CJ29+U$37))^2+($AG30*$AB$38-($CK29+U$38))^2+($AG30*$AB$39-($CL29+U$39))^2+($AG30*$AB$40-($CM29+U$40))^2+($AG30*$AB$41-($CN29+U$41))^2+($AG30*$AB$42-($CO29+U$42))^2+($AG30*$AB$43-($CP29+U$43))^2+($AG30*$AB$44-($CQ29+U$44))^2+($AG30*$AB$45-($CR29+U$45))^2+($AG30*$AB$46-($CS29+U$46))^2+($AG30*$AB$47-($CT29+U$47))^2+($AG30*$AB$48-($CU29+U$48))^2+($AG30*$AB$49-($CV29+U$49))^2+($AG30*$AB$50-($CW29+U$50))^2+($AG30*$AB$51-($CX29+U$51))^2+($AG30*$AB$52-($CY29+U$52))^2+($AG30*$AB$53-($CZ29+U$53))^2+($AG30*$AB$54-($DA29+U$54))^2+($AG30*$AB$55-($DB29+U$55))^2+($AG30*$AB$56-($DC29+U$56))^2+($AG30*$AB$57-($DD29+U$57))^2+($AG30*$AB$58-($DE29+U$58))^2+($AG30*$AB$59-($DF29+U$59))^2+($AG30*$AB$60-($DG29+U$60))^2+($AG30*$AB$61-($DH29+U$61))^2+($AG30*$AB$62-($DI29+U$62))^2+($AG30*$AB$63-($DJ29+U$63))^2)))</f>
        <v/>
      </c>
      <c r="AZ30" s="418" t="str">
        <f>IF(V$10=0,"",IF(COUNTIF($BE$7:$BE29,AZ$6)&gt;=HLOOKUP(AZ$6,$E$8:$X$10,ROW($E$10)-ROW($E$8)+1,FALSE),"",SQRT(($AG30*$AB$14-($BM29+V$14))^2+($AG30*$AB$15-($BN29+V$15))^2+($AG30*$AB$16-($BO29+V$16))^2+($AG30*$AB$17-($BP29+V$17))^2+($AG30*$AB$18-($BQ29+V$18))^2+($AG30*$AB$19-($BR29+V$19))^2+($AG30*$AB$20-($BS29+V$20))^2+($AG30*$AB$21-($BT29+V$21))^2+($AG30*$AB$22-($BU29+V$22))^2+($AG30*$AB$23-($BV29+V$23))^2+($AG30*$AB$24-($BW29+V$24))^2+($AG30*$AB$25-($BX29+V$25))^2+($AG30*$AB$26-($BY29+V$26))^2+($AG30*$AB$27-($BZ29+V$27))^2+($AG30*$AB$28-($CA29+V$28))^2+($AG30*$AB$29-($CB29+V$29))^2+($AG30*$AB$30-($CC29+V$30))^2+($AG30*$AB$31-($CD29+V$31))^2+($AG30*$AB$32-($CE29+V$32))^2+($AG30*$AB$33-($CF29+V$33))^2+($AG30*$AB$34-($CG29+V$34))^2+($AG30*$AB$35-($CH29+V$35))^2+($AG30*$AB$36-($CI29+V$36))^2+($AG30*$AB$37-($CJ29+V$37))^2+($AG30*$AB$38-($CK29+V$38))^2+($AG30*$AB$39-($CL29+V$39))^2+($AG30*$AB$40-($CM29+V$40))^2+($AG30*$AB$41-($CN29+V$41))^2+($AG30*$AB$42-($CO29+V$42))^2+($AG30*$AB$43-($CP29+V$43))^2+($AG30*$AB$44-($CQ29+V$44))^2+($AG30*$AB$45-($CR29+V$45))^2+($AG30*$AB$46-($CS29+V$46))^2+($AG30*$AB$47-($CT29+V$47))^2+($AG30*$AB$48-($CU29+V$48))^2+($AG30*$AB$49-($CV29+V$49))^2+($AG30*$AB$50-($CW29+V$50))^2+($AG30*$AB$51-($CX29+V$51))^2+($AG30*$AB$52-($CY29+V$52))^2+($AG30*$AB$53-($CZ29+V$53))^2+($AG30*$AB$54-($DA29+V$54))^2+($AG30*$AB$55-($DB29+V$55))^2+($AG30*$AB$56-($DC29+V$56))^2+($AG30*$AB$57-($DD29+V$57))^2+($AG30*$AB$58-($DE29+V$58))^2+($AG30*$AB$59-($DF29+V$59))^2+($AG30*$AB$60-($DG29+V$60))^2+($AG30*$AB$61-($DH29+V$61))^2+($AG30*$AB$62-($DI29+V$62))^2+($AG30*$AB$63-($DJ29+V$63))^2)))</f>
        <v/>
      </c>
      <c r="BA30" s="418" t="str">
        <f>IF(W$10=0,"",IF(COUNTIF($BE$7:$BE29,BA$6)&gt;=HLOOKUP(BA$6,$E$8:$X$10,ROW($E$10)-ROW($E$8)+1,FALSE),"",SQRT(($AG30*$AB$14-($BM29+W$14))^2+($AG30*$AB$15-($BN29+W$15))^2+($AG30*$AB$16-($BO29+W$16))^2+($AG30*$AB$17-($BP29+W$17))^2+($AG30*$AB$18-($BQ29+W$18))^2+($AG30*$AB$19-($BR29+W$19))^2+($AG30*$AB$20-($BS29+W$20))^2+($AG30*$AB$21-($BT29+W$21))^2+($AG30*$AB$22-($BU29+W$22))^2+($AG30*$AB$23-($BV29+W$23))^2+($AG30*$AB$24-($BW29+W$24))^2+($AG30*$AB$25-($BX29+W$25))^2+($AG30*$AB$26-($BY29+W$26))^2+($AG30*$AB$27-($BZ29+W$27))^2+($AG30*$AB$28-($CA29+W$28))^2+($AG30*$AB$29-($CB29+W$29))^2+($AG30*$AB$30-($CC29+W$30))^2+($AG30*$AB$31-($CD29+W$31))^2+($AG30*$AB$32-($CE29+W$32))^2+($AG30*$AB$33-($CF29+W$33))^2+($AG30*$AB$34-($CG29+W$34))^2+($AG30*$AB$35-($CH29+W$35))^2+($AG30*$AB$36-($CI29+W$36))^2+($AG30*$AB$37-($CJ29+W$37))^2+($AG30*$AB$38-($CK29+W$38))^2+($AG30*$AB$39-($CL29+W$39))^2+($AG30*$AB$40-($CM29+W$40))^2+($AG30*$AB$41-($CN29+W$41))^2+($AG30*$AB$42-($CO29+W$42))^2+($AG30*$AB$43-($CP29+W$43))^2+($AG30*$AB$44-($CQ29+W$44))^2+($AG30*$AB$45-($CR29+W$45))^2+($AG30*$AB$46-($CS29+W$46))^2+($AG30*$AB$47-($CT29+W$47))^2+($AG30*$AB$48-($CU29+W$48))^2+($AG30*$AB$49-($CV29+W$49))^2+($AG30*$AB$50-($CW29+W$50))^2+($AG30*$AB$51-($CX29+W$51))^2+($AG30*$AB$52-($CY29+W$52))^2+($AG30*$AB$53-($CZ29+W$53))^2+($AG30*$AB$54-($DA29+W$54))^2+($AG30*$AB$55-($DB29+W$55))^2+($AG30*$AB$56-($DC29+W$56))^2+($AG30*$AB$57-($DD29+W$57))^2+($AG30*$AB$58-($DE29+W$58))^2+($AG30*$AB$59-($DF29+W$59))^2+($AG30*$AB$60-($DG29+W$60))^2+($AG30*$AB$61-($DH29+W$61))^2+($AG30*$AB$62-($DI29+W$62))^2+($AG30*$AB$63-($DJ29+W$63))^2)))</f>
        <v/>
      </c>
      <c r="BB30" s="418" t="str">
        <f>IF(X$10=0,"",IF(COUNTIF($BE$7:$BE29,BB$6)&gt;=HLOOKUP(BB$6,$E$8:$X$10,ROW($E$10)-ROW($E$8)+1,FALSE),"",SQRT(($AG30*$AB$14-($BM29+X$14))^2+($AG30*$AB$15-($BN29+X$15))^2+($AG30*$AB$16-($BO29+X$16))^2+($AG30*$AB$17-($BP29+X$17))^2+($AG30*$AB$18-($BQ29+X$18))^2+($AG30*$AB$19-($BR29+X$19))^2+($AG30*$AB$20-($BS29+X$20))^2+($AG30*$AB$21-($BT29+X$21))^2+($AG30*$AB$22-($BU29+X$22))^2+($AG30*$AB$23-($BV29+X$23))^2+($AG30*$AB$24-($BW29+X$24))^2+($AG30*$AB$25-($BX29+X$25))^2+($AG30*$AB$26-($BY29+X$26))^2+($AG30*$AB$27-($BZ29+X$27))^2+($AG30*$AB$28-($CA29+X$28))^2+($AG30*$AB$29-($CB29+X$29))^2+($AG30*$AB$30-($CC29+X$30))^2+($AG30*$AB$31-($CD29+X$31))^2+($AG30*$AB$32-($CE29+X$32))^2+($AG30*$AB$33-($CF29+X$33))^2+($AG30*$AB$34-($CG29+X$34))^2+($AG30*$AB$35-($CH29+X$35))^2+($AG30*$AB$36-($CI29+X$36))^2+($AG30*$AB$37-($CJ29+X$37))^2+($AG30*$AB$38-($CK29+X$38))^2+($AG30*$AB$39-($CL29+X$39))^2+($AG30*$AB$40-($CM29+X$40))^2+($AG30*$AB$41-($CN29+X$41))^2+($AG30*$AB$42-($CO29+X$42))^2+($AG30*$AB$43-($CP29+X$43))^2+($AG30*$AB$44-($CQ29+X$44))^2+($AG30*$AB$45-($CR29+X$45))^2+($AG30*$AB$46-($CS29+X$46))^2+($AG30*$AB$47-($CT29+X$47))^2+($AG30*$AB$48-($CU29+X$48))^2+($AG30*$AB$49-($CV29+X$49))^2+($AG30*$AB$50-($CW29+X$50))^2+($AG30*$AB$51-($CX29+X$51))^2+($AG30*$AB$52-($CY29+X$52))^2+($AG30*$AB$53-($CZ29+X$53))^2+($AG30*$AB$54-($DA29+X$54))^2+($AG30*$AB$55-($DB29+X$55))^2+($AG30*$AB$56-($DC29+X$56))^2+($AG30*$AB$57-($DD29+X$57))^2+($AG30*$AB$58-($DE29+X$58))^2+($AG30*$AB$59-($DF29+X$59))^2+($AG30*$AB$60-($DG29+X$60))^2+($AG30*$AB$61-($DH29+X$61))^2+($AG30*$AB$62-($DI29+X$62))^2+($AG30*$AB$63-($DJ29+X$63))^2)))</f>
        <v/>
      </c>
      <c r="BC30" s="200"/>
      <c r="BD30" s="419">
        <f t="shared" si="68"/>
        <v>0</v>
      </c>
      <c r="BE30" s="420">
        <f t="shared" si="7"/>
        <v>0</v>
      </c>
      <c r="BF30" s="421">
        <f t="shared" si="8"/>
        <v>0</v>
      </c>
      <c r="BG30" s="71"/>
      <c r="BH30" s="71"/>
      <c r="BI30" s="71"/>
      <c r="BJ30" s="71"/>
      <c r="BK30" s="71"/>
      <c r="BL30" s="197">
        <f t="shared" si="69"/>
        <v>24</v>
      </c>
      <c r="BM30" s="202">
        <f t="shared" si="66"/>
        <v>0</v>
      </c>
      <c r="BN30" s="202">
        <f t="shared" si="67"/>
        <v>0</v>
      </c>
      <c r="BO30" s="202">
        <f t="shared" si="13"/>
        <v>0</v>
      </c>
      <c r="BP30" s="202">
        <f t="shared" si="14"/>
        <v>0</v>
      </c>
      <c r="BQ30" s="202">
        <f t="shared" si="15"/>
        <v>0</v>
      </c>
      <c r="BR30" s="202">
        <f t="shared" si="16"/>
        <v>0</v>
      </c>
      <c r="BS30" s="202">
        <f t="shared" si="17"/>
        <v>0</v>
      </c>
      <c r="BT30" s="202">
        <f t="shared" si="18"/>
        <v>0</v>
      </c>
      <c r="BU30" s="202">
        <f t="shared" si="19"/>
        <v>0</v>
      </c>
      <c r="BV30" s="202">
        <f t="shared" si="20"/>
        <v>0</v>
      </c>
      <c r="BW30" s="202">
        <f t="shared" si="21"/>
        <v>0</v>
      </c>
      <c r="BX30" s="202">
        <f t="shared" si="22"/>
        <v>0</v>
      </c>
      <c r="BY30" s="202">
        <f t="shared" si="23"/>
        <v>0</v>
      </c>
      <c r="BZ30" s="202">
        <f t="shared" si="24"/>
        <v>0</v>
      </c>
      <c r="CA30" s="202">
        <f t="shared" si="25"/>
        <v>0</v>
      </c>
      <c r="CB30" s="202">
        <f t="shared" si="26"/>
        <v>0</v>
      </c>
      <c r="CC30" s="202">
        <f t="shared" si="27"/>
        <v>0</v>
      </c>
      <c r="CD30" s="202">
        <f t="shared" si="28"/>
        <v>0</v>
      </c>
      <c r="CE30" s="202">
        <f t="shared" si="29"/>
        <v>0</v>
      </c>
      <c r="CF30" s="202">
        <f t="shared" si="30"/>
        <v>0</v>
      </c>
      <c r="CG30" s="202">
        <f t="shared" si="31"/>
        <v>0</v>
      </c>
      <c r="CH30" s="202">
        <f t="shared" si="32"/>
        <v>0</v>
      </c>
      <c r="CI30" s="202">
        <f t="shared" si="33"/>
        <v>0</v>
      </c>
      <c r="CJ30" s="202">
        <f t="shared" si="34"/>
        <v>0</v>
      </c>
      <c r="CK30" s="202">
        <f t="shared" si="35"/>
        <v>0</v>
      </c>
      <c r="CL30" s="202">
        <f t="shared" si="36"/>
        <v>0</v>
      </c>
      <c r="CM30" s="202">
        <f t="shared" si="37"/>
        <v>0</v>
      </c>
      <c r="CN30" s="202">
        <f t="shared" si="38"/>
        <v>0</v>
      </c>
      <c r="CO30" s="202">
        <f t="shared" si="39"/>
        <v>0</v>
      </c>
      <c r="CP30" s="202">
        <f t="shared" si="40"/>
        <v>0</v>
      </c>
      <c r="CQ30" s="202">
        <f t="shared" si="41"/>
        <v>0</v>
      </c>
      <c r="CR30" s="202">
        <f t="shared" si="42"/>
        <v>0</v>
      </c>
      <c r="CS30" s="202">
        <f t="shared" si="43"/>
        <v>0</v>
      </c>
      <c r="CT30" s="202">
        <f t="shared" si="44"/>
        <v>0</v>
      </c>
      <c r="CU30" s="202">
        <f t="shared" si="45"/>
        <v>0</v>
      </c>
      <c r="CV30" s="202">
        <f t="shared" si="46"/>
        <v>0</v>
      </c>
      <c r="CW30" s="202">
        <f t="shared" si="47"/>
        <v>0</v>
      </c>
      <c r="CX30" s="202">
        <f t="shared" si="48"/>
        <v>0</v>
      </c>
      <c r="CY30" s="202">
        <f t="shared" si="49"/>
        <v>0</v>
      </c>
      <c r="CZ30" s="202">
        <f t="shared" si="50"/>
        <v>0</v>
      </c>
      <c r="DA30" s="202">
        <f t="shared" si="51"/>
        <v>0</v>
      </c>
      <c r="DB30" s="202">
        <f t="shared" si="52"/>
        <v>0</v>
      </c>
      <c r="DC30" s="202">
        <f t="shared" si="53"/>
        <v>0</v>
      </c>
      <c r="DD30" s="202">
        <f t="shared" si="54"/>
        <v>0</v>
      </c>
      <c r="DE30" s="202">
        <f t="shared" si="55"/>
        <v>0</v>
      </c>
      <c r="DF30" s="202">
        <f t="shared" si="56"/>
        <v>0</v>
      </c>
      <c r="DG30" s="202">
        <f t="shared" si="57"/>
        <v>0</v>
      </c>
      <c r="DH30" s="202">
        <f t="shared" si="58"/>
        <v>0</v>
      </c>
      <c r="DI30" s="202">
        <f t="shared" si="59"/>
        <v>0</v>
      </c>
      <c r="DJ30" s="202">
        <f t="shared" si="60"/>
        <v>0</v>
      </c>
      <c r="DK30" s="71"/>
      <c r="DL30" s="71"/>
      <c r="DM30" s="71"/>
      <c r="DN30" s="71"/>
      <c r="DO30" s="71"/>
      <c r="DP30" s="71"/>
    </row>
    <row r="31" spans="1:120" ht="18" customHeight="1" thickTop="1" thickBot="1" x14ac:dyDescent="0.25">
      <c r="A31" s="71"/>
      <c r="B31" s="691"/>
      <c r="C31" s="220"/>
      <c r="D31" s="236"/>
      <c r="E31" s="237"/>
      <c r="F31" s="237"/>
      <c r="G31" s="237"/>
      <c r="H31" s="237"/>
      <c r="I31" s="237"/>
      <c r="J31" s="237"/>
      <c r="K31" s="237"/>
      <c r="L31" s="237"/>
      <c r="M31" s="237"/>
      <c r="N31" s="237"/>
      <c r="O31" s="237"/>
      <c r="P31" s="237"/>
      <c r="Q31" s="237"/>
      <c r="R31" s="237"/>
      <c r="S31" s="237"/>
      <c r="T31" s="237"/>
      <c r="U31" s="237"/>
      <c r="V31" s="237"/>
      <c r="W31" s="415"/>
      <c r="X31" s="414"/>
      <c r="Y31" s="133"/>
      <c r="Z31" s="222">
        <f t="shared" si="63"/>
        <v>0</v>
      </c>
      <c r="AA31" s="223"/>
      <c r="AB31" s="224">
        <f t="shared" si="64"/>
        <v>0</v>
      </c>
      <c r="AC31" s="71"/>
      <c r="AD31" s="440">
        <f t="shared" si="65"/>
        <v>0</v>
      </c>
      <c r="AE31" s="71"/>
      <c r="AF31" s="71"/>
      <c r="AG31" s="417">
        <f>IF(MAX(AG$7:AG30)&lt;$W$12,AG30+1,0)</f>
        <v>0</v>
      </c>
      <c r="AH31" s="200"/>
      <c r="AI31" s="418" t="str">
        <f>IF(E$10=0,"",IF(COUNTIF($BE$7:$BE30,AI$6)&gt;=HLOOKUP(AI$6,$E$8:$X$10,ROW($E$10)-ROW($E$8)+1,FALSE),"",SQRT(($AG31*$AB$14-($BM30+E$14))^2+($AG31*$AB$15-($BN30+E$15))^2+($AG31*$AB$16-($BO30+E$16))^2+($AG31*$AB$17-($BP30+E$17))^2+($AG31*$AB$18-($BQ30+E$18))^2+($AG31*$AB$19-($BR30+E$19))^2+($AG31*$AB$20-($BS30+E$20))^2+($AG31*$AB$21-($BT30+E$21))^2+($AG31*$AB$22-($BU30+E$22))^2+($AG31*$AB$23-($BV30+E$23))^2+($AG31*$AB$24-($BW30+E$24))^2+($AG31*$AB$25-($BX30+E$25))^2+($AG31*$AB$26-($BY30+E$26))^2+($AG31*$AB$27-($BZ30+E$27))^2+($AG31*$AB$28-($CA30+E$28))^2+($AG31*$AB$29-($CB30+E$29))^2+($AG31*$AB$30-($CC30+E$30))^2+($AG31*$AB$31-($CD30+E$31))^2+($AG31*$AB$32-($CE30+E$32))^2+($AG31*$AB$33-($CF30+E$33))^2+($AG31*$AB$34-($CG30+E$34))^2+($AG31*$AB$35-($CH30+E$35))^2+($AG31*$AB$36-($CI30+E$36))^2+($AG31*$AB$37-($CJ30+E$37))^2+($AG31*$AB$38-($CK30+E$38))^2+($AG31*$AB$39-($CL30+E$39))^2+($AG31*$AB$40-($CM30+E$40))^2+($AG31*$AB$41-($CN30+E$41))^2+($AG31*$AB$42-($CO30+E$42))^2+($AG31*$AB$43-($CP30+E$43))^2+($AG31*$AB$44-($CQ30+E$44))^2+($AG31*$AB$45-($CR30+E$45))^2+($AG31*$AB$46-($CS30+E$46))^2+($AG31*$AB$47-($CT30+E$47))^2+($AG31*$AB$48-($CU30+E$48))^2+($AG31*$AB$49-($CV30+E$49))^2+($AG31*$AB$50-($CW30+E$50))^2+($AG31*$AB$51-($CX30+E$51))^2+($AG31*$AB$52-($CY30+E$52))^2+($AG31*$AB$53-($CZ30+E$53))^2+($AG31*$AB$54-($DA30+E$54))^2+($AG31*$AB$55-($DB30+E$55))^2+($AG31*$AB$56-($DC30+E$56))^2+($AG31*$AB$57-($DD30+E$57))^2+($AG31*$AB$58-($DE30+E$58))^2+($AG31*$AB$59-($DF30+E$59))^2+($AG31*$AB$60-($DG30+E$60))^2+($AG31*$AB$61-($DH30+E$61))^2+($AG31*$AB$62-($DI30+E$62))^2+($AG31*$AB$63-($DJ30+E$63))^2)))</f>
        <v/>
      </c>
      <c r="AJ31" s="418" t="str">
        <f>IF(F$10=0,"",IF(COUNTIF($BE$7:$BE30,AJ$6)&gt;=HLOOKUP(AJ$6,$E$8:$X$10,ROW($E$10)-ROW($E$8)+1,FALSE),"",SQRT(($AG31*$AB$14-($BM30+F$14))^2+($AG31*$AB$15-($BN30+F$15))^2+($AG31*$AB$16-($BO30+F$16))^2+($AG31*$AB$17-($BP30+F$17))^2+($AG31*$AB$18-($BQ30+F$18))^2+($AG31*$AB$19-($BR30+F$19))^2+($AG31*$AB$20-($BS30+F$20))^2+($AG31*$AB$21-($BT30+F$21))^2+($AG31*$AB$22-($BU30+F$22))^2+($AG31*$AB$23-($BV30+F$23))^2+($AG31*$AB$24-($BW30+F$24))^2+($AG31*$AB$25-($BX30+F$25))^2+($AG31*$AB$26-($BY30+F$26))^2+($AG31*$AB$27-($BZ30+F$27))^2+($AG31*$AB$28-($CA30+F$28))^2+($AG31*$AB$29-($CB30+F$29))^2+($AG31*$AB$30-($CC30+F$30))^2+($AG31*$AB$31-($CD30+F$31))^2+($AG31*$AB$32-($CE30+F$32))^2+($AG31*$AB$33-($CF30+F$33))^2+($AG31*$AB$34-($CG30+F$34))^2+($AG31*$AB$35-($CH30+F$35))^2+($AG31*$AB$36-($CI30+F$36))^2+($AG31*$AB$37-($CJ30+F$37))^2+($AG31*$AB$38-($CK30+F$38))^2+($AG31*$AB$39-($CL30+F$39))^2+($AG31*$AB$40-($CM30+F$40))^2+($AG31*$AB$41-($CN30+F$41))^2+($AG31*$AB$42-($CO30+F$42))^2+($AG31*$AB$43-($CP30+F$43))^2+($AG31*$AB$44-($CQ30+F$44))^2+($AG31*$AB$45-($CR30+F$45))^2+($AG31*$AB$46-($CS30+F$46))^2+($AG31*$AB$47-($CT30+F$47))^2+($AG31*$AB$48-($CU30+F$48))^2+($AG31*$AB$49-($CV30+F$49))^2+($AG31*$AB$50-($CW30+F$50))^2+($AG31*$AB$51-($CX30+F$51))^2+($AG31*$AB$52-($CY30+F$52))^2+($AG31*$AB$53-($CZ30+F$53))^2+($AG31*$AB$54-($DA30+F$54))^2+($AG31*$AB$55-($DB30+F$55))^2+($AG31*$AB$56-($DC30+F$56))^2+($AG31*$AB$57-($DD30+F$57))^2+($AG31*$AB$58-($DE30+F$58))^2+($AG31*$AB$59-($DF30+F$59))^2+($AG31*$AB$60-($DG30+F$60))^2+($AG31*$AB$61-($DH30+F$61))^2+($AG31*$AB$62-($DI30+F$62))^2+($AG31*$AB$63-($DJ30+F$63))^2)))</f>
        <v/>
      </c>
      <c r="AK31" s="418" t="str">
        <f>IF(G$10=0,"",IF(COUNTIF($BE$7:$BE30,AK$6)&gt;=HLOOKUP(AK$6,$E$8:$X$10,ROW($E$10)-ROW($E$8)+1,FALSE),"",SQRT(($AG31*$AB$14-($BM30+G$14))^2+($AG31*$AB$15-($BN30+G$15))^2+($AG31*$AB$16-($BO30+G$16))^2+($AG31*$AB$17-($BP30+G$17))^2+($AG31*$AB$18-($BQ30+G$18))^2+($AG31*$AB$19-($BR30+G$19))^2+($AG31*$AB$20-($BS30+G$20))^2+($AG31*$AB$21-($BT30+G$21))^2+($AG31*$AB$22-($BU30+G$22))^2+($AG31*$AB$23-($BV30+G$23))^2+($AG31*$AB$24-($BW30+G$24))^2+($AG31*$AB$25-($BX30+G$25))^2+($AG31*$AB$26-($BY30+G$26))^2+($AG31*$AB$27-($BZ30+G$27))^2+($AG31*$AB$28-($CA30+G$28))^2+($AG31*$AB$29-($CB30+G$29))^2+($AG31*$AB$30-($CC30+G$30))^2+($AG31*$AB$31-($CD30+G$31))^2+($AG31*$AB$32-($CE30+G$32))^2+($AG31*$AB$33-($CF30+G$33))^2+($AG31*$AB$34-($CG30+G$34))^2+($AG31*$AB$35-($CH30+G$35))^2+($AG31*$AB$36-($CI30+G$36))^2+($AG31*$AB$37-($CJ30+G$37))^2+($AG31*$AB$38-($CK30+G$38))^2+($AG31*$AB$39-($CL30+G$39))^2+($AG31*$AB$40-($CM30+G$40))^2+($AG31*$AB$41-($CN30+G$41))^2+($AG31*$AB$42-($CO30+G$42))^2+($AG31*$AB$43-($CP30+G$43))^2+($AG31*$AB$44-($CQ30+G$44))^2+($AG31*$AB$45-($CR30+G$45))^2+($AG31*$AB$46-($CS30+G$46))^2+($AG31*$AB$47-($CT30+G$47))^2+($AG31*$AB$48-($CU30+G$48))^2+($AG31*$AB$49-($CV30+G$49))^2+($AG31*$AB$50-($CW30+G$50))^2+($AG31*$AB$51-($CX30+G$51))^2+($AG31*$AB$52-($CY30+G$52))^2+($AG31*$AB$53-($CZ30+G$53))^2+($AG31*$AB$54-($DA30+G$54))^2+($AG31*$AB$55-($DB30+G$55))^2+($AG31*$AB$56-($DC30+G$56))^2+($AG31*$AB$57-($DD30+G$57))^2+($AG31*$AB$58-($DE30+G$58))^2+($AG31*$AB$59-($DF30+G$59))^2+($AG31*$AB$60-($DG30+G$60))^2+($AG31*$AB$61-($DH30+G$61))^2+($AG31*$AB$62-($DI30+G$62))^2+($AG31*$AB$63-($DJ30+G$63))^2)))</f>
        <v/>
      </c>
      <c r="AL31" s="418" t="str">
        <f>IF(H$10=0,"",IF(COUNTIF($BE$7:$BE30,AL$6)&gt;=HLOOKUP(AL$6,$E$8:$X$10,ROW($E$10)-ROW($E$8)+1,FALSE),"",SQRT(($AG31*$AB$14-($BM30+H$14))^2+($AG31*$AB$15-($BN30+H$15))^2+($AG31*$AB$16-($BO30+H$16))^2+($AG31*$AB$17-($BP30+H$17))^2+($AG31*$AB$18-($BQ30+H$18))^2+($AG31*$AB$19-($BR30+H$19))^2+($AG31*$AB$20-($BS30+H$20))^2+($AG31*$AB$21-($BT30+H$21))^2+($AG31*$AB$22-($BU30+H$22))^2+($AG31*$AB$23-($BV30+H$23))^2+($AG31*$AB$24-($BW30+H$24))^2+($AG31*$AB$25-($BX30+H$25))^2+($AG31*$AB$26-($BY30+H$26))^2+($AG31*$AB$27-($BZ30+H$27))^2+($AG31*$AB$28-($CA30+H$28))^2+($AG31*$AB$29-($CB30+H$29))^2+($AG31*$AB$30-($CC30+H$30))^2+($AG31*$AB$31-($CD30+H$31))^2+($AG31*$AB$32-($CE30+H$32))^2+($AG31*$AB$33-($CF30+H$33))^2+($AG31*$AB$34-($CG30+H$34))^2+($AG31*$AB$35-($CH30+H$35))^2+($AG31*$AB$36-($CI30+H$36))^2+($AG31*$AB$37-($CJ30+H$37))^2+($AG31*$AB$38-($CK30+H$38))^2+($AG31*$AB$39-($CL30+H$39))^2+($AG31*$AB$40-($CM30+H$40))^2+($AG31*$AB$41-($CN30+H$41))^2+($AG31*$AB$42-($CO30+H$42))^2+($AG31*$AB$43-($CP30+H$43))^2+($AG31*$AB$44-($CQ30+H$44))^2+($AG31*$AB$45-($CR30+H$45))^2+($AG31*$AB$46-($CS30+H$46))^2+($AG31*$AB$47-($CT30+H$47))^2+($AG31*$AB$48-($CU30+H$48))^2+($AG31*$AB$49-($CV30+H$49))^2+($AG31*$AB$50-($CW30+H$50))^2+($AG31*$AB$51-($CX30+H$51))^2+($AG31*$AB$52-($CY30+H$52))^2+($AG31*$AB$53-($CZ30+H$53))^2+($AG31*$AB$54-($DA30+H$54))^2+($AG31*$AB$55-($DB30+H$55))^2+($AG31*$AB$56-($DC30+H$56))^2+($AG31*$AB$57-($DD30+H$57))^2+($AG31*$AB$58-($DE30+H$58))^2+($AG31*$AB$59-($DF30+H$59))^2+($AG31*$AB$60-($DG30+H$60))^2+($AG31*$AB$61-($DH30+H$61))^2+($AG31*$AB$62-($DI30+H$62))^2+($AG31*$AB$63-($DJ30+H$63))^2)))</f>
        <v/>
      </c>
      <c r="AM31" s="418" t="str">
        <f>IF(I$10=0,"",IF(COUNTIF($BE$7:$BE30,AM$6)&gt;=HLOOKUP(AM$6,$E$8:$X$10,ROW($E$10)-ROW($E$8)+1,FALSE),"",SQRT(($AG31*$AB$14-($BM30+I$14))^2+($AG31*$AB$15-($BN30+I$15))^2+($AG31*$AB$16-($BO30+I$16))^2+($AG31*$AB$17-($BP30+I$17))^2+($AG31*$AB$18-($BQ30+I$18))^2+($AG31*$AB$19-($BR30+I$19))^2+($AG31*$AB$20-($BS30+I$20))^2+($AG31*$AB$21-($BT30+I$21))^2+($AG31*$AB$22-($BU30+I$22))^2+($AG31*$AB$23-($BV30+I$23))^2+($AG31*$AB$24-($BW30+I$24))^2+($AG31*$AB$25-($BX30+I$25))^2+($AG31*$AB$26-($BY30+I$26))^2+($AG31*$AB$27-($BZ30+I$27))^2+($AG31*$AB$28-($CA30+I$28))^2+($AG31*$AB$29-($CB30+I$29))^2+($AG31*$AB$30-($CC30+I$30))^2+($AG31*$AB$31-($CD30+I$31))^2+($AG31*$AB$32-($CE30+I$32))^2+($AG31*$AB$33-($CF30+I$33))^2+($AG31*$AB$34-($CG30+I$34))^2+($AG31*$AB$35-($CH30+I$35))^2+($AG31*$AB$36-($CI30+I$36))^2+($AG31*$AB$37-($CJ30+I$37))^2+($AG31*$AB$38-($CK30+I$38))^2+($AG31*$AB$39-($CL30+I$39))^2+($AG31*$AB$40-($CM30+I$40))^2+($AG31*$AB$41-($CN30+I$41))^2+($AG31*$AB$42-($CO30+I$42))^2+($AG31*$AB$43-($CP30+I$43))^2+($AG31*$AB$44-($CQ30+I$44))^2+($AG31*$AB$45-($CR30+I$45))^2+($AG31*$AB$46-($CS30+I$46))^2+($AG31*$AB$47-($CT30+I$47))^2+($AG31*$AB$48-($CU30+I$48))^2+($AG31*$AB$49-($CV30+I$49))^2+($AG31*$AB$50-($CW30+I$50))^2+($AG31*$AB$51-($CX30+I$51))^2+($AG31*$AB$52-($CY30+I$52))^2+($AG31*$AB$53-($CZ30+I$53))^2+($AG31*$AB$54-($DA30+I$54))^2+($AG31*$AB$55-($DB30+I$55))^2+($AG31*$AB$56-($DC30+I$56))^2+($AG31*$AB$57-($DD30+I$57))^2+($AG31*$AB$58-($DE30+I$58))^2+($AG31*$AB$59-($DF30+I$59))^2+($AG31*$AB$60-($DG30+I$60))^2+($AG31*$AB$61-($DH30+I$61))^2+($AG31*$AB$62-($DI30+I$62))^2+($AG31*$AB$63-($DJ30+I$63))^2)))</f>
        <v/>
      </c>
      <c r="AN31" s="418" t="str">
        <f>IF(J$10=0,"",IF(COUNTIF($BE$7:$BE30,AN$6)&gt;=HLOOKUP(AN$6,$E$8:$X$10,ROW($E$10)-ROW($E$8)+1,FALSE),"",SQRT(($AG31*$AB$14-($BM30+J$14))^2+($AG31*$AB$15-($BN30+J$15))^2+($AG31*$AB$16-($BO30+J$16))^2+($AG31*$AB$17-($BP30+J$17))^2+($AG31*$AB$18-($BQ30+J$18))^2+($AG31*$AB$19-($BR30+J$19))^2+($AG31*$AB$20-($BS30+J$20))^2+($AG31*$AB$21-($BT30+J$21))^2+($AG31*$AB$22-($BU30+J$22))^2+($AG31*$AB$23-($BV30+J$23))^2+($AG31*$AB$24-($BW30+J$24))^2+($AG31*$AB$25-($BX30+J$25))^2+($AG31*$AB$26-($BY30+J$26))^2+($AG31*$AB$27-($BZ30+J$27))^2+($AG31*$AB$28-($CA30+J$28))^2+($AG31*$AB$29-($CB30+J$29))^2+($AG31*$AB$30-($CC30+J$30))^2+($AG31*$AB$31-($CD30+J$31))^2+($AG31*$AB$32-($CE30+J$32))^2+($AG31*$AB$33-($CF30+J$33))^2+($AG31*$AB$34-($CG30+J$34))^2+($AG31*$AB$35-($CH30+J$35))^2+($AG31*$AB$36-($CI30+J$36))^2+($AG31*$AB$37-($CJ30+J$37))^2+($AG31*$AB$38-($CK30+J$38))^2+($AG31*$AB$39-($CL30+J$39))^2+($AG31*$AB$40-($CM30+J$40))^2+($AG31*$AB$41-($CN30+J$41))^2+($AG31*$AB$42-($CO30+J$42))^2+($AG31*$AB$43-($CP30+J$43))^2+($AG31*$AB$44-($CQ30+J$44))^2+($AG31*$AB$45-($CR30+J$45))^2+($AG31*$AB$46-($CS30+J$46))^2+($AG31*$AB$47-($CT30+J$47))^2+($AG31*$AB$48-($CU30+J$48))^2+($AG31*$AB$49-($CV30+J$49))^2+($AG31*$AB$50-($CW30+J$50))^2+($AG31*$AB$51-($CX30+J$51))^2+($AG31*$AB$52-($CY30+J$52))^2+($AG31*$AB$53-($CZ30+J$53))^2+($AG31*$AB$54-($DA30+J$54))^2+($AG31*$AB$55-($DB30+J$55))^2+($AG31*$AB$56-($DC30+J$56))^2+($AG31*$AB$57-($DD30+J$57))^2+($AG31*$AB$58-($DE30+J$58))^2+($AG31*$AB$59-($DF30+J$59))^2+($AG31*$AB$60-($DG30+J$60))^2+($AG31*$AB$61-($DH30+J$61))^2+($AG31*$AB$62-($DI30+J$62))^2+($AG31*$AB$63-($DJ30+J$63))^2)))</f>
        <v/>
      </c>
      <c r="AO31" s="418" t="str">
        <f>IF(K$10=0,"",IF(COUNTIF($BE$7:$BE30,AO$6)&gt;=HLOOKUP(AO$6,$E$8:$X$10,ROW($E$10)-ROW($E$8)+1,FALSE),"",SQRT(($AG31*$AB$14-($BM30+K$14))^2+($AG31*$AB$15-($BN30+K$15))^2+($AG31*$AB$16-($BO30+K$16))^2+($AG31*$AB$17-($BP30+K$17))^2+($AG31*$AB$18-($BQ30+K$18))^2+($AG31*$AB$19-($BR30+K$19))^2+($AG31*$AB$20-($BS30+K$20))^2+($AG31*$AB$21-($BT30+K$21))^2+($AG31*$AB$22-($BU30+K$22))^2+($AG31*$AB$23-($BV30+K$23))^2+($AG31*$AB$24-($BW30+K$24))^2+($AG31*$AB$25-($BX30+K$25))^2+($AG31*$AB$26-($BY30+K$26))^2+($AG31*$AB$27-($BZ30+K$27))^2+($AG31*$AB$28-($CA30+K$28))^2+($AG31*$AB$29-($CB30+K$29))^2+($AG31*$AB$30-($CC30+K$30))^2+($AG31*$AB$31-($CD30+K$31))^2+($AG31*$AB$32-($CE30+K$32))^2+($AG31*$AB$33-($CF30+K$33))^2+($AG31*$AB$34-($CG30+K$34))^2+($AG31*$AB$35-($CH30+K$35))^2+($AG31*$AB$36-($CI30+K$36))^2+($AG31*$AB$37-($CJ30+K$37))^2+($AG31*$AB$38-($CK30+K$38))^2+($AG31*$AB$39-($CL30+K$39))^2+($AG31*$AB$40-($CM30+K$40))^2+($AG31*$AB$41-($CN30+K$41))^2+($AG31*$AB$42-($CO30+K$42))^2+($AG31*$AB$43-($CP30+K$43))^2+($AG31*$AB$44-($CQ30+K$44))^2+($AG31*$AB$45-($CR30+K$45))^2+($AG31*$AB$46-($CS30+K$46))^2+($AG31*$AB$47-($CT30+K$47))^2+($AG31*$AB$48-($CU30+K$48))^2+($AG31*$AB$49-($CV30+K$49))^2+($AG31*$AB$50-($CW30+K$50))^2+($AG31*$AB$51-($CX30+K$51))^2+($AG31*$AB$52-($CY30+K$52))^2+($AG31*$AB$53-($CZ30+K$53))^2+($AG31*$AB$54-($DA30+K$54))^2+($AG31*$AB$55-($DB30+K$55))^2+($AG31*$AB$56-($DC30+K$56))^2+($AG31*$AB$57-($DD30+K$57))^2+($AG31*$AB$58-($DE30+K$58))^2+($AG31*$AB$59-($DF30+K$59))^2+($AG31*$AB$60-($DG30+K$60))^2+($AG31*$AB$61-($DH30+K$61))^2+($AG31*$AB$62-($DI30+K$62))^2+($AG31*$AB$63-($DJ30+K$63))^2)))</f>
        <v/>
      </c>
      <c r="AP31" s="418" t="str">
        <f>IF(L$10=0,"",IF(COUNTIF($BE$7:$BE30,AP$6)&gt;=HLOOKUP(AP$6,$E$8:$X$10,ROW($E$10)-ROW($E$8)+1,FALSE),"",SQRT(($AG31*$AB$14-($BM30+L$14))^2+($AG31*$AB$15-($BN30+L$15))^2+($AG31*$AB$16-($BO30+L$16))^2+($AG31*$AB$17-($BP30+L$17))^2+($AG31*$AB$18-($BQ30+L$18))^2+($AG31*$AB$19-($BR30+L$19))^2+($AG31*$AB$20-($BS30+L$20))^2+($AG31*$AB$21-($BT30+L$21))^2+($AG31*$AB$22-($BU30+L$22))^2+($AG31*$AB$23-($BV30+L$23))^2+($AG31*$AB$24-($BW30+L$24))^2+($AG31*$AB$25-($BX30+L$25))^2+($AG31*$AB$26-($BY30+L$26))^2+($AG31*$AB$27-($BZ30+L$27))^2+($AG31*$AB$28-($CA30+L$28))^2+($AG31*$AB$29-($CB30+L$29))^2+($AG31*$AB$30-($CC30+L$30))^2+($AG31*$AB$31-($CD30+L$31))^2+($AG31*$AB$32-($CE30+L$32))^2+($AG31*$AB$33-($CF30+L$33))^2+($AG31*$AB$34-($CG30+L$34))^2+($AG31*$AB$35-($CH30+L$35))^2+($AG31*$AB$36-($CI30+L$36))^2+($AG31*$AB$37-($CJ30+L$37))^2+($AG31*$AB$38-($CK30+L$38))^2+($AG31*$AB$39-($CL30+L$39))^2+($AG31*$AB$40-($CM30+L$40))^2+($AG31*$AB$41-($CN30+L$41))^2+($AG31*$AB$42-($CO30+L$42))^2+($AG31*$AB$43-($CP30+L$43))^2+($AG31*$AB$44-($CQ30+L$44))^2+($AG31*$AB$45-($CR30+L$45))^2+($AG31*$AB$46-($CS30+L$46))^2+($AG31*$AB$47-($CT30+L$47))^2+($AG31*$AB$48-($CU30+L$48))^2+($AG31*$AB$49-($CV30+L$49))^2+($AG31*$AB$50-($CW30+L$50))^2+($AG31*$AB$51-($CX30+L$51))^2+($AG31*$AB$52-($CY30+L$52))^2+($AG31*$AB$53-($CZ30+L$53))^2+($AG31*$AB$54-($DA30+L$54))^2+($AG31*$AB$55-($DB30+L$55))^2+($AG31*$AB$56-($DC30+L$56))^2+($AG31*$AB$57-($DD30+L$57))^2+($AG31*$AB$58-($DE30+L$58))^2+($AG31*$AB$59-($DF30+L$59))^2+($AG31*$AB$60-($DG30+L$60))^2+($AG31*$AB$61-($DH30+L$61))^2+($AG31*$AB$62-($DI30+L$62))^2+($AG31*$AB$63-($DJ30+L$63))^2)))</f>
        <v/>
      </c>
      <c r="AQ31" s="418" t="str">
        <f>IF(M$10=0,"",IF(COUNTIF($BE$7:$BE30,AQ$6)&gt;=HLOOKUP(AQ$6,$E$8:$X$10,ROW($E$10)-ROW($E$8)+1,FALSE),"",SQRT(($AG31*$AB$14-($BM30+M$14))^2+($AG31*$AB$15-($BN30+M$15))^2+($AG31*$AB$16-($BO30+M$16))^2+($AG31*$AB$17-($BP30+M$17))^2+($AG31*$AB$18-($BQ30+M$18))^2+($AG31*$AB$19-($BR30+M$19))^2+($AG31*$AB$20-($BS30+M$20))^2+($AG31*$AB$21-($BT30+M$21))^2+($AG31*$AB$22-($BU30+M$22))^2+($AG31*$AB$23-($BV30+M$23))^2+($AG31*$AB$24-($BW30+M$24))^2+($AG31*$AB$25-($BX30+M$25))^2+($AG31*$AB$26-($BY30+M$26))^2+($AG31*$AB$27-($BZ30+M$27))^2+($AG31*$AB$28-($CA30+M$28))^2+($AG31*$AB$29-($CB30+M$29))^2+($AG31*$AB$30-($CC30+M$30))^2+($AG31*$AB$31-($CD30+M$31))^2+($AG31*$AB$32-($CE30+M$32))^2+($AG31*$AB$33-($CF30+M$33))^2+($AG31*$AB$34-($CG30+M$34))^2+($AG31*$AB$35-($CH30+M$35))^2+($AG31*$AB$36-($CI30+M$36))^2+($AG31*$AB$37-($CJ30+M$37))^2+($AG31*$AB$38-($CK30+M$38))^2+($AG31*$AB$39-($CL30+M$39))^2+($AG31*$AB$40-($CM30+M$40))^2+($AG31*$AB$41-($CN30+M$41))^2+($AG31*$AB$42-($CO30+M$42))^2+($AG31*$AB$43-($CP30+M$43))^2+($AG31*$AB$44-($CQ30+M$44))^2+($AG31*$AB$45-($CR30+M$45))^2+($AG31*$AB$46-($CS30+M$46))^2+($AG31*$AB$47-($CT30+M$47))^2+($AG31*$AB$48-($CU30+M$48))^2+($AG31*$AB$49-($CV30+M$49))^2+($AG31*$AB$50-($CW30+M$50))^2+($AG31*$AB$51-($CX30+M$51))^2+($AG31*$AB$52-($CY30+M$52))^2+($AG31*$AB$53-($CZ30+M$53))^2+($AG31*$AB$54-($DA30+M$54))^2+($AG31*$AB$55-($DB30+M$55))^2+($AG31*$AB$56-($DC30+M$56))^2+($AG31*$AB$57-($DD30+M$57))^2+($AG31*$AB$58-($DE30+M$58))^2+($AG31*$AB$59-($DF30+M$59))^2+($AG31*$AB$60-($DG30+M$60))^2+($AG31*$AB$61-($DH30+M$61))^2+($AG31*$AB$62-($DI30+M$62))^2+($AG31*$AB$63-($DJ30+M$63))^2)))</f>
        <v/>
      </c>
      <c r="AR31" s="418" t="str">
        <f>IF(N$10=0,"",IF(COUNTIF($BE$7:$BE30,AR$6)&gt;=HLOOKUP(AR$6,$E$8:$X$10,ROW($E$10)-ROW($E$8)+1,FALSE),"",SQRT(($AG31*$AB$14-($BM30+N$14))^2+($AG31*$AB$15-($BN30+N$15))^2+($AG31*$AB$16-($BO30+N$16))^2+($AG31*$AB$17-($BP30+N$17))^2+($AG31*$AB$18-($BQ30+N$18))^2+($AG31*$AB$19-($BR30+N$19))^2+($AG31*$AB$20-($BS30+N$20))^2+($AG31*$AB$21-($BT30+N$21))^2+($AG31*$AB$22-($BU30+N$22))^2+($AG31*$AB$23-($BV30+N$23))^2+($AG31*$AB$24-($BW30+N$24))^2+($AG31*$AB$25-($BX30+N$25))^2+($AG31*$AB$26-($BY30+N$26))^2+($AG31*$AB$27-($BZ30+N$27))^2+($AG31*$AB$28-($CA30+N$28))^2+($AG31*$AB$29-($CB30+N$29))^2+($AG31*$AB$30-($CC30+N$30))^2+($AG31*$AB$31-($CD30+N$31))^2+($AG31*$AB$32-($CE30+N$32))^2+($AG31*$AB$33-($CF30+N$33))^2+($AG31*$AB$34-($CG30+N$34))^2+($AG31*$AB$35-($CH30+N$35))^2+($AG31*$AB$36-($CI30+N$36))^2+($AG31*$AB$37-($CJ30+N$37))^2+($AG31*$AB$38-($CK30+N$38))^2+($AG31*$AB$39-($CL30+N$39))^2+($AG31*$AB$40-($CM30+N$40))^2+($AG31*$AB$41-($CN30+N$41))^2+($AG31*$AB$42-($CO30+N$42))^2+($AG31*$AB$43-($CP30+N$43))^2+($AG31*$AB$44-($CQ30+N$44))^2+($AG31*$AB$45-($CR30+N$45))^2+($AG31*$AB$46-($CS30+N$46))^2+($AG31*$AB$47-($CT30+N$47))^2+($AG31*$AB$48-($CU30+N$48))^2+($AG31*$AB$49-($CV30+N$49))^2+($AG31*$AB$50-($CW30+N$50))^2+($AG31*$AB$51-($CX30+N$51))^2+($AG31*$AB$52-($CY30+N$52))^2+($AG31*$AB$53-($CZ30+N$53))^2+($AG31*$AB$54-($DA30+N$54))^2+($AG31*$AB$55-($DB30+N$55))^2+($AG31*$AB$56-($DC30+N$56))^2+($AG31*$AB$57-($DD30+N$57))^2+($AG31*$AB$58-($DE30+N$58))^2+($AG31*$AB$59-($DF30+N$59))^2+($AG31*$AB$60-($DG30+N$60))^2+($AG31*$AB$61-($DH30+N$61))^2+($AG31*$AB$62-($DI30+N$62))^2+($AG31*$AB$63-($DJ30+N$63))^2)))</f>
        <v/>
      </c>
      <c r="AS31" s="418" t="str">
        <f>IF(O$10=0,"",IF(COUNTIF($BE$7:$BE30,AS$6)&gt;=HLOOKUP(AS$6,$E$8:$X$10,ROW($E$10)-ROW($E$8)+1,FALSE),"",SQRT(($AG31*$AB$14-($BM30+O$14))^2+($AG31*$AB$15-($BN30+O$15))^2+($AG31*$AB$16-($BO30+O$16))^2+($AG31*$AB$17-($BP30+O$17))^2+($AG31*$AB$18-($BQ30+O$18))^2+($AG31*$AB$19-($BR30+O$19))^2+($AG31*$AB$20-($BS30+O$20))^2+($AG31*$AB$21-($BT30+O$21))^2+($AG31*$AB$22-($BU30+O$22))^2+($AG31*$AB$23-($BV30+O$23))^2+($AG31*$AB$24-($BW30+O$24))^2+($AG31*$AB$25-($BX30+O$25))^2+($AG31*$AB$26-($BY30+O$26))^2+($AG31*$AB$27-($BZ30+O$27))^2+($AG31*$AB$28-($CA30+O$28))^2+($AG31*$AB$29-($CB30+O$29))^2+($AG31*$AB$30-($CC30+O$30))^2+($AG31*$AB$31-($CD30+O$31))^2+($AG31*$AB$32-($CE30+O$32))^2+($AG31*$AB$33-($CF30+O$33))^2+($AG31*$AB$34-($CG30+O$34))^2+($AG31*$AB$35-($CH30+O$35))^2+($AG31*$AB$36-($CI30+O$36))^2+($AG31*$AB$37-($CJ30+O$37))^2+($AG31*$AB$38-($CK30+O$38))^2+($AG31*$AB$39-($CL30+O$39))^2+($AG31*$AB$40-($CM30+O$40))^2+($AG31*$AB$41-($CN30+O$41))^2+($AG31*$AB$42-($CO30+O$42))^2+($AG31*$AB$43-($CP30+O$43))^2+($AG31*$AB$44-($CQ30+O$44))^2+($AG31*$AB$45-($CR30+O$45))^2+($AG31*$AB$46-($CS30+O$46))^2+($AG31*$AB$47-($CT30+O$47))^2+($AG31*$AB$48-($CU30+O$48))^2+($AG31*$AB$49-($CV30+O$49))^2+($AG31*$AB$50-($CW30+O$50))^2+($AG31*$AB$51-($CX30+O$51))^2+($AG31*$AB$52-($CY30+O$52))^2+($AG31*$AB$53-($CZ30+O$53))^2+($AG31*$AB$54-($DA30+O$54))^2+($AG31*$AB$55-($DB30+O$55))^2+($AG31*$AB$56-($DC30+O$56))^2+($AG31*$AB$57-($DD30+O$57))^2+($AG31*$AB$58-($DE30+O$58))^2+($AG31*$AB$59-($DF30+O$59))^2+($AG31*$AB$60-($DG30+O$60))^2+($AG31*$AB$61-($DH30+O$61))^2+($AG31*$AB$62-($DI30+O$62))^2+($AG31*$AB$63-($DJ30+O$63))^2)))</f>
        <v/>
      </c>
      <c r="AT31" s="418" t="str">
        <f>IF(P$10=0,"",IF(COUNTIF($BE$7:$BE30,AT$6)&gt;=HLOOKUP(AT$6,$E$8:$X$10,ROW($E$10)-ROW($E$8)+1,FALSE),"",SQRT(($AG31*$AB$14-($BM30+P$14))^2+($AG31*$AB$15-($BN30+P$15))^2+($AG31*$AB$16-($BO30+P$16))^2+($AG31*$AB$17-($BP30+P$17))^2+($AG31*$AB$18-($BQ30+P$18))^2+($AG31*$AB$19-($BR30+P$19))^2+($AG31*$AB$20-($BS30+P$20))^2+($AG31*$AB$21-($BT30+P$21))^2+($AG31*$AB$22-($BU30+P$22))^2+($AG31*$AB$23-($BV30+P$23))^2+($AG31*$AB$24-($BW30+P$24))^2+($AG31*$AB$25-($BX30+P$25))^2+($AG31*$AB$26-($BY30+P$26))^2+($AG31*$AB$27-($BZ30+P$27))^2+($AG31*$AB$28-($CA30+P$28))^2+($AG31*$AB$29-($CB30+P$29))^2+($AG31*$AB$30-($CC30+P$30))^2+($AG31*$AB$31-($CD30+P$31))^2+($AG31*$AB$32-($CE30+P$32))^2+($AG31*$AB$33-($CF30+P$33))^2+($AG31*$AB$34-($CG30+P$34))^2+($AG31*$AB$35-($CH30+P$35))^2+($AG31*$AB$36-($CI30+P$36))^2+($AG31*$AB$37-($CJ30+P$37))^2+($AG31*$AB$38-($CK30+P$38))^2+($AG31*$AB$39-($CL30+P$39))^2+($AG31*$AB$40-($CM30+P$40))^2+($AG31*$AB$41-($CN30+P$41))^2+($AG31*$AB$42-($CO30+P$42))^2+($AG31*$AB$43-($CP30+P$43))^2+($AG31*$AB$44-($CQ30+P$44))^2+($AG31*$AB$45-($CR30+P$45))^2+($AG31*$AB$46-($CS30+P$46))^2+($AG31*$AB$47-($CT30+P$47))^2+($AG31*$AB$48-($CU30+P$48))^2+($AG31*$AB$49-($CV30+P$49))^2+($AG31*$AB$50-($CW30+P$50))^2+($AG31*$AB$51-($CX30+P$51))^2+($AG31*$AB$52-($CY30+P$52))^2+($AG31*$AB$53-($CZ30+P$53))^2+($AG31*$AB$54-($DA30+P$54))^2+($AG31*$AB$55-($DB30+P$55))^2+($AG31*$AB$56-($DC30+P$56))^2+($AG31*$AB$57-($DD30+P$57))^2+($AG31*$AB$58-($DE30+P$58))^2+($AG31*$AB$59-($DF30+P$59))^2+($AG31*$AB$60-($DG30+P$60))^2+($AG31*$AB$61-($DH30+P$61))^2+($AG31*$AB$62-($DI30+P$62))^2+($AG31*$AB$63-($DJ30+P$63))^2)))</f>
        <v/>
      </c>
      <c r="AU31" s="418" t="str">
        <f>IF(Q$10=0,"",IF(COUNTIF($BE$7:$BE30,AU$6)&gt;=HLOOKUP(AU$6,$E$8:$X$10,ROW($E$10)-ROW($E$8)+1,FALSE),"",SQRT(($AG31*$AB$14-($BM30+Q$14))^2+($AG31*$AB$15-($BN30+Q$15))^2+($AG31*$AB$16-($BO30+Q$16))^2+($AG31*$AB$17-($BP30+Q$17))^2+($AG31*$AB$18-($BQ30+Q$18))^2+($AG31*$AB$19-($BR30+Q$19))^2+($AG31*$AB$20-($BS30+Q$20))^2+($AG31*$AB$21-($BT30+Q$21))^2+($AG31*$AB$22-($BU30+Q$22))^2+($AG31*$AB$23-($BV30+Q$23))^2+($AG31*$AB$24-($BW30+Q$24))^2+($AG31*$AB$25-($BX30+Q$25))^2+($AG31*$AB$26-($BY30+Q$26))^2+($AG31*$AB$27-($BZ30+Q$27))^2+($AG31*$AB$28-($CA30+Q$28))^2+($AG31*$AB$29-($CB30+Q$29))^2+($AG31*$AB$30-($CC30+Q$30))^2+($AG31*$AB$31-($CD30+Q$31))^2+($AG31*$AB$32-($CE30+Q$32))^2+($AG31*$AB$33-($CF30+Q$33))^2+($AG31*$AB$34-($CG30+Q$34))^2+($AG31*$AB$35-($CH30+Q$35))^2+($AG31*$AB$36-($CI30+Q$36))^2+($AG31*$AB$37-($CJ30+Q$37))^2+($AG31*$AB$38-($CK30+Q$38))^2+($AG31*$AB$39-($CL30+Q$39))^2+($AG31*$AB$40-($CM30+Q$40))^2+($AG31*$AB$41-($CN30+Q$41))^2+($AG31*$AB$42-($CO30+Q$42))^2+($AG31*$AB$43-($CP30+Q$43))^2+($AG31*$AB$44-($CQ30+Q$44))^2+($AG31*$AB$45-($CR30+Q$45))^2+($AG31*$AB$46-($CS30+Q$46))^2+($AG31*$AB$47-($CT30+Q$47))^2+($AG31*$AB$48-($CU30+Q$48))^2+($AG31*$AB$49-($CV30+Q$49))^2+($AG31*$AB$50-($CW30+Q$50))^2+($AG31*$AB$51-($CX30+Q$51))^2+($AG31*$AB$52-($CY30+Q$52))^2+($AG31*$AB$53-($CZ30+Q$53))^2+($AG31*$AB$54-($DA30+Q$54))^2+($AG31*$AB$55-($DB30+Q$55))^2+($AG31*$AB$56-($DC30+Q$56))^2+($AG31*$AB$57-($DD30+Q$57))^2+($AG31*$AB$58-($DE30+Q$58))^2+($AG31*$AB$59-($DF30+Q$59))^2+($AG31*$AB$60-($DG30+Q$60))^2+($AG31*$AB$61-($DH30+Q$61))^2+($AG31*$AB$62-($DI30+Q$62))^2+($AG31*$AB$63-($DJ30+Q$63))^2)))</f>
        <v/>
      </c>
      <c r="AV31" s="418" t="str">
        <f>IF(R$10=0,"",IF(COUNTIF($BE$7:$BE30,AV$6)&gt;=HLOOKUP(AV$6,$E$8:$X$10,ROW($E$10)-ROW($E$8)+1,FALSE),"",SQRT(($AG31*$AB$14-($BM30+R$14))^2+($AG31*$AB$15-($BN30+R$15))^2+($AG31*$AB$16-($BO30+R$16))^2+($AG31*$AB$17-($BP30+R$17))^2+($AG31*$AB$18-($BQ30+R$18))^2+($AG31*$AB$19-($BR30+R$19))^2+($AG31*$AB$20-($BS30+R$20))^2+($AG31*$AB$21-($BT30+R$21))^2+($AG31*$AB$22-($BU30+R$22))^2+($AG31*$AB$23-($BV30+R$23))^2+($AG31*$AB$24-($BW30+R$24))^2+($AG31*$AB$25-($BX30+R$25))^2+($AG31*$AB$26-($BY30+R$26))^2+($AG31*$AB$27-($BZ30+R$27))^2+($AG31*$AB$28-($CA30+R$28))^2+($AG31*$AB$29-($CB30+R$29))^2+($AG31*$AB$30-($CC30+R$30))^2+($AG31*$AB$31-($CD30+R$31))^2+($AG31*$AB$32-($CE30+R$32))^2+($AG31*$AB$33-($CF30+R$33))^2+($AG31*$AB$34-($CG30+R$34))^2+($AG31*$AB$35-($CH30+R$35))^2+($AG31*$AB$36-($CI30+R$36))^2+($AG31*$AB$37-($CJ30+R$37))^2+($AG31*$AB$38-($CK30+R$38))^2+($AG31*$AB$39-($CL30+R$39))^2+($AG31*$AB$40-($CM30+R$40))^2+($AG31*$AB$41-($CN30+R$41))^2+($AG31*$AB$42-($CO30+R$42))^2+($AG31*$AB$43-($CP30+R$43))^2+($AG31*$AB$44-($CQ30+R$44))^2+($AG31*$AB$45-($CR30+R$45))^2+($AG31*$AB$46-($CS30+R$46))^2+($AG31*$AB$47-($CT30+R$47))^2+($AG31*$AB$48-($CU30+R$48))^2+($AG31*$AB$49-($CV30+R$49))^2+($AG31*$AB$50-($CW30+R$50))^2+($AG31*$AB$51-($CX30+R$51))^2+($AG31*$AB$52-($CY30+R$52))^2+($AG31*$AB$53-($CZ30+R$53))^2+($AG31*$AB$54-($DA30+R$54))^2+($AG31*$AB$55-($DB30+R$55))^2+($AG31*$AB$56-($DC30+R$56))^2+($AG31*$AB$57-($DD30+R$57))^2+($AG31*$AB$58-($DE30+R$58))^2+($AG31*$AB$59-($DF30+R$59))^2+($AG31*$AB$60-($DG30+R$60))^2+($AG31*$AB$61-($DH30+R$61))^2+($AG31*$AB$62-($DI30+R$62))^2+($AG31*$AB$63-($DJ30+R$63))^2)))</f>
        <v/>
      </c>
      <c r="AW31" s="418" t="str">
        <f>IF(S$10=0,"",IF(COUNTIF($BE$7:$BE30,AW$6)&gt;=HLOOKUP(AW$6,$E$8:$X$10,ROW($E$10)-ROW($E$8)+1,FALSE),"",SQRT(($AG31*$AB$14-($BM30+S$14))^2+($AG31*$AB$15-($BN30+S$15))^2+($AG31*$AB$16-($BO30+S$16))^2+($AG31*$AB$17-($BP30+S$17))^2+($AG31*$AB$18-($BQ30+S$18))^2+($AG31*$AB$19-($BR30+S$19))^2+($AG31*$AB$20-($BS30+S$20))^2+($AG31*$AB$21-($BT30+S$21))^2+($AG31*$AB$22-($BU30+S$22))^2+($AG31*$AB$23-($BV30+S$23))^2+($AG31*$AB$24-($BW30+S$24))^2+($AG31*$AB$25-($BX30+S$25))^2+($AG31*$AB$26-($BY30+S$26))^2+($AG31*$AB$27-($BZ30+S$27))^2+($AG31*$AB$28-($CA30+S$28))^2+($AG31*$AB$29-($CB30+S$29))^2+($AG31*$AB$30-($CC30+S$30))^2+($AG31*$AB$31-($CD30+S$31))^2+($AG31*$AB$32-($CE30+S$32))^2+($AG31*$AB$33-($CF30+S$33))^2+($AG31*$AB$34-($CG30+S$34))^2+($AG31*$AB$35-($CH30+S$35))^2+($AG31*$AB$36-($CI30+S$36))^2+($AG31*$AB$37-($CJ30+S$37))^2+($AG31*$AB$38-($CK30+S$38))^2+($AG31*$AB$39-($CL30+S$39))^2+($AG31*$AB$40-($CM30+S$40))^2+($AG31*$AB$41-($CN30+S$41))^2+($AG31*$AB$42-($CO30+S$42))^2+($AG31*$AB$43-($CP30+S$43))^2+($AG31*$AB$44-($CQ30+S$44))^2+($AG31*$AB$45-($CR30+S$45))^2+($AG31*$AB$46-($CS30+S$46))^2+($AG31*$AB$47-($CT30+S$47))^2+($AG31*$AB$48-($CU30+S$48))^2+($AG31*$AB$49-($CV30+S$49))^2+($AG31*$AB$50-($CW30+S$50))^2+($AG31*$AB$51-($CX30+S$51))^2+($AG31*$AB$52-($CY30+S$52))^2+($AG31*$AB$53-($CZ30+S$53))^2+($AG31*$AB$54-($DA30+S$54))^2+($AG31*$AB$55-($DB30+S$55))^2+($AG31*$AB$56-($DC30+S$56))^2+($AG31*$AB$57-($DD30+S$57))^2+($AG31*$AB$58-($DE30+S$58))^2+($AG31*$AB$59-($DF30+S$59))^2+($AG31*$AB$60-($DG30+S$60))^2+($AG31*$AB$61-($DH30+S$61))^2+($AG31*$AB$62-($DI30+S$62))^2+($AG31*$AB$63-($DJ30+S$63))^2)))</f>
        <v/>
      </c>
      <c r="AX31" s="418" t="str">
        <f>IF(T$10=0,"",IF(COUNTIF($BE$7:$BE30,AX$6)&gt;=HLOOKUP(AX$6,$E$8:$X$10,ROW($E$10)-ROW($E$8)+1,FALSE),"",SQRT(($AG31*$AB$14-($BM30+T$14))^2+($AG31*$AB$15-($BN30+T$15))^2+($AG31*$AB$16-($BO30+T$16))^2+($AG31*$AB$17-($BP30+T$17))^2+($AG31*$AB$18-($BQ30+T$18))^2+($AG31*$AB$19-($BR30+T$19))^2+($AG31*$AB$20-($BS30+T$20))^2+($AG31*$AB$21-($BT30+T$21))^2+($AG31*$AB$22-($BU30+T$22))^2+($AG31*$AB$23-($BV30+T$23))^2+($AG31*$AB$24-($BW30+T$24))^2+($AG31*$AB$25-($BX30+T$25))^2+($AG31*$AB$26-($BY30+T$26))^2+($AG31*$AB$27-($BZ30+T$27))^2+($AG31*$AB$28-($CA30+T$28))^2+($AG31*$AB$29-($CB30+T$29))^2+($AG31*$AB$30-($CC30+T$30))^2+($AG31*$AB$31-($CD30+T$31))^2+($AG31*$AB$32-($CE30+T$32))^2+($AG31*$AB$33-($CF30+T$33))^2+($AG31*$AB$34-($CG30+T$34))^2+($AG31*$AB$35-($CH30+T$35))^2+($AG31*$AB$36-($CI30+T$36))^2+($AG31*$AB$37-($CJ30+T$37))^2+($AG31*$AB$38-($CK30+T$38))^2+($AG31*$AB$39-($CL30+T$39))^2+($AG31*$AB$40-($CM30+T$40))^2+($AG31*$AB$41-($CN30+T$41))^2+($AG31*$AB$42-($CO30+T$42))^2+($AG31*$AB$43-($CP30+T$43))^2+($AG31*$AB$44-($CQ30+T$44))^2+($AG31*$AB$45-($CR30+T$45))^2+($AG31*$AB$46-($CS30+T$46))^2+($AG31*$AB$47-($CT30+T$47))^2+($AG31*$AB$48-($CU30+T$48))^2+($AG31*$AB$49-($CV30+T$49))^2+($AG31*$AB$50-($CW30+T$50))^2+($AG31*$AB$51-($CX30+T$51))^2+($AG31*$AB$52-($CY30+T$52))^2+($AG31*$AB$53-($CZ30+T$53))^2+($AG31*$AB$54-($DA30+T$54))^2+($AG31*$AB$55-($DB30+T$55))^2+($AG31*$AB$56-($DC30+T$56))^2+($AG31*$AB$57-($DD30+T$57))^2+($AG31*$AB$58-($DE30+T$58))^2+($AG31*$AB$59-($DF30+T$59))^2+($AG31*$AB$60-($DG30+T$60))^2+($AG31*$AB$61-($DH30+T$61))^2+($AG31*$AB$62-($DI30+T$62))^2+($AG31*$AB$63-($DJ30+T$63))^2)))</f>
        <v/>
      </c>
      <c r="AY31" s="418" t="str">
        <f>IF(U$10=0,"",IF(COUNTIF($BE$7:$BE30,AY$6)&gt;=HLOOKUP(AY$6,$E$8:$X$10,ROW($E$10)-ROW($E$8)+1,FALSE),"",SQRT(($AG31*$AB$14-($BM30+U$14))^2+($AG31*$AB$15-($BN30+U$15))^2+($AG31*$AB$16-($BO30+U$16))^2+($AG31*$AB$17-($BP30+U$17))^2+($AG31*$AB$18-($BQ30+U$18))^2+($AG31*$AB$19-($BR30+U$19))^2+($AG31*$AB$20-($BS30+U$20))^2+($AG31*$AB$21-($BT30+U$21))^2+($AG31*$AB$22-($BU30+U$22))^2+($AG31*$AB$23-($BV30+U$23))^2+($AG31*$AB$24-($BW30+U$24))^2+($AG31*$AB$25-($BX30+U$25))^2+($AG31*$AB$26-($BY30+U$26))^2+($AG31*$AB$27-($BZ30+U$27))^2+($AG31*$AB$28-($CA30+U$28))^2+($AG31*$AB$29-($CB30+U$29))^2+($AG31*$AB$30-($CC30+U$30))^2+($AG31*$AB$31-($CD30+U$31))^2+($AG31*$AB$32-($CE30+U$32))^2+($AG31*$AB$33-($CF30+U$33))^2+($AG31*$AB$34-($CG30+U$34))^2+($AG31*$AB$35-($CH30+U$35))^2+($AG31*$AB$36-($CI30+U$36))^2+($AG31*$AB$37-($CJ30+U$37))^2+($AG31*$AB$38-($CK30+U$38))^2+($AG31*$AB$39-($CL30+U$39))^2+($AG31*$AB$40-($CM30+U$40))^2+($AG31*$AB$41-($CN30+U$41))^2+($AG31*$AB$42-($CO30+U$42))^2+($AG31*$AB$43-($CP30+U$43))^2+($AG31*$AB$44-($CQ30+U$44))^2+($AG31*$AB$45-($CR30+U$45))^2+($AG31*$AB$46-($CS30+U$46))^2+($AG31*$AB$47-($CT30+U$47))^2+($AG31*$AB$48-($CU30+U$48))^2+($AG31*$AB$49-($CV30+U$49))^2+($AG31*$AB$50-($CW30+U$50))^2+($AG31*$AB$51-($CX30+U$51))^2+($AG31*$AB$52-($CY30+U$52))^2+($AG31*$AB$53-($CZ30+U$53))^2+($AG31*$AB$54-($DA30+U$54))^2+($AG31*$AB$55-($DB30+U$55))^2+($AG31*$AB$56-($DC30+U$56))^2+($AG31*$AB$57-($DD30+U$57))^2+($AG31*$AB$58-($DE30+U$58))^2+($AG31*$AB$59-($DF30+U$59))^2+($AG31*$AB$60-($DG30+U$60))^2+($AG31*$AB$61-($DH30+U$61))^2+($AG31*$AB$62-($DI30+U$62))^2+($AG31*$AB$63-($DJ30+U$63))^2)))</f>
        <v/>
      </c>
      <c r="AZ31" s="418" t="str">
        <f>IF(V$10=0,"",IF(COUNTIF($BE$7:$BE30,AZ$6)&gt;=HLOOKUP(AZ$6,$E$8:$X$10,ROW($E$10)-ROW($E$8)+1,FALSE),"",SQRT(($AG31*$AB$14-($BM30+V$14))^2+($AG31*$AB$15-($BN30+V$15))^2+($AG31*$AB$16-($BO30+V$16))^2+($AG31*$AB$17-($BP30+V$17))^2+($AG31*$AB$18-($BQ30+V$18))^2+($AG31*$AB$19-($BR30+V$19))^2+($AG31*$AB$20-($BS30+V$20))^2+($AG31*$AB$21-($BT30+V$21))^2+($AG31*$AB$22-($BU30+V$22))^2+($AG31*$AB$23-($BV30+V$23))^2+($AG31*$AB$24-($BW30+V$24))^2+($AG31*$AB$25-($BX30+V$25))^2+($AG31*$AB$26-($BY30+V$26))^2+($AG31*$AB$27-($BZ30+V$27))^2+($AG31*$AB$28-($CA30+V$28))^2+($AG31*$AB$29-($CB30+V$29))^2+($AG31*$AB$30-($CC30+V$30))^2+($AG31*$AB$31-($CD30+V$31))^2+($AG31*$AB$32-($CE30+V$32))^2+($AG31*$AB$33-($CF30+V$33))^2+($AG31*$AB$34-($CG30+V$34))^2+($AG31*$AB$35-($CH30+V$35))^2+($AG31*$AB$36-($CI30+V$36))^2+($AG31*$AB$37-($CJ30+V$37))^2+($AG31*$AB$38-($CK30+V$38))^2+($AG31*$AB$39-($CL30+V$39))^2+($AG31*$AB$40-($CM30+V$40))^2+($AG31*$AB$41-($CN30+V$41))^2+($AG31*$AB$42-($CO30+V$42))^2+($AG31*$AB$43-($CP30+V$43))^2+($AG31*$AB$44-($CQ30+V$44))^2+($AG31*$AB$45-($CR30+V$45))^2+($AG31*$AB$46-($CS30+V$46))^2+($AG31*$AB$47-($CT30+V$47))^2+($AG31*$AB$48-($CU30+V$48))^2+($AG31*$AB$49-($CV30+V$49))^2+($AG31*$AB$50-($CW30+V$50))^2+($AG31*$AB$51-($CX30+V$51))^2+($AG31*$AB$52-($CY30+V$52))^2+($AG31*$AB$53-($CZ30+V$53))^2+($AG31*$AB$54-($DA30+V$54))^2+($AG31*$AB$55-($DB30+V$55))^2+($AG31*$AB$56-($DC30+V$56))^2+($AG31*$AB$57-($DD30+V$57))^2+($AG31*$AB$58-($DE30+V$58))^2+($AG31*$AB$59-($DF30+V$59))^2+($AG31*$AB$60-($DG30+V$60))^2+($AG31*$AB$61-($DH30+V$61))^2+($AG31*$AB$62-($DI30+V$62))^2+($AG31*$AB$63-($DJ30+V$63))^2)))</f>
        <v/>
      </c>
      <c r="BA31" s="418" t="str">
        <f>IF(W$10=0,"",IF(COUNTIF($BE$7:$BE30,BA$6)&gt;=HLOOKUP(BA$6,$E$8:$X$10,ROW($E$10)-ROW($E$8)+1,FALSE),"",SQRT(($AG31*$AB$14-($BM30+W$14))^2+($AG31*$AB$15-($BN30+W$15))^2+($AG31*$AB$16-($BO30+W$16))^2+($AG31*$AB$17-($BP30+W$17))^2+($AG31*$AB$18-($BQ30+W$18))^2+($AG31*$AB$19-($BR30+W$19))^2+($AG31*$AB$20-($BS30+W$20))^2+($AG31*$AB$21-($BT30+W$21))^2+($AG31*$AB$22-($BU30+W$22))^2+($AG31*$AB$23-($BV30+W$23))^2+($AG31*$AB$24-($BW30+W$24))^2+($AG31*$AB$25-($BX30+W$25))^2+($AG31*$AB$26-($BY30+W$26))^2+($AG31*$AB$27-($BZ30+W$27))^2+($AG31*$AB$28-($CA30+W$28))^2+($AG31*$AB$29-($CB30+W$29))^2+($AG31*$AB$30-($CC30+W$30))^2+($AG31*$AB$31-($CD30+W$31))^2+($AG31*$AB$32-($CE30+W$32))^2+($AG31*$AB$33-($CF30+W$33))^2+($AG31*$AB$34-($CG30+W$34))^2+($AG31*$AB$35-($CH30+W$35))^2+($AG31*$AB$36-($CI30+W$36))^2+($AG31*$AB$37-($CJ30+W$37))^2+($AG31*$AB$38-($CK30+W$38))^2+($AG31*$AB$39-($CL30+W$39))^2+($AG31*$AB$40-($CM30+W$40))^2+($AG31*$AB$41-($CN30+W$41))^2+($AG31*$AB$42-($CO30+W$42))^2+($AG31*$AB$43-($CP30+W$43))^2+($AG31*$AB$44-($CQ30+W$44))^2+($AG31*$AB$45-($CR30+W$45))^2+($AG31*$AB$46-($CS30+W$46))^2+($AG31*$AB$47-($CT30+W$47))^2+($AG31*$AB$48-($CU30+W$48))^2+($AG31*$AB$49-($CV30+W$49))^2+($AG31*$AB$50-($CW30+W$50))^2+($AG31*$AB$51-($CX30+W$51))^2+($AG31*$AB$52-($CY30+W$52))^2+($AG31*$AB$53-($CZ30+W$53))^2+($AG31*$AB$54-($DA30+W$54))^2+($AG31*$AB$55-($DB30+W$55))^2+($AG31*$AB$56-($DC30+W$56))^2+($AG31*$AB$57-($DD30+W$57))^2+($AG31*$AB$58-($DE30+W$58))^2+($AG31*$AB$59-($DF30+W$59))^2+($AG31*$AB$60-($DG30+W$60))^2+($AG31*$AB$61-($DH30+W$61))^2+($AG31*$AB$62-($DI30+W$62))^2+($AG31*$AB$63-($DJ30+W$63))^2)))</f>
        <v/>
      </c>
      <c r="BB31" s="418" t="str">
        <f>IF(X$10=0,"",IF(COUNTIF($BE$7:$BE30,BB$6)&gt;=HLOOKUP(BB$6,$E$8:$X$10,ROW($E$10)-ROW($E$8)+1,FALSE),"",SQRT(($AG31*$AB$14-($BM30+X$14))^2+($AG31*$AB$15-($BN30+X$15))^2+($AG31*$AB$16-($BO30+X$16))^2+($AG31*$AB$17-($BP30+X$17))^2+($AG31*$AB$18-($BQ30+X$18))^2+($AG31*$AB$19-($BR30+X$19))^2+($AG31*$AB$20-($BS30+X$20))^2+($AG31*$AB$21-($BT30+X$21))^2+($AG31*$AB$22-($BU30+X$22))^2+($AG31*$AB$23-($BV30+X$23))^2+($AG31*$AB$24-($BW30+X$24))^2+($AG31*$AB$25-($BX30+X$25))^2+($AG31*$AB$26-($BY30+X$26))^2+($AG31*$AB$27-($BZ30+X$27))^2+($AG31*$AB$28-($CA30+X$28))^2+($AG31*$AB$29-($CB30+X$29))^2+($AG31*$AB$30-($CC30+X$30))^2+($AG31*$AB$31-($CD30+X$31))^2+($AG31*$AB$32-($CE30+X$32))^2+($AG31*$AB$33-($CF30+X$33))^2+($AG31*$AB$34-($CG30+X$34))^2+($AG31*$AB$35-($CH30+X$35))^2+($AG31*$AB$36-($CI30+X$36))^2+($AG31*$AB$37-($CJ30+X$37))^2+($AG31*$AB$38-($CK30+X$38))^2+($AG31*$AB$39-($CL30+X$39))^2+($AG31*$AB$40-($CM30+X$40))^2+($AG31*$AB$41-($CN30+X$41))^2+($AG31*$AB$42-($CO30+X$42))^2+($AG31*$AB$43-($CP30+X$43))^2+($AG31*$AB$44-($CQ30+X$44))^2+($AG31*$AB$45-($CR30+X$45))^2+($AG31*$AB$46-($CS30+X$46))^2+($AG31*$AB$47-($CT30+X$47))^2+($AG31*$AB$48-($CU30+X$48))^2+($AG31*$AB$49-($CV30+X$49))^2+($AG31*$AB$50-($CW30+X$50))^2+($AG31*$AB$51-($CX30+X$51))^2+($AG31*$AB$52-($CY30+X$52))^2+($AG31*$AB$53-($CZ30+X$53))^2+($AG31*$AB$54-($DA30+X$54))^2+($AG31*$AB$55-($DB30+X$55))^2+($AG31*$AB$56-($DC30+X$56))^2+($AG31*$AB$57-($DD30+X$57))^2+($AG31*$AB$58-($DE30+X$58))^2+($AG31*$AB$59-($DF30+X$59))^2+($AG31*$AB$60-($DG30+X$60))^2+($AG31*$AB$61-($DH30+X$61))^2+($AG31*$AB$62-($DI30+X$62))^2+($AG31*$AB$63-($DJ30+X$63))^2)))</f>
        <v/>
      </c>
      <c r="BC31" s="200"/>
      <c r="BD31" s="419">
        <f t="shared" si="68"/>
        <v>0</v>
      </c>
      <c r="BE31" s="420">
        <f t="shared" si="7"/>
        <v>0</v>
      </c>
      <c r="BF31" s="421">
        <f t="shared" si="8"/>
        <v>0</v>
      </c>
      <c r="BG31" s="71"/>
      <c r="BH31" s="71"/>
      <c r="BI31" s="71"/>
      <c r="BJ31" s="71"/>
      <c r="BK31" s="71"/>
      <c r="BL31" s="197">
        <f t="shared" si="69"/>
        <v>25</v>
      </c>
      <c r="BM31" s="202">
        <f t="shared" si="66"/>
        <v>0</v>
      </c>
      <c r="BN31" s="202">
        <f t="shared" si="67"/>
        <v>0</v>
      </c>
      <c r="BO31" s="202">
        <f t="shared" si="13"/>
        <v>0</v>
      </c>
      <c r="BP31" s="202">
        <f t="shared" si="14"/>
        <v>0</v>
      </c>
      <c r="BQ31" s="202">
        <f t="shared" si="15"/>
        <v>0</v>
      </c>
      <c r="BR31" s="202">
        <f t="shared" si="16"/>
        <v>0</v>
      </c>
      <c r="BS31" s="202">
        <f t="shared" si="17"/>
        <v>0</v>
      </c>
      <c r="BT31" s="202">
        <f t="shared" si="18"/>
        <v>0</v>
      </c>
      <c r="BU31" s="202">
        <f t="shared" si="19"/>
        <v>0</v>
      </c>
      <c r="BV31" s="202">
        <f t="shared" si="20"/>
        <v>0</v>
      </c>
      <c r="BW31" s="202">
        <f t="shared" si="21"/>
        <v>0</v>
      </c>
      <c r="BX31" s="202">
        <f t="shared" si="22"/>
        <v>0</v>
      </c>
      <c r="BY31" s="202">
        <f t="shared" si="23"/>
        <v>0</v>
      </c>
      <c r="BZ31" s="202">
        <f t="shared" si="24"/>
        <v>0</v>
      </c>
      <c r="CA31" s="202">
        <f t="shared" si="25"/>
        <v>0</v>
      </c>
      <c r="CB31" s="202">
        <f t="shared" si="26"/>
        <v>0</v>
      </c>
      <c r="CC31" s="202">
        <f t="shared" si="27"/>
        <v>0</v>
      </c>
      <c r="CD31" s="202">
        <f t="shared" si="28"/>
        <v>0</v>
      </c>
      <c r="CE31" s="202">
        <f t="shared" si="29"/>
        <v>0</v>
      </c>
      <c r="CF31" s="202">
        <f t="shared" si="30"/>
        <v>0</v>
      </c>
      <c r="CG31" s="202">
        <f t="shared" si="31"/>
        <v>0</v>
      </c>
      <c r="CH31" s="202">
        <f t="shared" si="32"/>
        <v>0</v>
      </c>
      <c r="CI31" s="202">
        <f t="shared" si="33"/>
        <v>0</v>
      </c>
      <c r="CJ31" s="202">
        <f t="shared" si="34"/>
        <v>0</v>
      </c>
      <c r="CK31" s="202">
        <f t="shared" si="35"/>
        <v>0</v>
      </c>
      <c r="CL31" s="202">
        <f t="shared" si="36"/>
        <v>0</v>
      </c>
      <c r="CM31" s="202">
        <f t="shared" si="37"/>
        <v>0</v>
      </c>
      <c r="CN31" s="202">
        <f t="shared" si="38"/>
        <v>0</v>
      </c>
      <c r="CO31" s="202">
        <f t="shared" si="39"/>
        <v>0</v>
      </c>
      <c r="CP31" s="202">
        <f t="shared" si="40"/>
        <v>0</v>
      </c>
      <c r="CQ31" s="202">
        <f t="shared" si="41"/>
        <v>0</v>
      </c>
      <c r="CR31" s="202">
        <f t="shared" si="42"/>
        <v>0</v>
      </c>
      <c r="CS31" s="202">
        <f t="shared" si="43"/>
        <v>0</v>
      </c>
      <c r="CT31" s="202">
        <f t="shared" si="44"/>
        <v>0</v>
      </c>
      <c r="CU31" s="202">
        <f t="shared" si="45"/>
        <v>0</v>
      </c>
      <c r="CV31" s="202">
        <f t="shared" si="46"/>
        <v>0</v>
      </c>
      <c r="CW31" s="202">
        <f t="shared" si="47"/>
        <v>0</v>
      </c>
      <c r="CX31" s="202">
        <f t="shared" si="48"/>
        <v>0</v>
      </c>
      <c r="CY31" s="202">
        <f t="shared" si="49"/>
        <v>0</v>
      </c>
      <c r="CZ31" s="202">
        <f t="shared" si="50"/>
        <v>0</v>
      </c>
      <c r="DA31" s="202">
        <f t="shared" si="51"/>
        <v>0</v>
      </c>
      <c r="DB31" s="202">
        <f t="shared" si="52"/>
        <v>0</v>
      </c>
      <c r="DC31" s="202">
        <f t="shared" si="53"/>
        <v>0</v>
      </c>
      <c r="DD31" s="202">
        <f t="shared" si="54"/>
        <v>0</v>
      </c>
      <c r="DE31" s="202">
        <f t="shared" si="55"/>
        <v>0</v>
      </c>
      <c r="DF31" s="202">
        <f t="shared" si="56"/>
        <v>0</v>
      </c>
      <c r="DG31" s="202">
        <f t="shared" si="57"/>
        <v>0</v>
      </c>
      <c r="DH31" s="202">
        <f t="shared" si="58"/>
        <v>0</v>
      </c>
      <c r="DI31" s="202">
        <f t="shared" si="59"/>
        <v>0</v>
      </c>
      <c r="DJ31" s="202">
        <f t="shared" si="60"/>
        <v>0</v>
      </c>
      <c r="DK31" s="71"/>
      <c r="DL31" s="71"/>
      <c r="DM31" s="71"/>
      <c r="DN31" s="71"/>
      <c r="DO31" s="71"/>
      <c r="DP31" s="71"/>
    </row>
    <row r="32" spans="1:120" ht="18" customHeight="1" thickTop="1" thickBot="1" x14ac:dyDescent="0.25">
      <c r="A32" s="71"/>
      <c r="B32" s="691"/>
      <c r="C32" s="220"/>
      <c r="D32" s="236"/>
      <c r="E32" s="237"/>
      <c r="F32" s="237"/>
      <c r="G32" s="237"/>
      <c r="H32" s="237"/>
      <c r="I32" s="237"/>
      <c r="J32" s="237"/>
      <c r="K32" s="237"/>
      <c r="L32" s="237"/>
      <c r="M32" s="237"/>
      <c r="N32" s="237"/>
      <c r="O32" s="237"/>
      <c r="P32" s="237"/>
      <c r="Q32" s="237"/>
      <c r="R32" s="237"/>
      <c r="S32" s="237"/>
      <c r="T32" s="237"/>
      <c r="U32" s="237"/>
      <c r="V32" s="237"/>
      <c r="W32" s="415"/>
      <c r="X32" s="414"/>
      <c r="Y32" s="133"/>
      <c r="Z32" s="222">
        <f t="shared" si="63"/>
        <v>0</v>
      </c>
      <c r="AA32" s="223"/>
      <c r="AB32" s="224">
        <f t="shared" si="64"/>
        <v>0</v>
      </c>
      <c r="AC32" s="71"/>
      <c r="AD32" s="440">
        <f t="shared" si="65"/>
        <v>0</v>
      </c>
      <c r="AE32" s="71"/>
      <c r="AF32" s="71"/>
      <c r="AG32" s="417">
        <f>IF(MAX(AG$7:AG31)&lt;$W$12,AG31+1,0)</f>
        <v>0</v>
      </c>
      <c r="AH32" s="200"/>
      <c r="AI32" s="418" t="str">
        <f>IF(E$10=0,"",IF(COUNTIF($BE$7:$BE31,AI$6)&gt;=HLOOKUP(AI$6,$E$8:$X$10,ROW($E$10)-ROW($E$8)+1,FALSE),"",SQRT(($AG32*$AB$14-($BM31+E$14))^2+($AG32*$AB$15-($BN31+E$15))^2+($AG32*$AB$16-($BO31+E$16))^2+($AG32*$AB$17-($BP31+E$17))^2+($AG32*$AB$18-($BQ31+E$18))^2+($AG32*$AB$19-($BR31+E$19))^2+($AG32*$AB$20-($BS31+E$20))^2+($AG32*$AB$21-($BT31+E$21))^2+($AG32*$AB$22-($BU31+E$22))^2+($AG32*$AB$23-($BV31+E$23))^2+($AG32*$AB$24-($BW31+E$24))^2+($AG32*$AB$25-($BX31+E$25))^2+($AG32*$AB$26-($BY31+E$26))^2+($AG32*$AB$27-($BZ31+E$27))^2+($AG32*$AB$28-($CA31+E$28))^2+($AG32*$AB$29-($CB31+E$29))^2+($AG32*$AB$30-($CC31+E$30))^2+($AG32*$AB$31-($CD31+E$31))^2+($AG32*$AB$32-($CE31+E$32))^2+($AG32*$AB$33-($CF31+E$33))^2+($AG32*$AB$34-($CG31+E$34))^2+($AG32*$AB$35-($CH31+E$35))^2+($AG32*$AB$36-($CI31+E$36))^2+($AG32*$AB$37-($CJ31+E$37))^2+($AG32*$AB$38-($CK31+E$38))^2+($AG32*$AB$39-($CL31+E$39))^2+($AG32*$AB$40-($CM31+E$40))^2+($AG32*$AB$41-($CN31+E$41))^2+($AG32*$AB$42-($CO31+E$42))^2+($AG32*$AB$43-($CP31+E$43))^2+($AG32*$AB$44-($CQ31+E$44))^2+($AG32*$AB$45-($CR31+E$45))^2+($AG32*$AB$46-($CS31+E$46))^2+($AG32*$AB$47-($CT31+E$47))^2+($AG32*$AB$48-($CU31+E$48))^2+($AG32*$AB$49-($CV31+E$49))^2+($AG32*$AB$50-($CW31+E$50))^2+($AG32*$AB$51-($CX31+E$51))^2+($AG32*$AB$52-($CY31+E$52))^2+($AG32*$AB$53-($CZ31+E$53))^2+($AG32*$AB$54-($DA31+E$54))^2+($AG32*$AB$55-($DB31+E$55))^2+($AG32*$AB$56-($DC31+E$56))^2+($AG32*$AB$57-($DD31+E$57))^2+($AG32*$AB$58-($DE31+E$58))^2+($AG32*$AB$59-($DF31+E$59))^2+($AG32*$AB$60-($DG31+E$60))^2+($AG32*$AB$61-($DH31+E$61))^2+($AG32*$AB$62-($DI31+E$62))^2+($AG32*$AB$63-($DJ31+E$63))^2)))</f>
        <v/>
      </c>
      <c r="AJ32" s="418" t="str">
        <f>IF(F$10=0,"",IF(COUNTIF($BE$7:$BE31,AJ$6)&gt;=HLOOKUP(AJ$6,$E$8:$X$10,ROW($E$10)-ROW($E$8)+1,FALSE),"",SQRT(($AG32*$AB$14-($BM31+F$14))^2+($AG32*$AB$15-($BN31+F$15))^2+($AG32*$AB$16-($BO31+F$16))^2+($AG32*$AB$17-($BP31+F$17))^2+($AG32*$AB$18-($BQ31+F$18))^2+($AG32*$AB$19-($BR31+F$19))^2+($AG32*$AB$20-($BS31+F$20))^2+($AG32*$AB$21-($BT31+F$21))^2+($AG32*$AB$22-($BU31+F$22))^2+($AG32*$AB$23-($BV31+F$23))^2+($AG32*$AB$24-($BW31+F$24))^2+($AG32*$AB$25-($BX31+F$25))^2+($AG32*$AB$26-($BY31+F$26))^2+($AG32*$AB$27-($BZ31+F$27))^2+($AG32*$AB$28-($CA31+F$28))^2+($AG32*$AB$29-($CB31+F$29))^2+($AG32*$AB$30-($CC31+F$30))^2+($AG32*$AB$31-($CD31+F$31))^2+($AG32*$AB$32-($CE31+F$32))^2+($AG32*$AB$33-($CF31+F$33))^2+($AG32*$AB$34-($CG31+F$34))^2+($AG32*$AB$35-($CH31+F$35))^2+($AG32*$AB$36-($CI31+F$36))^2+($AG32*$AB$37-($CJ31+F$37))^2+($AG32*$AB$38-($CK31+F$38))^2+($AG32*$AB$39-($CL31+F$39))^2+($AG32*$AB$40-($CM31+F$40))^2+($AG32*$AB$41-($CN31+F$41))^2+($AG32*$AB$42-($CO31+F$42))^2+($AG32*$AB$43-($CP31+F$43))^2+($AG32*$AB$44-($CQ31+F$44))^2+($AG32*$AB$45-($CR31+F$45))^2+($AG32*$AB$46-($CS31+F$46))^2+($AG32*$AB$47-($CT31+F$47))^2+($AG32*$AB$48-($CU31+F$48))^2+($AG32*$AB$49-($CV31+F$49))^2+($AG32*$AB$50-($CW31+F$50))^2+($AG32*$AB$51-($CX31+F$51))^2+($AG32*$AB$52-($CY31+F$52))^2+($AG32*$AB$53-($CZ31+F$53))^2+($AG32*$AB$54-($DA31+F$54))^2+($AG32*$AB$55-($DB31+F$55))^2+($AG32*$AB$56-($DC31+F$56))^2+($AG32*$AB$57-($DD31+F$57))^2+($AG32*$AB$58-($DE31+F$58))^2+($AG32*$AB$59-($DF31+F$59))^2+($AG32*$AB$60-($DG31+F$60))^2+($AG32*$AB$61-($DH31+F$61))^2+($AG32*$AB$62-($DI31+F$62))^2+($AG32*$AB$63-($DJ31+F$63))^2)))</f>
        <v/>
      </c>
      <c r="AK32" s="418" t="str">
        <f>IF(G$10=0,"",IF(COUNTIF($BE$7:$BE31,AK$6)&gt;=HLOOKUP(AK$6,$E$8:$X$10,ROW($E$10)-ROW($E$8)+1,FALSE),"",SQRT(($AG32*$AB$14-($BM31+G$14))^2+($AG32*$AB$15-($BN31+G$15))^2+($AG32*$AB$16-($BO31+G$16))^2+($AG32*$AB$17-($BP31+G$17))^2+($AG32*$AB$18-($BQ31+G$18))^2+($AG32*$AB$19-($BR31+G$19))^2+($AG32*$AB$20-($BS31+G$20))^2+($AG32*$AB$21-($BT31+G$21))^2+($AG32*$AB$22-($BU31+G$22))^2+($AG32*$AB$23-($BV31+G$23))^2+($AG32*$AB$24-($BW31+G$24))^2+($AG32*$AB$25-($BX31+G$25))^2+($AG32*$AB$26-($BY31+G$26))^2+($AG32*$AB$27-($BZ31+G$27))^2+($AG32*$AB$28-($CA31+G$28))^2+($AG32*$AB$29-($CB31+G$29))^2+($AG32*$AB$30-($CC31+G$30))^2+($AG32*$AB$31-($CD31+G$31))^2+($AG32*$AB$32-($CE31+G$32))^2+($AG32*$AB$33-($CF31+G$33))^2+($AG32*$AB$34-($CG31+G$34))^2+($AG32*$AB$35-($CH31+G$35))^2+($AG32*$AB$36-($CI31+G$36))^2+($AG32*$AB$37-($CJ31+G$37))^2+($AG32*$AB$38-($CK31+G$38))^2+($AG32*$AB$39-($CL31+G$39))^2+($AG32*$AB$40-($CM31+G$40))^2+($AG32*$AB$41-($CN31+G$41))^2+($AG32*$AB$42-($CO31+G$42))^2+($AG32*$AB$43-($CP31+G$43))^2+($AG32*$AB$44-($CQ31+G$44))^2+($AG32*$AB$45-($CR31+G$45))^2+($AG32*$AB$46-($CS31+G$46))^2+($AG32*$AB$47-($CT31+G$47))^2+($AG32*$AB$48-($CU31+G$48))^2+($AG32*$AB$49-($CV31+G$49))^2+($AG32*$AB$50-($CW31+G$50))^2+($AG32*$AB$51-($CX31+G$51))^2+($AG32*$AB$52-($CY31+G$52))^2+($AG32*$AB$53-($CZ31+G$53))^2+($AG32*$AB$54-($DA31+G$54))^2+($AG32*$AB$55-($DB31+G$55))^2+($AG32*$AB$56-($DC31+G$56))^2+($AG32*$AB$57-($DD31+G$57))^2+($AG32*$AB$58-($DE31+G$58))^2+($AG32*$AB$59-($DF31+G$59))^2+($AG32*$AB$60-($DG31+G$60))^2+($AG32*$AB$61-($DH31+G$61))^2+($AG32*$AB$62-($DI31+G$62))^2+($AG32*$AB$63-($DJ31+G$63))^2)))</f>
        <v/>
      </c>
      <c r="AL32" s="418" t="str">
        <f>IF(H$10=0,"",IF(COUNTIF($BE$7:$BE31,AL$6)&gt;=HLOOKUP(AL$6,$E$8:$X$10,ROW($E$10)-ROW($E$8)+1,FALSE),"",SQRT(($AG32*$AB$14-($BM31+H$14))^2+($AG32*$AB$15-($BN31+H$15))^2+($AG32*$AB$16-($BO31+H$16))^2+($AG32*$AB$17-($BP31+H$17))^2+($AG32*$AB$18-($BQ31+H$18))^2+($AG32*$AB$19-($BR31+H$19))^2+($AG32*$AB$20-($BS31+H$20))^2+($AG32*$AB$21-($BT31+H$21))^2+($AG32*$AB$22-($BU31+H$22))^2+($AG32*$AB$23-($BV31+H$23))^2+($AG32*$AB$24-($BW31+H$24))^2+($AG32*$AB$25-($BX31+H$25))^2+($AG32*$AB$26-($BY31+H$26))^2+($AG32*$AB$27-($BZ31+H$27))^2+($AG32*$AB$28-($CA31+H$28))^2+($AG32*$AB$29-($CB31+H$29))^2+($AG32*$AB$30-($CC31+H$30))^2+($AG32*$AB$31-($CD31+H$31))^2+($AG32*$AB$32-($CE31+H$32))^2+($AG32*$AB$33-($CF31+H$33))^2+($AG32*$AB$34-($CG31+H$34))^2+($AG32*$AB$35-($CH31+H$35))^2+($AG32*$AB$36-($CI31+H$36))^2+($AG32*$AB$37-($CJ31+H$37))^2+($AG32*$AB$38-($CK31+H$38))^2+($AG32*$AB$39-($CL31+H$39))^2+($AG32*$AB$40-($CM31+H$40))^2+($AG32*$AB$41-($CN31+H$41))^2+($AG32*$AB$42-($CO31+H$42))^2+($AG32*$AB$43-($CP31+H$43))^2+($AG32*$AB$44-($CQ31+H$44))^2+($AG32*$AB$45-($CR31+H$45))^2+($AG32*$AB$46-($CS31+H$46))^2+($AG32*$AB$47-($CT31+H$47))^2+($AG32*$AB$48-($CU31+H$48))^2+($AG32*$AB$49-($CV31+H$49))^2+($AG32*$AB$50-($CW31+H$50))^2+($AG32*$AB$51-($CX31+H$51))^2+($AG32*$AB$52-($CY31+H$52))^2+($AG32*$AB$53-($CZ31+H$53))^2+($AG32*$AB$54-($DA31+H$54))^2+($AG32*$AB$55-($DB31+H$55))^2+($AG32*$AB$56-($DC31+H$56))^2+($AG32*$AB$57-($DD31+H$57))^2+($AG32*$AB$58-($DE31+H$58))^2+($AG32*$AB$59-($DF31+H$59))^2+($AG32*$AB$60-($DG31+H$60))^2+($AG32*$AB$61-($DH31+H$61))^2+($AG32*$AB$62-($DI31+H$62))^2+($AG32*$AB$63-($DJ31+H$63))^2)))</f>
        <v/>
      </c>
      <c r="AM32" s="418" t="str">
        <f>IF(I$10=0,"",IF(COUNTIF($BE$7:$BE31,AM$6)&gt;=HLOOKUP(AM$6,$E$8:$X$10,ROW($E$10)-ROW($E$8)+1,FALSE),"",SQRT(($AG32*$AB$14-($BM31+I$14))^2+($AG32*$AB$15-($BN31+I$15))^2+($AG32*$AB$16-($BO31+I$16))^2+($AG32*$AB$17-($BP31+I$17))^2+($AG32*$AB$18-($BQ31+I$18))^2+($AG32*$AB$19-($BR31+I$19))^2+($AG32*$AB$20-($BS31+I$20))^2+($AG32*$AB$21-($BT31+I$21))^2+($AG32*$AB$22-($BU31+I$22))^2+($AG32*$AB$23-($BV31+I$23))^2+($AG32*$AB$24-($BW31+I$24))^2+($AG32*$AB$25-($BX31+I$25))^2+($AG32*$AB$26-($BY31+I$26))^2+($AG32*$AB$27-($BZ31+I$27))^2+($AG32*$AB$28-($CA31+I$28))^2+($AG32*$AB$29-($CB31+I$29))^2+($AG32*$AB$30-($CC31+I$30))^2+($AG32*$AB$31-($CD31+I$31))^2+($AG32*$AB$32-($CE31+I$32))^2+($AG32*$AB$33-($CF31+I$33))^2+($AG32*$AB$34-($CG31+I$34))^2+($AG32*$AB$35-($CH31+I$35))^2+($AG32*$AB$36-($CI31+I$36))^2+($AG32*$AB$37-($CJ31+I$37))^2+($AG32*$AB$38-($CK31+I$38))^2+($AG32*$AB$39-($CL31+I$39))^2+($AG32*$AB$40-($CM31+I$40))^2+($AG32*$AB$41-($CN31+I$41))^2+($AG32*$AB$42-($CO31+I$42))^2+($AG32*$AB$43-($CP31+I$43))^2+($AG32*$AB$44-($CQ31+I$44))^2+($AG32*$AB$45-($CR31+I$45))^2+($AG32*$AB$46-($CS31+I$46))^2+($AG32*$AB$47-($CT31+I$47))^2+($AG32*$AB$48-($CU31+I$48))^2+($AG32*$AB$49-($CV31+I$49))^2+($AG32*$AB$50-($CW31+I$50))^2+($AG32*$AB$51-($CX31+I$51))^2+($AG32*$AB$52-($CY31+I$52))^2+($AG32*$AB$53-($CZ31+I$53))^2+($AG32*$AB$54-($DA31+I$54))^2+($AG32*$AB$55-($DB31+I$55))^2+($AG32*$AB$56-($DC31+I$56))^2+($AG32*$AB$57-($DD31+I$57))^2+($AG32*$AB$58-($DE31+I$58))^2+($AG32*$AB$59-($DF31+I$59))^2+($AG32*$AB$60-($DG31+I$60))^2+($AG32*$AB$61-($DH31+I$61))^2+($AG32*$AB$62-($DI31+I$62))^2+($AG32*$AB$63-($DJ31+I$63))^2)))</f>
        <v/>
      </c>
      <c r="AN32" s="418" t="str">
        <f>IF(J$10=0,"",IF(COUNTIF($BE$7:$BE31,AN$6)&gt;=HLOOKUP(AN$6,$E$8:$X$10,ROW($E$10)-ROW($E$8)+1,FALSE),"",SQRT(($AG32*$AB$14-($BM31+J$14))^2+($AG32*$AB$15-($BN31+J$15))^2+($AG32*$AB$16-($BO31+J$16))^2+($AG32*$AB$17-($BP31+J$17))^2+($AG32*$AB$18-($BQ31+J$18))^2+($AG32*$AB$19-($BR31+J$19))^2+($AG32*$AB$20-($BS31+J$20))^2+($AG32*$AB$21-($BT31+J$21))^2+($AG32*$AB$22-($BU31+J$22))^2+($AG32*$AB$23-($BV31+J$23))^2+($AG32*$AB$24-($BW31+J$24))^2+($AG32*$AB$25-($BX31+J$25))^2+($AG32*$AB$26-($BY31+J$26))^2+($AG32*$AB$27-($BZ31+J$27))^2+($AG32*$AB$28-($CA31+J$28))^2+($AG32*$AB$29-($CB31+J$29))^2+($AG32*$AB$30-($CC31+J$30))^2+($AG32*$AB$31-($CD31+J$31))^2+($AG32*$AB$32-($CE31+J$32))^2+($AG32*$AB$33-($CF31+J$33))^2+($AG32*$AB$34-($CG31+J$34))^2+($AG32*$AB$35-($CH31+J$35))^2+($AG32*$AB$36-($CI31+J$36))^2+($AG32*$AB$37-($CJ31+J$37))^2+($AG32*$AB$38-($CK31+J$38))^2+($AG32*$AB$39-($CL31+J$39))^2+($AG32*$AB$40-($CM31+J$40))^2+($AG32*$AB$41-($CN31+J$41))^2+($AG32*$AB$42-($CO31+J$42))^2+($AG32*$AB$43-($CP31+J$43))^2+($AG32*$AB$44-($CQ31+J$44))^2+($AG32*$AB$45-($CR31+J$45))^2+($AG32*$AB$46-($CS31+J$46))^2+($AG32*$AB$47-($CT31+J$47))^2+($AG32*$AB$48-($CU31+J$48))^2+($AG32*$AB$49-($CV31+J$49))^2+($AG32*$AB$50-($CW31+J$50))^2+($AG32*$AB$51-($CX31+J$51))^2+($AG32*$AB$52-($CY31+J$52))^2+($AG32*$AB$53-($CZ31+J$53))^2+($AG32*$AB$54-($DA31+J$54))^2+($AG32*$AB$55-($DB31+J$55))^2+($AG32*$AB$56-($DC31+J$56))^2+($AG32*$AB$57-($DD31+J$57))^2+($AG32*$AB$58-($DE31+J$58))^2+($AG32*$AB$59-($DF31+J$59))^2+($AG32*$AB$60-($DG31+J$60))^2+($AG32*$AB$61-($DH31+J$61))^2+($AG32*$AB$62-($DI31+J$62))^2+($AG32*$AB$63-($DJ31+J$63))^2)))</f>
        <v/>
      </c>
      <c r="AO32" s="418" t="str">
        <f>IF(K$10=0,"",IF(COUNTIF($BE$7:$BE31,AO$6)&gt;=HLOOKUP(AO$6,$E$8:$X$10,ROW($E$10)-ROW($E$8)+1,FALSE),"",SQRT(($AG32*$AB$14-($BM31+K$14))^2+($AG32*$AB$15-($BN31+K$15))^2+($AG32*$AB$16-($BO31+K$16))^2+($AG32*$AB$17-($BP31+K$17))^2+($AG32*$AB$18-($BQ31+K$18))^2+($AG32*$AB$19-($BR31+K$19))^2+($AG32*$AB$20-($BS31+K$20))^2+($AG32*$AB$21-($BT31+K$21))^2+($AG32*$AB$22-($BU31+K$22))^2+($AG32*$AB$23-($BV31+K$23))^2+($AG32*$AB$24-($BW31+K$24))^2+($AG32*$AB$25-($BX31+K$25))^2+($AG32*$AB$26-($BY31+K$26))^2+($AG32*$AB$27-($BZ31+K$27))^2+($AG32*$AB$28-($CA31+K$28))^2+($AG32*$AB$29-($CB31+K$29))^2+($AG32*$AB$30-($CC31+K$30))^2+($AG32*$AB$31-($CD31+K$31))^2+($AG32*$AB$32-($CE31+K$32))^2+($AG32*$AB$33-($CF31+K$33))^2+($AG32*$AB$34-($CG31+K$34))^2+($AG32*$AB$35-($CH31+K$35))^2+($AG32*$AB$36-($CI31+K$36))^2+($AG32*$AB$37-($CJ31+K$37))^2+($AG32*$AB$38-($CK31+K$38))^2+($AG32*$AB$39-($CL31+K$39))^2+($AG32*$AB$40-($CM31+K$40))^2+($AG32*$AB$41-($CN31+K$41))^2+($AG32*$AB$42-($CO31+K$42))^2+($AG32*$AB$43-($CP31+K$43))^2+($AG32*$AB$44-($CQ31+K$44))^2+($AG32*$AB$45-($CR31+K$45))^2+($AG32*$AB$46-($CS31+K$46))^2+($AG32*$AB$47-($CT31+K$47))^2+($AG32*$AB$48-($CU31+K$48))^2+($AG32*$AB$49-($CV31+K$49))^2+($AG32*$AB$50-($CW31+K$50))^2+($AG32*$AB$51-($CX31+K$51))^2+($AG32*$AB$52-($CY31+K$52))^2+($AG32*$AB$53-($CZ31+K$53))^2+($AG32*$AB$54-($DA31+K$54))^2+($AG32*$AB$55-($DB31+K$55))^2+($AG32*$AB$56-($DC31+K$56))^2+($AG32*$AB$57-($DD31+K$57))^2+($AG32*$AB$58-($DE31+K$58))^2+($AG32*$AB$59-($DF31+K$59))^2+($AG32*$AB$60-($DG31+K$60))^2+($AG32*$AB$61-($DH31+K$61))^2+($AG32*$AB$62-($DI31+K$62))^2+($AG32*$AB$63-($DJ31+K$63))^2)))</f>
        <v/>
      </c>
      <c r="AP32" s="418" t="str">
        <f>IF(L$10=0,"",IF(COUNTIF($BE$7:$BE31,AP$6)&gt;=HLOOKUP(AP$6,$E$8:$X$10,ROW($E$10)-ROW($E$8)+1,FALSE),"",SQRT(($AG32*$AB$14-($BM31+L$14))^2+($AG32*$AB$15-($BN31+L$15))^2+($AG32*$AB$16-($BO31+L$16))^2+($AG32*$AB$17-($BP31+L$17))^2+($AG32*$AB$18-($BQ31+L$18))^2+($AG32*$AB$19-($BR31+L$19))^2+($AG32*$AB$20-($BS31+L$20))^2+($AG32*$AB$21-($BT31+L$21))^2+($AG32*$AB$22-($BU31+L$22))^2+($AG32*$AB$23-($BV31+L$23))^2+($AG32*$AB$24-($BW31+L$24))^2+($AG32*$AB$25-($BX31+L$25))^2+($AG32*$AB$26-($BY31+L$26))^2+($AG32*$AB$27-($BZ31+L$27))^2+($AG32*$AB$28-($CA31+L$28))^2+($AG32*$AB$29-($CB31+L$29))^2+($AG32*$AB$30-($CC31+L$30))^2+($AG32*$AB$31-($CD31+L$31))^2+($AG32*$AB$32-($CE31+L$32))^2+($AG32*$AB$33-($CF31+L$33))^2+($AG32*$AB$34-($CG31+L$34))^2+($AG32*$AB$35-($CH31+L$35))^2+($AG32*$AB$36-($CI31+L$36))^2+($AG32*$AB$37-($CJ31+L$37))^2+($AG32*$AB$38-($CK31+L$38))^2+($AG32*$AB$39-($CL31+L$39))^2+($AG32*$AB$40-($CM31+L$40))^2+($AG32*$AB$41-($CN31+L$41))^2+($AG32*$AB$42-($CO31+L$42))^2+($AG32*$AB$43-($CP31+L$43))^2+($AG32*$AB$44-($CQ31+L$44))^2+($AG32*$AB$45-($CR31+L$45))^2+($AG32*$AB$46-($CS31+L$46))^2+($AG32*$AB$47-($CT31+L$47))^2+($AG32*$AB$48-($CU31+L$48))^2+($AG32*$AB$49-($CV31+L$49))^2+($AG32*$AB$50-($CW31+L$50))^2+($AG32*$AB$51-($CX31+L$51))^2+($AG32*$AB$52-($CY31+L$52))^2+($AG32*$AB$53-($CZ31+L$53))^2+($AG32*$AB$54-($DA31+L$54))^2+($AG32*$AB$55-($DB31+L$55))^2+($AG32*$AB$56-($DC31+L$56))^2+($AG32*$AB$57-($DD31+L$57))^2+($AG32*$AB$58-($DE31+L$58))^2+($AG32*$AB$59-($DF31+L$59))^2+($AG32*$AB$60-($DG31+L$60))^2+($AG32*$AB$61-($DH31+L$61))^2+($AG32*$AB$62-($DI31+L$62))^2+($AG32*$AB$63-($DJ31+L$63))^2)))</f>
        <v/>
      </c>
      <c r="AQ32" s="418" t="str">
        <f>IF(M$10=0,"",IF(COUNTIF($BE$7:$BE31,AQ$6)&gt;=HLOOKUP(AQ$6,$E$8:$X$10,ROW($E$10)-ROW($E$8)+1,FALSE),"",SQRT(($AG32*$AB$14-($BM31+M$14))^2+($AG32*$AB$15-($BN31+M$15))^2+($AG32*$AB$16-($BO31+M$16))^2+($AG32*$AB$17-($BP31+M$17))^2+($AG32*$AB$18-($BQ31+M$18))^2+($AG32*$AB$19-($BR31+M$19))^2+($AG32*$AB$20-($BS31+M$20))^2+($AG32*$AB$21-($BT31+M$21))^2+($AG32*$AB$22-($BU31+M$22))^2+($AG32*$AB$23-($BV31+M$23))^2+($AG32*$AB$24-($BW31+M$24))^2+($AG32*$AB$25-($BX31+M$25))^2+($AG32*$AB$26-($BY31+M$26))^2+($AG32*$AB$27-($BZ31+M$27))^2+($AG32*$AB$28-($CA31+M$28))^2+($AG32*$AB$29-($CB31+M$29))^2+($AG32*$AB$30-($CC31+M$30))^2+($AG32*$AB$31-($CD31+M$31))^2+($AG32*$AB$32-($CE31+M$32))^2+($AG32*$AB$33-($CF31+M$33))^2+($AG32*$AB$34-($CG31+M$34))^2+($AG32*$AB$35-($CH31+M$35))^2+($AG32*$AB$36-($CI31+M$36))^2+($AG32*$AB$37-($CJ31+M$37))^2+($AG32*$AB$38-($CK31+M$38))^2+($AG32*$AB$39-($CL31+M$39))^2+($AG32*$AB$40-($CM31+M$40))^2+($AG32*$AB$41-($CN31+M$41))^2+($AG32*$AB$42-($CO31+M$42))^2+($AG32*$AB$43-($CP31+M$43))^2+($AG32*$AB$44-($CQ31+M$44))^2+($AG32*$AB$45-($CR31+M$45))^2+($AG32*$AB$46-($CS31+M$46))^2+($AG32*$AB$47-($CT31+M$47))^2+($AG32*$AB$48-($CU31+M$48))^2+($AG32*$AB$49-($CV31+M$49))^2+($AG32*$AB$50-($CW31+M$50))^2+($AG32*$AB$51-($CX31+M$51))^2+($AG32*$AB$52-($CY31+M$52))^2+($AG32*$AB$53-($CZ31+M$53))^2+($AG32*$AB$54-($DA31+M$54))^2+($AG32*$AB$55-($DB31+M$55))^2+($AG32*$AB$56-($DC31+M$56))^2+($AG32*$AB$57-($DD31+M$57))^2+($AG32*$AB$58-($DE31+M$58))^2+($AG32*$AB$59-($DF31+M$59))^2+($AG32*$AB$60-($DG31+M$60))^2+($AG32*$AB$61-($DH31+M$61))^2+($AG32*$AB$62-($DI31+M$62))^2+($AG32*$AB$63-($DJ31+M$63))^2)))</f>
        <v/>
      </c>
      <c r="AR32" s="418" t="str">
        <f>IF(N$10=0,"",IF(COUNTIF($BE$7:$BE31,AR$6)&gt;=HLOOKUP(AR$6,$E$8:$X$10,ROW($E$10)-ROW($E$8)+1,FALSE),"",SQRT(($AG32*$AB$14-($BM31+N$14))^2+($AG32*$AB$15-($BN31+N$15))^2+($AG32*$AB$16-($BO31+N$16))^2+($AG32*$AB$17-($BP31+N$17))^2+($AG32*$AB$18-($BQ31+N$18))^2+($AG32*$AB$19-($BR31+N$19))^2+($AG32*$AB$20-($BS31+N$20))^2+($AG32*$AB$21-($BT31+N$21))^2+($AG32*$AB$22-($BU31+N$22))^2+($AG32*$AB$23-($BV31+N$23))^2+($AG32*$AB$24-($BW31+N$24))^2+($AG32*$AB$25-($BX31+N$25))^2+($AG32*$AB$26-($BY31+N$26))^2+($AG32*$AB$27-($BZ31+N$27))^2+($AG32*$AB$28-($CA31+N$28))^2+($AG32*$AB$29-($CB31+N$29))^2+($AG32*$AB$30-($CC31+N$30))^2+($AG32*$AB$31-($CD31+N$31))^2+($AG32*$AB$32-($CE31+N$32))^2+($AG32*$AB$33-($CF31+N$33))^2+($AG32*$AB$34-($CG31+N$34))^2+($AG32*$AB$35-($CH31+N$35))^2+($AG32*$AB$36-($CI31+N$36))^2+($AG32*$AB$37-($CJ31+N$37))^2+($AG32*$AB$38-($CK31+N$38))^2+($AG32*$AB$39-($CL31+N$39))^2+($AG32*$AB$40-($CM31+N$40))^2+($AG32*$AB$41-($CN31+N$41))^2+($AG32*$AB$42-($CO31+N$42))^2+($AG32*$AB$43-($CP31+N$43))^2+($AG32*$AB$44-($CQ31+N$44))^2+($AG32*$AB$45-($CR31+N$45))^2+($AG32*$AB$46-($CS31+N$46))^2+($AG32*$AB$47-($CT31+N$47))^2+($AG32*$AB$48-($CU31+N$48))^2+($AG32*$AB$49-($CV31+N$49))^2+($AG32*$AB$50-($CW31+N$50))^2+($AG32*$AB$51-($CX31+N$51))^2+($AG32*$AB$52-($CY31+N$52))^2+($AG32*$AB$53-($CZ31+N$53))^2+($AG32*$AB$54-($DA31+N$54))^2+($AG32*$AB$55-($DB31+N$55))^2+($AG32*$AB$56-($DC31+N$56))^2+($AG32*$AB$57-($DD31+N$57))^2+($AG32*$AB$58-($DE31+N$58))^2+($AG32*$AB$59-($DF31+N$59))^2+($AG32*$AB$60-($DG31+N$60))^2+($AG32*$AB$61-($DH31+N$61))^2+($AG32*$AB$62-($DI31+N$62))^2+($AG32*$AB$63-($DJ31+N$63))^2)))</f>
        <v/>
      </c>
      <c r="AS32" s="418" t="str">
        <f>IF(O$10=0,"",IF(COUNTIF($BE$7:$BE31,AS$6)&gt;=HLOOKUP(AS$6,$E$8:$X$10,ROW($E$10)-ROW($E$8)+1,FALSE),"",SQRT(($AG32*$AB$14-($BM31+O$14))^2+($AG32*$AB$15-($BN31+O$15))^2+($AG32*$AB$16-($BO31+O$16))^2+($AG32*$AB$17-($BP31+O$17))^2+($AG32*$AB$18-($BQ31+O$18))^2+($AG32*$AB$19-($BR31+O$19))^2+($AG32*$AB$20-($BS31+O$20))^2+($AG32*$AB$21-($BT31+O$21))^2+($AG32*$AB$22-($BU31+O$22))^2+($AG32*$AB$23-($BV31+O$23))^2+($AG32*$AB$24-($BW31+O$24))^2+($AG32*$AB$25-($BX31+O$25))^2+($AG32*$AB$26-($BY31+O$26))^2+($AG32*$AB$27-($BZ31+O$27))^2+($AG32*$AB$28-($CA31+O$28))^2+($AG32*$AB$29-($CB31+O$29))^2+($AG32*$AB$30-($CC31+O$30))^2+($AG32*$AB$31-($CD31+O$31))^2+($AG32*$AB$32-($CE31+O$32))^2+($AG32*$AB$33-($CF31+O$33))^2+($AG32*$AB$34-($CG31+O$34))^2+($AG32*$AB$35-($CH31+O$35))^2+($AG32*$AB$36-($CI31+O$36))^2+($AG32*$AB$37-($CJ31+O$37))^2+($AG32*$AB$38-($CK31+O$38))^2+($AG32*$AB$39-($CL31+O$39))^2+($AG32*$AB$40-($CM31+O$40))^2+($AG32*$AB$41-($CN31+O$41))^2+($AG32*$AB$42-($CO31+O$42))^2+($AG32*$AB$43-($CP31+O$43))^2+($AG32*$AB$44-($CQ31+O$44))^2+($AG32*$AB$45-($CR31+O$45))^2+($AG32*$AB$46-($CS31+O$46))^2+($AG32*$AB$47-($CT31+O$47))^2+($AG32*$AB$48-($CU31+O$48))^2+($AG32*$AB$49-($CV31+O$49))^2+($AG32*$AB$50-($CW31+O$50))^2+($AG32*$AB$51-($CX31+O$51))^2+($AG32*$AB$52-($CY31+O$52))^2+($AG32*$AB$53-($CZ31+O$53))^2+($AG32*$AB$54-($DA31+O$54))^2+($AG32*$AB$55-($DB31+O$55))^2+($AG32*$AB$56-($DC31+O$56))^2+($AG32*$AB$57-($DD31+O$57))^2+($AG32*$AB$58-($DE31+O$58))^2+($AG32*$AB$59-($DF31+O$59))^2+($AG32*$AB$60-($DG31+O$60))^2+($AG32*$AB$61-($DH31+O$61))^2+($AG32*$AB$62-($DI31+O$62))^2+($AG32*$AB$63-($DJ31+O$63))^2)))</f>
        <v/>
      </c>
      <c r="AT32" s="418" t="str">
        <f>IF(P$10=0,"",IF(COUNTIF($BE$7:$BE31,AT$6)&gt;=HLOOKUP(AT$6,$E$8:$X$10,ROW($E$10)-ROW($E$8)+1,FALSE),"",SQRT(($AG32*$AB$14-($BM31+P$14))^2+($AG32*$AB$15-($BN31+P$15))^2+($AG32*$AB$16-($BO31+P$16))^2+($AG32*$AB$17-($BP31+P$17))^2+($AG32*$AB$18-($BQ31+P$18))^2+($AG32*$AB$19-($BR31+P$19))^2+($AG32*$AB$20-($BS31+P$20))^2+($AG32*$AB$21-($BT31+P$21))^2+($AG32*$AB$22-($BU31+P$22))^2+($AG32*$AB$23-($BV31+P$23))^2+($AG32*$AB$24-($BW31+P$24))^2+($AG32*$AB$25-($BX31+P$25))^2+($AG32*$AB$26-($BY31+P$26))^2+($AG32*$AB$27-($BZ31+P$27))^2+($AG32*$AB$28-($CA31+P$28))^2+($AG32*$AB$29-($CB31+P$29))^2+($AG32*$AB$30-($CC31+P$30))^2+($AG32*$AB$31-($CD31+P$31))^2+($AG32*$AB$32-($CE31+P$32))^2+($AG32*$AB$33-($CF31+P$33))^2+($AG32*$AB$34-($CG31+P$34))^2+($AG32*$AB$35-($CH31+P$35))^2+($AG32*$AB$36-($CI31+P$36))^2+($AG32*$AB$37-($CJ31+P$37))^2+($AG32*$AB$38-($CK31+P$38))^2+($AG32*$AB$39-($CL31+P$39))^2+($AG32*$AB$40-($CM31+P$40))^2+($AG32*$AB$41-($CN31+P$41))^2+($AG32*$AB$42-($CO31+P$42))^2+($AG32*$AB$43-($CP31+P$43))^2+($AG32*$AB$44-($CQ31+P$44))^2+($AG32*$AB$45-($CR31+P$45))^2+($AG32*$AB$46-($CS31+P$46))^2+($AG32*$AB$47-($CT31+P$47))^2+($AG32*$AB$48-($CU31+P$48))^2+($AG32*$AB$49-($CV31+P$49))^2+($AG32*$AB$50-($CW31+P$50))^2+($AG32*$AB$51-($CX31+P$51))^2+($AG32*$AB$52-($CY31+P$52))^2+($AG32*$AB$53-($CZ31+P$53))^2+($AG32*$AB$54-($DA31+P$54))^2+($AG32*$AB$55-($DB31+P$55))^2+($AG32*$AB$56-($DC31+P$56))^2+($AG32*$AB$57-($DD31+P$57))^2+($AG32*$AB$58-($DE31+P$58))^2+($AG32*$AB$59-($DF31+P$59))^2+($AG32*$AB$60-($DG31+P$60))^2+($AG32*$AB$61-($DH31+P$61))^2+($AG32*$AB$62-($DI31+P$62))^2+($AG32*$AB$63-($DJ31+P$63))^2)))</f>
        <v/>
      </c>
      <c r="AU32" s="418" t="str">
        <f>IF(Q$10=0,"",IF(COUNTIF($BE$7:$BE31,AU$6)&gt;=HLOOKUP(AU$6,$E$8:$X$10,ROW($E$10)-ROW($E$8)+1,FALSE),"",SQRT(($AG32*$AB$14-($BM31+Q$14))^2+($AG32*$AB$15-($BN31+Q$15))^2+($AG32*$AB$16-($BO31+Q$16))^2+($AG32*$AB$17-($BP31+Q$17))^2+($AG32*$AB$18-($BQ31+Q$18))^2+($AG32*$AB$19-($BR31+Q$19))^2+($AG32*$AB$20-($BS31+Q$20))^2+($AG32*$AB$21-($BT31+Q$21))^2+($AG32*$AB$22-($BU31+Q$22))^2+($AG32*$AB$23-($BV31+Q$23))^2+($AG32*$AB$24-($BW31+Q$24))^2+($AG32*$AB$25-($BX31+Q$25))^2+($AG32*$AB$26-($BY31+Q$26))^2+($AG32*$AB$27-($BZ31+Q$27))^2+($AG32*$AB$28-($CA31+Q$28))^2+($AG32*$AB$29-($CB31+Q$29))^2+($AG32*$AB$30-($CC31+Q$30))^2+($AG32*$AB$31-($CD31+Q$31))^2+($AG32*$AB$32-($CE31+Q$32))^2+($AG32*$AB$33-($CF31+Q$33))^2+($AG32*$AB$34-($CG31+Q$34))^2+($AG32*$AB$35-($CH31+Q$35))^2+($AG32*$AB$36-($CI31+Q$36))^2+($AG32*$AB$37-($CJ31+Q$37))^2+($AG32*$AB$38-($CK31+Q$38))^2+($AG32*$AB$39-($CL31+Q$39))^2+($AG32*$AB$40-($CM31+Q$40))^2+($AG32*$AB$41-($CN31+Q$41))^2+($AG32*$AB$42-($CO31+Q$42))^2+($AG32*$AB$43-($CP31+Q$43))^2+($AG32*$AB$44-($CQ31+Q$44))^2+($AG32*$AB$45-($CR31+Q$45))^2+($AG32*$AB$46-($CS31+Q$46))^2+($AG32*$AB$47-($CT31+Q$47))^2+($AG32*$AB$48-($CU31+Q$48))^2+($AG32*$AB$49-($CV31+Q$49))^2+($AG32*$AB$50-($CW31+Q$50))^2+($AG32*$AB$51-($CX31+Q$51))^2+($AG32*$AB$52-($CY31+Q$52))^2+($AG32*$AB$53-($CZ31+Q$53))^2+($AG32*$AB$54-($DA31+Q$54))^2+($AG32*$AB$55-($DB31+Q$55))^2+($AG32*$AB$56-($DC31+Q$56))^2+($AG32*$AB$57-($DD31+Q$57))^2+($AG32*$AB$58-($DE31+Q$58))^2+($AG32*$AB$59-($DF31+Q$59))^2+($AG32*$AB$60-($DG31+Q$60))^2+($AG32*$AB$61-($DH31+Q$61))^2+($AG32*$AB$62-($DI31+Q$62))^2+($AG32*$AB$63-($DJ31+Q$63))^2)))</f>
        <v/>
      </c>
      <c r="AV32" s="418" t="str">
        <f>IF(R$10=0,"",IF(COUNTIF($BE$7:$BE31,AV$6)&gt;=HLOOKUP(AV$6,$E$8:$X$10,ROW($E$10)-ROW($E$8)+1,FALSE),"",SQRT(($AG32*$AB$14-($BM31+R$14))^2+($AG32*$AB$15-($BN31+R$15))^2+($AG32*$AB$16-($BO31+R$16))^2+($AG32*$AB$17-($BP31+R$17))^2+($AG32*$AB$18-($BQ31+R$18))^2+($AG32*$AB$19-($BR31+R$19))^2+($AG32*$AB$20-($BS31+R$20))^2+($AG32*$AB$21-($BT31+R$21))^2+($AG32*$AB$22-($BU31+R$22))^2+($AG32*$AB$23-($BV31+R$23))^2+($AG32*$AB$24-($BW31+R$24))^2+($AG32*$AB$25-($BX31+R$25))^2+($AG32*$AB$26-($BY31+R$26))^2+($AG32*$AB$27-($BZ31+R$27))^2+($AG32*$AB$28-($CA31+R$28))^2+($AG32*$AB$29-($CB31+R$29))^2+($AG32*$AB$30-($CC31+R$30))^2+($AG32*$AB$31-($CD31+R$31))^2+($AG32*$AB$32-($CE31+R$32))^2+($AG32*$AB$33-($CF31+R$33))^2+($AG32*$AB$34-($CG31+R$34))^2+($AG32*$AB$35-($CH31+R$35))^2+($AG32*$AB$36-($CI31+R$36))^2+($AG32*$AB$37-($CJ31+R$37))^2+($AG32*$AB$38-($CK31+R$38))^2+($AG32*$AB$39-($CL31+R$39))^2+($AG32*$AB$40-($CM31+R$40))^2+($AG32*$AB$41-($CN31+R$41))^2+($AG32*$AB$42-($CO31+R$42))^2+($AG32*$AB$43-($CP31+R$43))^2+($AG32*$AB$44-($CQ31+R$44))^2+($AG32*$AB$45-($CR31+R$45))^2+($AG32*$AB$46-($CS31+R$46))^2+($AG32*$AB$47-($CT31+R$47))^2+($AG32*$AB$48-($CU31+R$48))^2+($AG32*$AB$49-($CV31+R$49))^2+($AG32*$AB$50-($CW31+R$50))^2+($AG32*$AB$51-($CX31+R$51))^2+($AG32*$AB$52-($CY31+R$52))^2+($AG32*$AB$53-($CZ31+R$53))^2+($AG32*$AB$54-($DA31+R$54))^2+($AG32*$AB$55-($DB31+R$55))^2+($AG32*$AB$56-($DC31+R$56))^2+($AG32*$AB$57-($DD31+R$57))^2+($AG32*$AB$58-($DE31+R$58))^2+($AG32*$AB$59-($DF31+R$59))^2+($AG32*$AB$60-($DG31+R$60))^2+($AG32*$AB$61-($DH31+R$61))^2+($AG32*$AB$62-($DI31+R$62))^2+($AG32*$AB$63-($DJ31+R$63))^2)))</f>
        <v/>
      </c>
      <c r="AW32" s="418" t="str">
        <f>IF(S$10=0,"",IF(COUNTIF($BE$7:$BE31,AW$6)&gt;=HLOOKUP(AW$6,$E$8:$X$10,ROW($E$10)-ROW($E$8)+1,FALSE),"",SQRT(($AG32*$AB$14-($BM31+S$14))^2+($AG32*$AB$15-($BN31+S$15))^2+($AG32*$AB$16-($BO31+S$16))^2+($AG32*$AB$17-($BP31+S$17))^2+($AG32*$AB$18-($BQ31+S$18))^2+($AG32*$AB$19-($BR31+S$19))^2+($AG32*$AB$20-($BS31+S$20))^2+($AG32*$AB$21-($BT31+S$21))^2+($AG32*$AB$22-($BU31+S$22))^2+($AG32*$AB$23-($BV31+S$23))^2+($AG32*$AB$24-($BW31+S$24))^2+($AG32*$AB$25-($BX31+S$25))^2+($AG32*$AB$26-($BY31+S$26))^2+($AG32*$AB$27-($BZ31+S$27))^2+($AG32*$AB$28-($CA31+S$28))^2+($AG32*$AB$29-($CB31+S$29))^2+($AG32*$AB$30-($CC31+S$30))^2+($AG32*$AB$31-($CD31+S$31))^2+($AG32*$AB$32-($CE31+S$32))^2+($AG32*$AB$33-($CF31+S$33))^2+($AG32*$AB$34-($CG31+S$34))^2+($AG32*$AB$35-($CH31+S$35))^2+($AG32*$AB$36-($CI31+S$36))^2+($AG32*$AB$37-($CJ31+S$37))^2+($AG32*$AB$38-($CK31+S$38))^2+($AG32*$AB$39-($CL31+S$39))^2+($AG32*$AB$40-($CM31+S$40))^2+($AG32*$AB$41-($CN31+S$41))^2+($AG32*$AB$42-($CO31+S$42))^2+($AG32*$AB$43-($CP31+S$43))^2+($AG32*$AB$44-($CQ31+S$44))^2+($AG32*$AB$45-($CR31+S$45))^2+($AG32*$AB$46-($CS31+S$46))^2+($AG32*$AB$47-($CT31+S$47))^2+($AG32*$AB$48-($CU31+S$48))^2+($AG32*$AB$49-($CV31+S$49))^2+($AG32*$AB$50-($CW31+S$50))^2+($AG32*$AB$51-($CX31+S$51))^2+($AG32*$AB$52-($CY31+S$52))^2+($AG32*$AB$53-($CZ31+S$53))^2+($AG32*$AB$54-($DA31+S$54))^2+($AG32*$AB$55-($DB31+S$55))^2+($AG32*$AB$56-($DC31+S$56))^2+($AG32*$AB$57-($DD31+S$57))^2+($AG32*$AB$58-($DE31+S$58))^2+($AG32*$AB$59-($DF31+S$59))^2+($AG32*$AB$60-($DG31+S$60))^2+($AG32*$AB$61-($DH31+S$61))^2+($AG32*$AB$62-($DI31+S$62))^2+($AG32*$AB$63-($DJ31+S$63))^2)))</f>
        <v/>
      </c>
      <c r="AX32" s="418" t="str">
        <f>IF(T$10=0,"",IF(COUNTIF($BE$7:$BE31,AX$6)&gt;=HLOOKUP(AX$6,$E$8:$X$10,ROW($E$10)-ROW($E$8)+1,FALSE),"",SQRT(($AG32*$AB$14-($BM31+T$14))^2+($AG32*$AB$15-($BN31+T$15))^2+($AG32*$AB$16-($BO31+T$16))^2+($AG32*$AB$17-($BP31+T$17))^2+($AG32*$AB$18-($BQ31+T$18))^2+($AG32*$AB$19-($BR31+T$19))^2+($AG32*$AB$20-($BS31+T$20))^2+($AG32*$AB$21-($BT31+T$21))^2+($AG32*$AB$22-($BU31+T$22))^2+($AG32*$AB$23-($BV31+T$23))^2+($AG32*$AB$24-($BW31+T$24))^2+($AG32*$AB$25-($BX31+T$25))^2+($AG32*$AB$26-($BY31+T$26))^2+($AG32*$AB$27-($BZ31+T$27))^2+($AG32*$AB$28-($CA31+T$28))^2+($AG32*$AB$29-($CB31+T$29))^2+($AG32*$AB$30-($CC31+T$30))^2+($AG32*$AB$31-($CD31+T$31))^2+($AG32*$AB$32-($CE31+T$32))^2+($AG32*$AB$33-($CF31+T$33))^2+($AG32*$AB$34-($CG31+T$34))^2+($AG32*$AB$35-($CH31+T$35))^2+($AG32*$AB$36-($CI31+T$36))^2+($AG32*$AB$37-($CJ31+T$37))^2+($AG32*$AB$38-($CK31+T$38))^2+($AG32*$AB$39-($CL31+T$39))^2+($AG32*$AB$40-($CM31+T$40))^2+($AG32*$AB$41-($CN31+T$41))^2+($AG32*$AB$42-($CO31+T$42))^2+($AG32*$AB$43-($CP31+T$43))^2+($AG32*$AB$44-($CQ31+T$44))^2+($AG32*$AB$45-($CR31+T$45))^2+($AG32*$AB$46-($CS31+T$46))^2+($AG32*$AB$47-($CT31+T$47))^2+($AG32*$AB$48-($CU31+T$48))^2+($AG32*$AB$49-($CV31+T$49))^2+($AG32*$AB$50-($CW31+T$50))^2+($AG32*$AB$51-($CX31+T$51))^2+($AG32*$AB$52-($CY31+T$52))^2+($AG32*$AB$53-($CZ31+T$53))^2+($AG32*$AB$54-($DA31+T$54))^2+($AG32*$AB$55-($DB31+T$55))^2+($AG32*$AB$56-($DC31+T$56))^2+($AG32*$AB$57-($DD31+T$57))^2+($AG32*$AB$58-($DE31+T$58))^2+($AG32*$AB$59-($DF31+T$59))^2+($AG32*$AB$60-($DG31+T$60))^2+($AG32*$AB$61-($DH31+T$61))^2+($AG32*$AB$62-($DI31+T$62))^2+($AG32*$AB$63-($DJ31+T$63))^2)))</f>
        <v/>
      </c>
      <c r="AY32" s="418" t="str">
        <f>IF(U$10=0,"",IF(COUNTIF($BE$7:$BE31,AY$6)&gt;=HLOOKUP(AY$6,$E$8:$X$10,ROW($E$10)-ROW($E$8)+1,FALSE),"",SQRT(($AG32*$AB$14-($BM31+U$14))^2+($AG32*$AB$15-($BN31+U$15))^2+($AG32*$AB$16-($BO31+U$16))^2+($AG32*$AB$17-($BP31+U$17))^2+($AG32*$AB$18-($BQ31+U$18))^2+($AG32*$AB$19-($BR31+U$19))^2+($AG32*$AB$20-($BS31+U$20))^2+($AG32*$AB$21-($BT31+U$21))^2+($AG32*$AB$22-($BU31+U$22))^2+($AG32*$AB$23-($BV31+U$23))^2+($AG32*$AB$24-($BW31+U$24))^2+($AG32*$AB$25-($BX31+U$25))^2+($AG32*$AB$26-($BY31+U$26))^2+($AG32*$AB$27-($BZ31+U$27))^2+($AG32*$AB$28-($CA31+U$28))^2+($AG32*$AB$29-($CB31+U$29))^2+($AG32*$AB$30-($CC31+U$30))^2+($AG32*$AB$31-($CD31+U$31))^2+($AG32*$AB$32-($CE31+U$32))^2+($AG32*$AB$33-($CF31+U$33))^2+($AG32*$AB$34-($CG31+U$34))^2+($AG32*$AB$35-($CH31+U$35))^2+($AG32*$AB$36-($CI31+U$36))^2+($AG32*$AB$37-($CJ31+U$37))^2+($AG32*$AB$38-($CK31+U$38))^2+($AG32*$AB$39-($CL31+U$39))^2+($AG32*$AB$40-($CM31+U$40))^2+($AG32*$AB$41-($CN31+U$41))^2+($AG32*$AB$42-($CO31+U$42))^2+($AG32*$AB$43-($CP31+U$43))^2+($AG32*$AB$44-($CQ31+U$44))^2+($AG32*$AB$45-($CR31+U$45))^2+($AG32*$AB$46-($CS31+U$46))^2+($AG32*$AB$47-($CT31+U$47))^2+($AG32*$AB$48-($CU31+U$48))^2+($AG32*$AB$49-($CV31+U$49))^2+($AG32*$AB$50-($CW31+U$50))^2+($AG32*$AB$51-($CX31+U$51))^2+($AG32*$AB$52-($CY31+U$52))^2+($AG32*$AB$53-($CZ31+U$53))^2+($AG32*$AB$54-($DA31+U$54))^2+($AG32*$AB$55-($DB31+U$55))^2+($AG32*$AB$56-($DC31+U$56))^2+($AG32*$AB$57-($DD31+U$57))^2+($AG32*$AB$58-($DE31+U$58))^2+($AG32*$AB$59-($DF31+U$59))^2+($AG32*$AB$60-($DG31+U$60))^2+($AG32*$AB$61-($DH31+U$61))^2+($AG32*$AB$62-($DI31+U$62))^2+($AG32*$AB$63-($DJ31+U$63))^2)))</f>
        <v/>
      </c>
      <c r="AZ32" s="418" t="str">
        <f>IF(V$10=0,"",IF(COUNTIF($BE$7:$BE31,AZ$6)&gt;=HLOOKUP(AZ$6,$E$8:$X$10,ROW($E$10)-ROW($E$8)+1,FALSE),"",SQRT(($AG32*$AB$14-($BM31+V$14))^2+($AG32*$AB$15-($BN31+V$15))^2+($AG32*$AB$16-($BO31+V$16))^2+($AG32*$AB$17-($BP31+V$17))^2+($AG32*$AB$18-($BQ31+V$18))^2+($AG32*$AB$19-($BR31+V$19))^2+($AG32*$AB$20-($BS31+V$20))^2+($AG32*$AB$21-($BT31+V$21))^2+($AG32*$AB$22-($BU31+V$22))^2+($AG32*$AB$23-($BV31+V$23))^2+($AG32*$AB$24-($BW31+V$24))^2+($AG32*$AB$25-($BX31+V$25))^2+($AG32*$AB$26-($BY31+V$26))^2+($AG32*$AB$27-($BZ31+V$27))^2+($AG32*$AB$28-($CA31+V$28))^2+($AG32*$AB$29-($CB31+V$29))^2+($AG32*$AB$30-($CC31+V$30))^2+($AG32*$AB$31-($CD31+V$31))^2+($AG32*$AB$32-($CE31+V$32))^2+($AG32*$AB$33-($CF31+V$33))^2+($AG32*$AB$34-($CG31+V$34))^2+($AG32*$AB$35-($CH31+V$35))^2+($AG32*$AB$36-($CI31+V$36))^2+($AG32*$AB$37-($CJ31+V$37))^2+($AG32*$AB$38-($CK31+V$38))^2+($AG32*$AB$39-($CL31+V$39))^2+($AG32*$AB$40-($CM31+V$40))^2+($AG32*$AB$41-($CN31+V$41))^2+($AG32*$AB$42-($CO31+V$42))^2+($AG32*$AB$43-($CP31+V$43))^2+($AG32*$AB$44-($CQ31+V$44))^2+($AG32*$AB$45-($CR31+V$45))^2+($AG32*$AB$46-($CS31+V$46))^2+($AG32*$AB$47-($CT31+V$47))^2+($AG32*$AB$48-($CU31+V$48))^2+($AG32*$AB$49-($CV31+V$49))^2+($AG32*$AB$50-($CW31+V$50))^2+($AG32*$AB$51-($CX31+V$51))^2+($AG32*$AB$52-($CY31+V$52))^2+($AG32*$AB$53-($CZ31+V$53))^2+($AG32*$AB$54-($DA31+V$54))^2+($AG32*$AB$55-($DB31+V$55))^2+($AG32*$AB$56-($DC31+V$56))^2+($AG32*$AB$57-($DD31+V$57))^2+($AG32*$AB$58-($DE31+V$58))^2+($AG32*$AB$59-($DF31+V$59))^2+($AG32*$AB$60-($DG31+V$60))^2+($AG32*$AB$61-($DH31+V$61))^2+($AG32*$AB$62-($DI31+V$62))^2+($AG32*$AB$63-($DJ31+V$63))^2)))</f>
        <v/>
      </c>
      <c r="BA32" s="418" t="str">
        <f>IF(W$10=0,"",IF(COUNTIF($BE$7:$BE31,BA$6)&gt;=HLOOKUP(BA$6,$E$8:$X$10,ROW($E$10)-ROW($E$8)+1,FALSE),"",SQRT(($AG32*$AB$14-($BM31+W$14))^2+($AG32*$AB$15-($BN31+W$15))^2+($AG32*$AB$16-($BO31+W$16))^2+($AG32*$AB$17-($BP31+W$17))^2+($AG32*$AB$18-($BQ31+W$18))^2+($AG32*$AB$19-($BR31+W$19))^2+($AG32*$AB$20-($BS31+W$20))^2+($AG32*$AB$21-($BT31+W$21))^2+($AG32*$AB$22-($BU31+W$22))^2+($AG32*$AB$23-($BV31+W$23))^2+($AG32*$AB$24-($BW31+W$24))^2+($AG32*$AB$25-($BX31+W$25))^2+($AG32*$AB$26-($BY31+W$26))^2+($AG32*$AB$27-($BZ31+W$27))^2+($AG32*$AB$28-($CA31+W$28))^2+($AG32*$AB$29-($CB31+W$29))^2+($AG32*$AB$30-($CC31+W$30))^2+($AG32*$AB$31-($CD31+W$31))^2+($AG32*$AB$32-($CE31+W$32))^2+($AG32*$AB$33-($CF31+W$33))^2+($AG32*$AB$34-($CG31+W$34))^2+($AG32*$AB$35-($CH31+W$35))^2+($AG32*$AB$36-($CI31+W$36))^2+($AG32*$AB$37-($CJ31+W$37))^2+($AG32*$AB$38-($CK31+W$38))^2+($AG32*$AB$39-($CL31+W$39))^2+($AG32*$AB$40-($CM31+W$40))^2+($AG32*$AB$41-($CN31+W$41))^2+($AG32*$AB$42-($CO31+W$42))^2+($AG32*$AB$43-($CP31+W$43))^2+($AG32*$AB$44-($CQ31+W$44))^2+($AG32*$AB$45-($CR31+W$45))^2+($AG32*$AB$46-($CS31+W$46))^2+($AG32*$AB$47-($CT31+W$47))^2+($AG32*$AB$48-($CU31+W$48))^2+($AG32*$AB$49-($CV31+W$49))^2+($AG32*$AB$50-($CW31+W$50))^2+($AG32*$AB$51-($CX31+W$51))^2+($AG32*$AB$52-($CY31+W$52))^2+($AG32*$AB$53-($CZ31+W$53))^2+($AG32*$AB$54-($DA31+W$54))^2+($AG32*$AB$55-($DB31+W$55))^2+($AG32*$AB$56-($DC31+W$56))^2+($AG32*$AB$57-($DD31+W$57))^2+($AG32*$AB$58-($DE31+W$58))^2+($AG32*$AB$59-($DF31+W$59))^2+($AG32*$AB$60-($DG31+W$60))^2+($AG32*$AB$61-($DH31+W$61))^2+($AG32*$AB$62-($DI31+W$62))^2+($AG32*$AB$63-($DJ31+W$63))^2)))</f>
        <v/>
      </c>
      <c r="BB32" s="418" t="str">
        <f>IF(X$10=0,"",IF(COUNTIF($BE$7:$BE31,BB$6)&gt;=HLOOKUP(BB$6,$E$8:$X$10,ROW($E$10)-ROW($E$8)+1,FALSE),"",SQRT(($AG32*$AB$14-($BM31+X$14))^2+($AG32*$AB$15-($BN31+X$15))^2+($AG32*$AB$16-($BO31+X$16))^2+($AG32*$AB$17-($BP31+X$17))^2+($AG32*$AB$18-($BQ31+X$18))^2+($AG32*$AB$19-($BR31+X$19))^2+($AG32*$AB$20-($BS31+X$20))^2+($AG32*$AB$21-($BT31+X$21))^2+($AG32*$AB$22-($BU31+X$22))^2+($AG32*$AB$23-($BV31+X$23))^2+($AG32*$AB$24-($BW31+X$24))^2+($AG32*$AB$25-($BX31+X$25))^2+($AG32*$AB$26-($BY31+X$26))^2+($AG32*$AB$27-($BZ31+X$27))^2+($AG32*$AB$28-($CA31+X$28))^2+($AG32*$AB$29-($CB31+X$29))^2+($AG32*$AB$30-($CC31+X$30))^2+($AG32*$AB$31-($CD31+X$31))^2+($AG32*$AB$32-($CE31+X$32))^2+($AG32*$AB$33-($CF31+X$33))^2+($AG32*$AB$34-($CG31+X$34))^2+($AG32*$AB$35-($CH31+X$35))^2+($AG32*$AB$36-($CI31+X$36))^2+($AG32*$AB$37-($CJ31+X$37))^2+($AG32*$AB$38-($CK31+X$38))^2+($AG32*$AB$39-($CL31+X$39))^2+($AG32*$AB$40-($CM31+X$40))^2+($AG32*$AB$41-($CN31+X$41))^2+($AG32*$AB$42-($CO31+X$42))^2+($AG32*$AB$43-($CP31+X$43))^2+($AG32*$AB$44-($CQ31+X$44))^2+($AG32*$AB$45-($CR31+X$45))^2+($AG32*$AB$46-($CS31+X$46))^2+($AG32*$AB$47-($CT31+X$47))^2+($AG32*$AB$48-($CU31+X$48))^2+($AG32*$AB$49-($CV31+X$49))^2+($AG32*$AB$50-($CW31+X$50))^2+($AG32*$AB$51-($CX31+X$51))^2+($AG32*$AB$52-($CY31+X$52))^2+($AG32*$AB$53-($CZ31+X$53))^2+($AG32*$AB$54-($DA31+X$54))^2+($AG32*$AB$55-($DB31+X$55))^2+($AG32*$AB$56-($DC31+X$56))^2+($AG32*$AB$57-($DD31+X$57))^2+($AG32*$AB$58-($DE31+X$58))^2+($AG32*$AB$59-($DF31+X$59))^2+($AG32*$AB$60-($DG31+X$60))^2+($AG32*$AB$61-($DH31+X$61))^2+($AG32*$AB$62-($DI31+X$62))^2+($AG32*$AB$63-($DJ31+X$63))^2)))</f>
        <v/>
      </c>
      <c r="BC32" s="200"/>
      <c r="BD32" s="419">
        <f t="shared" si="68"/>
        <v>0</v>
      </c>
      <c r="BE32" s="420">
        <f t="shared" si="7"/>
        <v>0</v>
      </c>
      <c r="BF32" s="421">
        <f t="shared" si="8"/>
        <v>0</v>
      </c>
      <c r="BG32" s="71"/>
      <c r="BH32" s="71"/>
      <c r="BI32" s="71"/>
      <c r="BJ32" s="71"/>
      <c r="BK32" s="71"/>
      <c r="BL32" s="197">
        <f t="shared" si="69"/>
        <v>26</v>
      </c>
      <c r="BM32" s="202">
        <f t="shared" si="66"/>
        <v>0</v>
      </c>
      <c r="BN32" s="202">
        <f t="shared" si="67"/>
        <v>0</v>
      </c>
      <c r="BO32" s="202">
        <f t="shared" si="13"/>
        <v>0</v>
      </c>
      <c r="BP32" s="202">
        <f t="shared" si="14"/>
        <v>0</v>
      </c>
      <c r="BQ32" s="202">
        <f t="shared" si="15"/>
        <v>0</v>
      </c>
      <c r="BR32" s="202">
        <f t="shared" si="16"/>
        <v>0</v>
      </c>
      <c r="BS32" s="202">
        <f t="shared" si="17"/>
        <v>0</v>
      </c>
      <c r="BT32" s="202">
        <f t="shared" si="18"/>
        <v>0</v>
      </c>
      <c r="BU32" s="202">
        <f t="shared" si="19"/>
        <v>0</v>
      </c>
      <c r="BV32" s="202">
        <f t="shared" si="20"/>
        <v>0</v>
      </c>
      <c r="BW32" s="202">
        <f t="shared" si="21"/>
        <v>0</v>
      </c>
      <c r="BX32" s="202">
        <f t="shared" si="22"/>
        <v>0</v>
      </c>
      <c r="BY32" s="202">
        <f t="shared" si="23"/>
        <v>0</v>
      </c>
      <c r="BZ32" s="202">
        <f t="shared" si="24"/>
        <v>0</v>
      </c>
      <c r="CA32" s="202">
        <f t="shared" si="25"/>
        <v>0</v>
      </c>
      <c r="CB32" s="202">
        <f t="shared" si="26"/>
        <v>0</v>
      </c>
      <c r="CC32" s="202">
        <f t="shared" si="27"/>
        <v>0</v>
      </c>
      <c r="CD32" s="202">
        <f t="shared" si="28"/>
        <v>0</v>
      </c>
      <c r="CE32" s="202">
        <f t="shared" si="29"/>
        <v>0</v>
      </c>
      <c r="CF32" s="202">
        <f t="shared" si="30"/>
        <v>0</v>
      </c>
      <c r="CG32" s="202">
        <f t="shared" si="31"/>
        <v>0</v>
      </c>
      <c r="CH32" s="202">
        <f t="shared" si="32"/>
        <v>0</v>
      </c>
      <c r="CI32" s="202">
        <f t="shared" si="33"/>
        <v>0</v>
      </c>
      <c r="CJ32" s="202">
        <f t="shared" si="34"/>
        <v>0</v>
      </c>
      <c r="CK32" s="202">
        <f t="shared" si="35"/>
        <v>0</v>
      </c>
      <c r="CL32" s="202">
        <f t="shared" si="36"/>
        <v>0</v>
      </c>
      <c r="CM32" s="202">
        <f t="shared" si="37"/>
        <v>0</v>
      </c>
      <c r="CN32" s="202">
        <f t="shared" si="38"/>
        <v>0</v>
      </c>
      <c r="CO32" s="202">
        <f t="shared" si="39"/>
        <v>0</v>
      </c>
      <c r="CP32" s="202">
        <f t="shared" si="40"/>
        <v>0</v>
      </c>
      <c r="CQ32" s="202">
        <f t="shared" si="41"/>
        <v>0</v>
      </c>
      <c r="CR32" s="202">
        <f t="shared" si="42"/>
        <v>0</v>
      </c>
      <c r="CS32" s="202">
        <f t="shared" si="43"/>
        <v>0</v>
      </c>
      <c r="CT32" s="202">
        <f t="shared" si="44"/>
        <v>0</v>
      </c>
      <c r="CU32" s="202">
        <f t="shared" si="45"/>
        <v>0</v>
      </c>
      <c r="CV32" s="202">
        <f t="shared" si="46"/>
        <v>0</v>
      </c>
      <c r="CW32" s="202">
        <f t="shared" si="47"/>
        <v>0</v>
      </c>
      <c r="CX32" s="202">
        <f t="shared" si="48"/>
        <v>0</v>
      </c>
      <c r="CY32" s="202">
        <f t="shared" si="49"/>
        <v>0</v>
      </c>
      <c r="CZ32" s="202">
        <f t="shared" si="50"/>
        <v>0</v>
      </c>
      <c r="DA32" s="202">
        <f t="shared" si="51"/>
        <v>0</v>
      </c>
      <c r="DB32" s="202">
        <f t="shared" si="52"/>
        <v>0</v>
      </c>
      <c r="DC32" s="202">
        <f t="shared" si="53"/>
        <v>0</v>
      </c>
      <c r="DD32" s="202">
        <f t="shared" si="54"/>
        <v>0</v>
      </c>
      <c r="DE32" s="202">
        <f t="shared" si="55"/>
        <v>0</v>
      </c>
      <c r="DF32" s="202">
        <f t="shared" si="56"/>
        <v>0</v>
      </c>
      <c r="DG32" s="202">
        <f t="shared" si="57"/>
        <v>0</v>
      </c>
      <c r="DH32" s="202">
        <f t="shared" si="58"/>
        <v>0</v>
      </c>
      <c r="DI32" s="202">
        <f t="shared" si="59"/>
        <v>0</v>
      </c>
      <c r="DJ32" s="202">
        <f t="shared" si="60"/>
        <v>0</v>
      </c>
      <c r="DK32" s="71"/>
      <c r="DL32" s="71"/>
      <c r="DM32" s="71"/>
      <c r="DN32" s="71"/>
      <c r="DO32" s="71"/>
      <c r="DP32" s="71"/>
    </row>
    <row r="33" spans="1:120" ht="18" customHeight="1" thickTop="1" thickBot="1" x14ac:dyDescent="0.25">
      <c r="A33" s="71"/>
      <c r="B33" s="691"/>
      <c r="C33" s="220"/>
      <c r="D33" s="236"/>
      <c r="E33" s="237"/>
      <c r="F33" s="237"/>
      <c r="G33" s="237"/>
      <c r="H33" s="237"/>
      <c r="I33" s="237"/>
      <c r="J33" s="237"/>
      <c r="K33" s="237"/>
      <c r="L33" s="237"/>
      <c r="M33" s="237"/>
      <c r="N33" s="237"/>
      <c r="O33" s="237"/>
      <c r="P33" s="237"/>
      <c r="Q33" s="237"/>
      <c r="R33" s="237"/>
      <c r="S33" s="237"/>
      <c r="T33" s="237"/>
      <c r="U33" s="237"/>
      <c r="V33" s="237"/>
      <c r="W33" s="415"/>
      <c r="X33" s="414"/>
      <c r="Y33" s="133"/>
      <c r="Z33" s="222">
        <f t="shared" si="63"/>
        <v>0</v>
      </c>
      <c r="AA33" s="223"/>
      <c r="AB33" s="224">
        <f t="shared" si="64"/>
        <v>0</v>
      </c>
      <c r="AC33" s="71"/>
      <c r="AD33" s="440">
        <f t="shared" si="65"/>
        <v>0</v>
      </c>
      <c r="AE33" s="71"/>
      <c r="AF33" s="71"/>
      <c r="AG33" s="417">
        <f>IF(MAX(AG$7:AG32)&lt;$W$12,AG32+1,0)</f>
        <v>0</v>
      </c>
      <c r="AH33" s="200"/>
      <c r="AI33" s="418" t="str">
        <f>IF(E$10=0,"",IF(COUNTIF($BE$7:$BE32,AI$6)&gt;=HLOOKUP(AI$6,$E$8:$X$10,ROW($E$10)-ROW($E$8)+1,FALSE),"",SQRT(($AG33*$AB$14-($BM32+E$14))^2+($AG33*$AB$15-($BN32+E$15))^2+($AG33*$AB$16-($BO32+E$16))^2+($AG33*$AB$17-($BP32+E$17))^2+($AG33*$AB$18-($BQ32+E$18))^2+($AG33*$AB$19-($BR32+E$19))^2+($AG33*$AB$20-($BS32+E$20))^2+($AG33*$AB$21-($BT32+E$21))^2+($AG33*$AB$22-($BU32+E$22))^2+($AG33*$AB$23-($BV32+E$23))^2+($AG33*$AB$24-($BW32+E$24))^2+($AG33*$AB$25-($BX32+E$25))^2+($AG33*$AB$26-($BY32+E$26))^2+($AG33*$AB$27-($BZ32+E$27))^2+($AG33*$AB$28-($CA32+E$28))^2+($AG33*$AB$29-($CB32+E$29))^2+($AG33*$AB$30-($CC32+E$30))^2+($AG33*$AB$31-($CD32+E$31))^2+($AG33*$AB$32-($CE32+E$32))^2+($AG33*$AB$33-($CF32+E$33))^2+($AG33*$AB$34-($CG32+E$34))^2+($AG33*$AB$35-($CH32+E$35))^2+($AG33*$AB$36-($CI32+E$36))^2+($AG33*$AB$37-($CJ32+E$37))^2+($AG33*$AB$38-($CK32+E$38))^2+($AG33*$AB$39-($CL32+E$39))^2+($AG33*$AB$40-($CM32+E$40))^2+($AG33*$AB$41-($CN32+E$41))^2+($AG33*$AB$42-($CO32+E$42))^2+($AG33*$AB$43-($CP32+E$43))^2+($AG33*$AB$44-($CQ32+E$44))^2+($AG33*$AB$45-($CR32+E$45))^2+($AG33*$AB$46-($CS32+E$46))^2+($AG33*$AB$47-($CT32+E$47))^2+($AG33*$AB$48-($CU32+E$48))^2+($AG33*$AB$49-($CV32+E$49))^2+($AG33*$AB$50-($CW32+E$50))^2+($AG33*$AB$51-($CX32+E$51))^2+($AG33*$AB$52-($CY32+E$52))^2+($AG33*$AB$53-($CZ32+E$53))^2+($AG33*$AB$54-($DA32+E$54))^2+($AG33*$AB$55-($DB32+E$55))^2+($AG33*$AB$56-($DC32+E$56))^2+($AG33*$AB$57-($DD32+E$57))^2+($AG33*$AB$58-($DE32+E$58))^2+($AG33*$AB$59-($DF32+E$59))^2+($AG33*$AB$60-($DG32+E$60))^2+($AG33*$AB$61-($DH32+E$61))^2+($AG33*$AB$62-($DI32+E$62))^2+($AG33*$AB$63-($DJ32+E$63))^2)))</f>
        <v/>
      </c>
      <c r="AJ33" s="418" t="str">
        <f>IF(F$10=0,"",IF(COUNTIF($BE$7:$BE32,AJ$6)&gt;=HLOOKUP(AJ$6,$E$8:$X$10,ROW($E$10)-ROW($E$8)+1,FALSE),"",SQRT(($AG33*$AB$14-($BM32+F$14))^2+($AG33*$AB$15-($BN32+F$15))^2+($AG33*$AB$16-($BO32+F$16))^2+($AG33*$AB$17-($BP32+F$17))^2+($AG33*$AB$18-($BQ32+F$18))^2+($AG33*$AB$19-($BR32+F$19))^2+($AG33*$AB$20-($BS32+F$20))^2+($AG33*$AB$21-($BT32+F$21))^2+($AG33*$AB$22-($BU32+F$22))^2+($AG33*$AB$23-($BV32+F$23))^2+($AG33*$AB$24-($BW32+F$24))^2+($AG33*$AB$25-($BX32+F$25))^2+($AG33*$AB$26-($BY32+F$26))^2+($AG33*$AB$27-($BZ32+F$27))^2+($AG33*$AB$28-($CA32+F$28))^2+($AG33*$AB$29-($CB32+F$29))^2+($AG33*$AB$30-($CC32+F$30))^2+($AG33*$AB$31-($CD32+F$31))^2+($AG33*$AB$32-($CE32+F$32))^2+($AG33*$AB$33-($CF32+F$33))^2+($AG33*$AB$34-($CG32+F$34))^2+($AG33*$AB$35-($CH32+F$35))^2+($AG33*$AB$36-($CI32+F$36))^2+($AG33*$AB$37-($CJ32+F$37))^2+($AG33*$AB$38-($CK32+F$38))^2+($AG33*$AB$39-($CL32+F$39))^2+($AG33*$AB$40-($CM32+F$40))^2+($AG33*$AB$41-($CN32+F$41))^2+($AG33*$AB$42-($CO32+F$42))^2+($AG33*$AB$43-($CP32+F$43))^2+($AG33*$AB$44-($CQ32+F$44))^2+($AG33*$AB$45-($CR32+F$45))^2+($AG33*$AB$46-($CS32+F$46))^2+($AG33*$AB$47-($CT32+F$47))^2+($AG33*$AB$48-($CU32+F$48))^2+($AG33*$AB$49-($CV32+F$49))^2+($AG33*$AB$50-($CW32+F$50))^2+($AG33*$AB$51-($CX32+F$51))^2+($AG33*$AB$52-($CY32+F$52))^2+($AG33*$AB$53-($CZ32+F$53))^2+($AG33*$AB$54-($DA32+F$54))^2+($AG33*$AB$55-($DB32+F$55))^2+($AG33*$AB$56-($DC32+F$56))^2+($AG33*$AB$57-($DD32+F$57))^2+($AG33*$AB$58-($DE32+F$58))^2+($AG33*$AB$59-($DF32+F$59))^2+($AG33*$AB$60-($DG32+F$60))^2+($AG33*$AB$61-($DH32+F$61))^2+($AG33*$AB$62-($DI32+F$62))^2+($AG33*$AB$63-($DJ32+F$63))^2)))</f>
        <v/>
      </c>
      <c r="AK33" s="418" t="str">
        <f>IF(G$10=0,"",IF(COUNTIF($BE$7:$BE32,AK$6)&gt;=HLOOKUP(AK$6,$E$8:$X$10,ROW($E$10)-ROW($E$8)+1,FALSE),"",SQRT(($AG33*$AB$14-($BM32+G$14))^2+($AG33*$AB$15-($BN32+G$15))^2+($AG33*$AB$16-($BO32+G$16))^2+($AG33*$AB$17-($BP32+G$17))^2+($AG33*$AB$18-($BQ32+G$18))^2+($AG33*$AB$19-($BR32+G$19))^2+($AG33*$AB$20-($BS32+G$20))^2+($AG33*$AB$21-($BT32+G$21))^2+($AG33*$AB$22-($BU32+G$22))^2+($AG33*$AB$23-($BV32+G$23))^2+($AG33*$AB$24-($BW32+G$24))^2+($AG33*$AB$25-($BX32+G$25))^2+($AG33*$AB$26-($BY32+G$26))^2+($AG33*$AB$27-($BZ32+G$27))^2+($AG33*$AB$28-($CA32+G$28))^2+($AG33*$AB$29-($CB32+G$29))^2+($AG33*$AB$30-($CC32+G$30))^2+($AG33*$AB$31-($CD32+G$31))^2+($AG33*$AB$32-($CE32+G$32))^2+($AG33*$AB$33-($CF32+G$33))^2+($AG33*$AB$34-($CG32+G$34))^2+($AG33*$AB$35-($CH32+G$35))^2+($AG33*$AB$36-($CI32+G$36))^2+($AG33*$AB$37-($CJ32+G$37))^2+($AG33*$AB$38-($CK32+G$38))^2+($AG33*$AB$39-($CL32+G$39))^2+($AG33*$AB$40-($CM32+G$40))^2+($AG33*$AB$41-($CN32+G$41))^2+($AG33*$AB$42-($CO32+G$42))^2+($AG33*$AB$43-($CP32+G$43))^2+($AG33*$AB$44-($CQ32+G$44))^2+($AG33*$AB$45-($CR32+G$45))^2+($AG33*$AB$46-($CS32+G$46))^2+($AG33*$AB$47-($CT32+G$47))^2+($AG33*$AB$48-($CU32+G$48))^2+($AG33*$AB$49-($CV32+G$49))^2+($AG33*$AB$50-($CW32+G$50))^2+($AG33*$AB$51-($CX32+G$51))^2+($AG33*$AB$52-($CY32+G$52))^2+($AG33*$AB$53-($CZ32+G$53))^2+($AG33*$AB$54-($DA32+G$54))^2+($AG33*$AB$55-($DB32+G$55))^2+($AG33*$AB$56-($DC32+G$56))^2+($AG33*$AB$57-($DD32+G$57))^2+($AG33*$AB$58-($DE32+G$58))^2+($AG33*$AB$59-($DF32+G$59))^2+($AG33*$AB$60-($DG32+G$60))^2+($AG33*$AB$61-($DH32+G$61))^2+($AG33*$AB$62-($DI32+G$62))^2+($AG33*$AB$63-($DJ32+G$63))^2)))</f>
        <v/>
      </c>
      <c r="AL33" s="418" t="str">
        <f>IF(H$10=0,"",IF(COUNTIF($BE$7:$BE32,AL$6)&gt;=HLOOKUP(AL$6,$E$8:$X$10,ROW($E$10)-ROW($E$8)+1,FALSE),"",SQRT(($AG33*$AB$14-($BM32+H$14))^2+($AG33*$AB$15-($BN32+H$15))^2+($AG33*$AB$16-($BO32+H$16))^2+($AG33*$AB$17-($BP32+H$17))^2+($AG33*$AB$18-($BQ32+H$18))^2+($AG33*$AB$19-($BR32+H$19))^2+($AG33*$AB$20-($BS32+H$20))^2+($AG33*$AB$21-($BT32+H$21))^2+($AG33*$AB$22-($BU32+H$22))^2+($AG33*$AB$23-($BV32+H$23))^2+($AG33*$AB$24-($BW32+H$24))^2+($AG33*$AB$25-($BX32+H$25))^2+($AG33*$AB$26-($BY32+H$26))^2+($AG33*$AB$27-($BZ32+H$27))^2+($AG33*$AB$28-($CA32+H$28))^2+($AG33*$AB$29-($CB32+H$29))^2+($AG33*$AB$30-($CC32+H$30))^2+($AG33*$AB$31-($CD32+H$31))^2+($AG33*$AB$32-($CE32+H$32))^2+($AG33*$AB$33-($CF32+H$33))^2+($AG33*$AB$34-($CG32+H$34))^2+($AG33*$AB$35-($CH32+H$35))^2+($AG33*$AB$36-($CI32+H$36))^2+($AG33*$AB$37-($CJ32+H$37))^2+($AG33*$AB$38-($CK32+H$38))^2+($AG33*$AB$39-($CL32+H$39))^2+($AG33*$AB$40-($CM32+H$40))^2+($AG33*$AB$41-($CN32+H$41))^2+($AG33*$AB$42-($CO32+H$42))^2+($AG33*$AB$43-($CP32+H$43))^2+($AG33*$AB$44-($CQ32+H$44))^2+($AG33*$AB$45-($CR32+H$45))^2+($AG33*$AB$46-($CS32+H$46))^2+($AG33*$AB$47-($CT32+H$47))^2+($AG33*$AB$48-($CU32+H$48))^2+($AG33*$AB$49-($CV32+H$49))^2+($AG33*$AB$50-($CW32+H$50))^2+($AG33*$AB$51-($CX32+H$51))^2+($AG33*$AB$52-($CY32+H$52))^2+($AG33*$AB$53-($CZ32+H$53))^2+($AG33*$AB$54-($DA32+H$54))^2+($AG33*$AB$55-($DB32+H$55))^2+($AG33*$AB$56-($DC32+H$56))^2+($AG33*$AB$57-($DD32+H$57))^2+($AG33*$AB$58-($DE32+H$58))^2+($AG33*$AB$59-($DF32+H$59))^2+($AG33*$AB$60-($DG32+H$60))^2+($AG33*$AB$61-($DH32+H$61))^2+($AG33*$AB$62-($DI32+H$62))^2+($AG33*$AB$63-($DJ32+H$63))^2)))</f>
        <v/>
      </c>
      <c r="AM33" s="418" t="str">
        <f>IF(I$10=0,"",IF(COUNTIF($BE$7:$BE32,AM$6)&gt;=HLOOKUP(AM$6,$E$8:$X$10,ROW($E$10)-ROW($E$8)+1,FALSE),"",SQRT(($AG33*$AB$14-($BM32+I$14))^2+($AG33*$AB$15-($BN32+I$15))^2+($AG33*$AB$16-($BO32+I$16))^2+($AG33*$AB$17-($BP32+I$17))^2+($AG33*$AB$18-($BQ32+I$18))^2+($AG33*$AB$19-($BR32+I$19))^2+($AG33*$AB$20-($BS32+I$20))^2+($AG33*$AB$21-($BT32+I$21))^2+($AG33*$AB$22-($BU32+I$22))^2+($AG33*$AB$23-($BV32+I$23))^2+($AG33*$AB$24-($BW32+I$24))^2+($AG33*$AB$25-($BX32+I$25))^2+($AG33*$AB$26-($BY32+I$26))^2+($AG33*$AB$27-($BZ32+I$27))^2+($AG33*$AB$28-($CA32+I$28))^2+($AG33*$AB$29-($CB32+I$29))^2+($AG33*$AB$30-($CC32+I$30))^2+($AG33*$AB$31-($CD32+I$31))^2+($AG33*$AB$32-($CE32+I$32))^2+($AG33*$AB$33-($CF32+I$33))^2+($AG33*$AB$34-($CG32+I$34))^2+($AG33*$AB$35-($CH32+I$35))^2+($AG33*$AB$36-($CI32+I$36))^2+($AG33*$AB$37-($CJ32+I$37))^2+($AG33*$AB$38-($CK32+I$38))^2+($AG33*$AB$39-($CL32+I$39))^2+($AG33*$AB$40-($CM32+I$40))^2+($AG33*$AB$41-($CN32+I$41))^2+($AG33*$AB$42-($CO32+I$42))^2+($AG33*$AB$43-($CP32+I$43))^2+($AG33*$AB$44-($CQ32+I$44))^2+($AG33*$AB$45-($CR32+I$45))^2+($AG33*$AB$46-($CS32+I$46))^2+($AG33*$AB$47-($CT32+I$47))^2+($AG33*$AB$48-($CU32+I$48))^2+($AG33*$AB$49-($CV32+I$49))^2+($AG33*$AB$50-($CW32+I$50))^2+($AG33*$AB$51-($CX32+I$51))^2+($AG33*$AB$52-($CY32+I$52))^2+($AG33*$AB$53-($CZ32+I$53))^2+($AG33*$AB$54-($DA32+I$54))^2+($AG33*$AB$55-($DB32+I$55))^2+($AG33*$AB$56-($DC32+I$56))^2+($AG33*$AB$57-($DD32+I$57))^2+($AG33*$AB$58-($DE32+I$58))^2+($AG33*$AB$59-($DF32+I$59))^2+($AG33*$AB$60-($DG32+I$60))^2+($AG33*$AB$61-($DH32+I$61))^2+($AG33*$AB$62-($DI32+I$62))^2+($AG33*$AB$63-($DJ32+I$63))^2)))</f>
        <v/>
      </c>
      <c r="AN33" s="418" t="str">
        <f>IF(J$10=0,"",IF(COUNTIF($BE$7:$BE32,AN$6)&gt;=HLOOKUP(AN$6,$E$8:$X$10,ROW($E$10)-ROW($E$8)+1,FALSE),"",SQRT(($AG33*$AB$14-($BM32+J$14))^2+($AG33*$AB$15-($BN32+J$15))^2+($AG33*$AB$16-($BO32+J$16))^2+($AG33*$AB$17-($BP32+J$17))^2+($AG33*$AB$18-($BQ32+J$18))^2+($AG33*$AB$19-($BR32+J$19))^2+($AG33*$AB$20-($BS32+J$20))^2+($AG33*$AB$21-($BT32+J$21))^2+($AG33*$AB$22-($BU32+J$22))^2+($AG33*$AB$23-($BV32+J$23))^2+($AG33*$AB$24-($BW32+J$24))^2+($AG33*$AB$25-($BX32+J$25))^2+($AG33*$AB$26-($BY32+J$26))^2+($AG33*$AB$27-($BZ32+J$27))^2+($AG33*$AB$28-($CA32+J$28))^2+($AG33*$AB$29-($CB32+J$29))^2+($AG33*$AB$30-($CC32+J$30))^2+($AG33*$AB$31-($CD32+J$31))^2+($AG33*$AB$32-($CE32+J$32))^2+($AG33*$AB$33-($CF32+J$33))^2+($AG33*$AB$34-($CG32+J$34))^2+($AG33*$AB$35-($CH32+J$35))^2+($AG33*$AB$36-($CI32+J$36))^2+($AG33*$AB$37-($CJ32+J$37))^2+($AG33*$AB$38-($CK32+J$38))^2+($AG33*$AB$39-($CL32+J$39))^2+($AG33*$AB$40-($CM32+J$40))^2+($AG33*$AB$41-($CN32+J$41))^2+($AG33*$AB$42-($CO32+J$42))^2+($AG33*$AB$43-($CP32+J$43))^2+($AG33*$AB$44-($CQ32+J$44))^2+($AG33*$AB$45-($CR32+J$45))^2+($AG33*$AB$46-($CS32+J$46))^2+($AG33*$AB$47-($CT32+J$47))^2+($AG33*$AB$48-($CU32+J$48))^2+($AG33*$AB$49-($CV32+J$49))^2+($AG33*$AB$50-($CW32+J$50))^2+($AG33*$AB$51-($CX32+J$51))^2+($AG33*$AB$52-($CY32+J$52))^2+($AG33*$AB$53-($CZ32+J$53))^2+($AG33*$AB$54-($DA32+J$54))^2+($AG33*$AB$55-($DB32+J$55))^2+($AG33*$AB$56-($DC32+J$56))^2+($AG33*$AB$57-($DD32+J$57))^2+($AG33*$AB$58-($DE32+J$58))^2+($AG33*$AB$59-($DF32+J$59))^2+($AG33*$AB$60-($DG32+J$60))^2+($AG33*$AB$61-($DH32+J$61))^2+($AG33*$AB$62-($DI32+J$62))^2+($AG33*$AB$63-($DJ32+J$63))^2)))</f>
        <v/>
      </c>
      <c r="AO33" s="418" t="str">
        <f>IF(K$10=0,"",IF(COUNTIF($BE$7:$BE32,AO$6)&gt;=HLOOKUP(AO$6,$E$8:$X$10,ROW($E$10)-ROW($E$8)+1,FALSE),"",SQRT(($AG33*$AB$14-($BM32+K$14))^2+($AG33*$AB$15-($BN32+K$15))^2+($AG33*$AB$16-($BO32+K$16))^2+($AG33*$AB$17-($BP32+K$17))^2+($AG33*$AB$18-($BQ32+K$18))^2+($AG33*$AB$19-($BR32+K$19))^2+($AG33*$AB$20-($BS32+K$20))^2+($AG33*$AB$21-($BT32+K$21))^2+($AG33*$AB$22-($BU32+K$22))^2+($AG33*$AB$23-($BV32+K$23))^2+($AG33*$AB$24-($BW32+K$24))^2+($AG33*$AB$25-($BX32+K$25))^2+($AG33*$AB$26-($BY32+K$26))^2+($AG33*$AB$27-($BZ32+K$27))^2+($AG33*$AB$28-($CA32+K$28))^2+($AG33*$AB$29-($CB32+K$29))^2+($AG33*$AB$30-($CC32+K$30))^2+($AG33*$AB$31-($CD32+K$31))^2+($AG33*$AB$32-($CE32+K$32))^2+($AG33*$AB$33-($CF32+K$33))^2+($AG33*$AB$34-($CG32+K$34))^2+($AG33*$AB$35-($CH32+K$35))^2+($AG33*$AB$36-($CI32+K$36))^2+($AG33*$AB$37-($CJ32+K$37))^2+($AG33*$AB$38-($CK32+K$38))^2+($AG33*$AB$39-($CL32+K$39))^2+($AG33*$AB$40-($CM32+K$40))^2+($AG33*$AB$41-($CN32+K$41))^2+($AG33*$AB$42-($CO32+K$42))^2+($AG33*$AB$43-($CP32+K$43))^2+($AG33*$AB$44-($CQ32+K$44))^2+($AG33*$AB$45-($CR32+K$45))^2+($AG33*$AB$46-($CS32+K$46))^2+($AG33*$AB$47-($CT32+K$47))^2+($AG33*$AB$48-($CU32+K$48))^2+($AG33*$AB$49-($CV32+K$49))^2+($AG33*$AB$50-($CW32+K$50))^2+($AG33*$AB$51-($CX32+K$51))^2+($AG33*$AB$52-($CY32+K$52))^2+($AG33*$AB$53-($CZ32+K$53))^2+($AG33*$AB$54-($DA32+K$54))^2+($AG33*$AB$55-($DB32+K$55))^2+($AG33*$AB$56-($DC32+K$56))^2+($AG33*$AB$57-($DD32+K$57))^2+($AG33*$AB$58-($DE32+K$58))^2+($AG33*$AB$59-($DF32+K$59))^2+($AG33*$AB$60-($DG32+K$60))^2+($AG33*$AB$61-($DH32+K$61))^2+($AG33*$AB$62-($DI32+K$62))^2+($AG33*$AB$63-($DJ32+K$63))^2)))</f>
        <v/>
      </c>
      <c r="AP33" s="418" t="str">
        <f>IF(L$10=0,"",IF(COUNTIF($BE$7:$BE32,AP$6)&gt;=HLOOKUP(AP$6,$E$8:$X$10,ROW($E$10)-ROW($E$8)+1,FALSE),"",SQRT(($AG33*$AB$14-($BM32+L$14))^2+($AG33*$AB$15-($BN32+L$15))^2+($AG33*$AB$16-($BO32+L$16))^2+($AG33*$AB$17-($BP32+L$17))^2+($AG33*$AB$18-($BQ32+L$18))^2+($AG33*$AB$19-($BR32+L$19))^2+($AG33*$AB$20-($BS32+L$20))^2+($AG33*$AB$21-($BT32+L$21))^2+($AG33*$AB$22-($BU32+L$22))^2+($AG33*$AB$23-($BV32+L$23))^2+($AG33*$AB$24-($BW32+L$24))^2+($AG33*$AB$25-($BX32+L$25))^2+($AG33*$AB$26-($BY32+L$26))^2+($AG33*$AB$27-($BZ32+L$27))^2+($AG33*$AB$28-($CA32+L$28))^2+($AG33*$AB$29-($CB32+L$29))^2+($AG33*$AB$30-($CC32+L$30))^2+($AG33*$AB$31-($CD32+L$31))^2+($AG33*$AB$32-($CE32+L$32))^2+($AG33*$AB$33-($CF32+L$33))^2+($AG33*$AB$34-($CG32+L$34))^2+($AG33*$AB$35-($CH32+L$35))^2+($AG33*$AB$36-($CI32+L$36))^2+($AG33*$AB$37-($CJ32+L$37))^2+($AG33*$AB$38-($CK32+L$38))^2+($AG33*$AB$39-($CL32+L$39))^2+($AG33*$AB$40-($CM32+L$40))^2+($AG33*$AB$41-($CN32+L$41))^2+($AG33*$AB$42-($CO32+L$42))^2+($AG33*$AB$43-($CP32+L$43))^2+($AG33*$AB$44-($CQ32+L$44))^2+($AG33*$AB$45-($CR32+L$45))^2+($AG33*$AB$46-($CS32+L$46))^2+($AG33*$AB$47-($CT32+L$47))^2+($AG33*$AB$48-($CU32+L$48))^2+($AG33*$AB$49-($CV32+L$49))^2+($AG33*$AB$50-($CW32+L$50))^2+($AG33*$AB$51-($CX32+L$51))^2+($AG33*$AB$52-($CY32+L$52))^2+($AG33*$AB$53-($CZ32+L$53))^2+($AG33*$AB$54-($DA32+L$54))^2+($AG33*$AB$55-($DB32+L$55))^2+($AG33*$AB$56-($DC32+L$56))^2+($AG33*$AB$57-($DD32+L$57))^2+($AG33*$AB$58-($DE32+L$58))^2+($AG33*$AB$59-($DF32+L$59))^2+($AG33*$AB$60-($DG32+L$60))^2+($AG33*$AB$61-($DH32+L$61))^2+($AG33*$AB$62-($DI32+L$62))^2+($AG33*$AB$63-($DJ32+L$63))^2)))</f>
        <v/>
      </c>
      <c r="AQ33" s="418" t="str">
        <f>IF(M$10=0,"",IF(COUNTIF($BE$7:$BE32,AQ$6)&gt;=HLOOKUP(AQ$6,$E$8:$X$10,ROW($E$10)-ROW($E$8)+1,FALSE),"",SQRT(($AG33*$AB$14-($BM32+M$14))^2+($AG33*$AB$15-($BN32+M$15))^2+($AG33*$AB$16-($BO32+M$16))^2+($AG33*$AB$17-($BP32+M$17))^2+($AG33*$AB$18-($BQ32+M$18))^2+($AG33*$AB$19-($BR32+M$19))^2+($AG33*$AB$20-($BS32+M$20))^2+($AG33*$AB$21-($BT32+M$21))^2+($AG33*$AB$22-($BU32+M$22))^2+($AG33*$AB$23-($BV32+M$23))^2+($AG33*$AB$24-($BW32+M$24))^2+($AG33*$AB$25-($BX32+M$25))^2+($AG33*$AB$26-($BY32+M$26))^2+($AG33*$AB$27-($BZ32+M$27))^2+($AG33*$AB$28-($CA32+M$28))^2+($AG33*$AB$29-($CB32+M$29))^2+($AG33*$AB$30-($CC32+M$30))^2+($AG33*$AB$31-($CD32+M$31))^2+($AG33*$AB$32-($CE32+M$32))^2+($AG33*$AB$33-($CF32+M$33))^2+($AG33*$AB$34-($CG32+M$34))^2+($AG33*$AB$35-($CH32+M$35))^2+($AG33*$AB$36-($CI32+M$36))^2+($AG33*$AB$37-($CJ32+M$37))^2+($AG33*$AB$38-($CK32+M$38))^2+($AG33*$AB$39-($CL32+M$39))^2+($AG33*$AB$40-($CM32+M$40))^2+($AG33*$AB$41-($CN32+M$41))^2+($AG33*$AB$42-($CO32+M$42))^2+($AG33*$AB$43-($CP32+M$43))^2+($AG33*$AB$44-($CQ32+M$44))^2+($AG33*$AB$45-($CR32+M$45))^2+($AG33*$AB$46-($CS32+M$46))^2+($AG33*$AB$47-($CT32+M$47))^2+($AG33*$AB$48-($CU32+M$48))^2+($AG33*$AB$49-($CV32+M$49))^2+($AG33*$AB$50-($CW32+M$50))^2+($AG33*$AB$51-($CX32+M$51))^2+($AG33*$AB$52-($CY32+M$52))^2+($AG33*$AB$53-($CZ32+M$53))^2+($AG33*$AB$54-($DA32+M$54))^2+($AG33*$AB$55-($DB32+M$55))^2+($AG33*$AB$56-($DC32+M$56))^2+($AG33*$AB$57-($DD32+M$57))^2+($AG33*$AB$58-($DE32+M$58))^2+($AG33*$AB$59-($DF32+M$59))^2+($AG33*$AB$60-($DG32+M$60))^2+($AG33*$AB$61-($DH32+M$61))^2+($AG33*$AB$62-($DI32+M$62))^2+($AG33*$AB$63-($DJ32+M$63))^2)))</f>
        <v/>
      </c>
      <c r="AR33" s="418" t="str">
        <f>IF(N$10=0,"",IF(COUNTIF($BE$7:$BE32,AR$6)&gt;=HLOOKUP(AR$6,$E$8:$X$10,ROW($E$10)-ROW($E$8)+1,FALSE),"",SQRT(($AG33*$AB$14-($BM32+N$14))^2+($AG33*$AB$15-($BN32+N$15))^2+($AG33*$AB$16-($BO32+N$16))^2+($AG33*$AB$17-($BP32+N$17))^2+($AG33*$AB$18-($BQ32+N$18))^2+($AG33*$AB$19-($BR32+N$19))^2+($AG33*$AB$20-($BS32+N$20))^2+($AG33*$AB$21-($BT32+N$21))^2+($AG33*$AB$22-($BU32+N$22))^2+($AG33*$AB$23-($BV32+N$23))^2+($AG33*$AB$24-($BW32+N$24))^2+($AG33*$AB$25-($BX32+N$25))^2+($AG33*$AB$26-($BY32+N$26))^2+($AG33*$AB$27-($BZ32+N$27))^2+($AG33*$AB$28-($CA32+N$28))^2+($AG33*$AB$29-($CB32+N$29))^2+($AG33*$AB$30-($CC32+N$30))^2+($AG33*$AB$31-($CD32+N$31))^2+($AG33*$AB$32-($CE32+N$32))^2+($AG33*$AB$33-($CF32+N$33))^2+($AG33*$AB$34-($CG32+N$34))^2+($AG33*$AB$35-($CH32+N$35))^2+($AG33*$AB$36-($CI32+N$36))^2+($AG33*$AB$37-($CJ32+N$37))^2+($AG33*$AB$38-($CK32+N$38))^2+($AG33*$AB$39-($CL32+N$39))^2+($AG33*$AB$40-($CM32+N$40))^2+($AG33*$AB$41-($CN32+N$41))^2+($AG33*$AB$42-($CO32+N$42))^2+($AG33*$AB$43-($CP32+N$43))^2+($AG33*$AB$44-($CQ32+N$44))^2+($AG33*$AB$45-($CR32+N$45))^2+($AG33*$AB$46-($CS32+N$46))^2+($AG33*$AB$47-($CT32+N$47))^2+($AG33*$AB$48-($CU32+N$48))^2+($AG33*$AB$49-($CV32+N$49))^2+($AG33*$AB$50-($CW32+N$50))^2+($AG33*$AB$51-($CX32+N$51))^2+($AG33*$AB$52-($CY32+N$52))^2+($AG33*$AB$53-($CZ32+N$53))^2+($AG33*$AB$54-($DA32+N$54))^2+($AG33*$AB$55-($DB32+N$55))^2+($AG33*$AB$56-($DC32+N$56))^2+($AG33*$AB$57-($DD32+N$57))^2+($AG33*$AB$58-($DE32+N$58))^2+($AG33*$AB$59-($DF32+N$59))^2+($AG33*$AB$60-($DG32+N$60))^2+($AG33*$AB$61-($DH32+N$61))^2+($AG33*$AB$62-($DI32+N$62))^2+($AG33*$AB$63-($DJ32+N$63))^2)))</f>
        <v/>
      </c>
      <c r="AS33" s="418" t="str">
        <f>IF(O$10=0,"",IF(COUNTIF($BE$7:$BE32,AS$6)&gt;=HLOOKUP(AS$6,$E$8:$X$10,ROW($E$10)-ROW($E$8)+1,FALSE),"",SQRT(($AG33*$AB$14-($BM32+O$14))^2+($AG33*$AB$15-($BN32+O$15))^2+($AG33*$AB$16-($BO32+O$16))^2+($AG33*$AB$17-($BP32+O$17))^2+($AG33*$AB$18-($BQ32+O$18))^2+($AG33*$AB$19-($BR32+O$19))^2+($AG33*$AB$20-($BS32+O$20))^2+($AG33*$AB$21-($BT32+O$21))^2+($AG33*$AB$22-($BU32+O$22))^2+($AG33*$AB$23-($BV32+O$23))^2+($AG33*$AB$24-($BW32+O$24))^2+($AG33*$AB$25-($BX32+O$25))^2+($AG33*$AB$26-($BY32+O$26))^2+($AG33*$AB$27-($BZ32+O$27))^2+($AG33*$AB$28-($CA32+O$28))^2+($AG33*$AB$29-($CB32+O$29))^2+($AG33*$AB$30-($CC32+O$30))^2+($AG33*$AB$31-($CD32+O$31))^2+($AG33*$AB$32-($CE32+O$32))^2+($AG33*$AB$33-($CF32+O$33))^2+($AG33*$AB$34-($CG32+O$34))^2+($AG33*$AB$35-($CH32+O$35))^2+($AG33*$AB$36-($CI32+O$36))^2+($AG33*$AB$37-($CJ32+O$37))^2+($AG33*$AB$38-($CK32+O$38))^2+($AG33*$AB$39-($CL32+O$39))^2+($AG33*$AB$40-($CM32+O$40))^2+($AG33*$AB$41-($CN32+O$41))^2+($AG33*$AB$42-($CO32+O$42))^2+($AG33*$AB$43-($CP32+O$43))^2+($AG33*$AB$44-($CQ32+O$44))^2+($AG33*$AB$45-($CR32+O$45))^2+($AG33*$AB$46-($CS32+O$46))^2+($AG33*$AB$47-($CT32+O$47))^2+($AG33*$AB$48-($CU32+O$48))^2+($AG33*$AB$49-($CV32+O$49))^2+($AG33*$AB$50-($CW32+O$50))^2+($AG33*$AB$51-($CX32+O$51))^2+($AG33*$AB$52-($CY32+O$52))^2+($AG33*$AB$53-($CZ32+O$53))^2+($AG33*$AB$54-($DA32+O$54))^2+($AG33*$AB$55-($DB32+O$55))^2+($AG33*$AB$56-($DC32+O$56))^2+($AG33*$AB$57-($DD32+O$57))^2+($AG33*$AB$58-($DE32+O$58))^2+($AG33*$AB$59-($DF32+O$59))^2+($AG33*$AB$60-($DG32+O$60))^2+($AG33*$AB$61-($DH32+O$61))^2+($AG33*$AB$62-($DI32+O$62))^2+($AG33*$AB$63-($DJ32+O$63))^2)))</f>
        <v/>
      </c>
      <c r="AT33" s="418" t="str">
        <f>IF(P$10=0,"",IF(COUNTIF($BE$7:$BE32,AT$6)&gt;=HLOOKUP(AT$6,$E$8:$X$10,ROW($E$10)-ROW($E$8)+1,FALSE),"",SQRT(($AG33*$AB$14-($BM32+P$14))^2+($AG33*$AB$15-($BN32+P$15))^2+($AG33*$AB$16-($BO32+P$16))^2+($AG33*$AB$17-($BP32+P$17))^2+($AG33*$AB$18-($BQ32+P$18))^2+($AG33*$AB$19-($BR32+P$19))^2+($AG33*$AB$20-($BS32+P$20))^2+($AG33*$AB$21-($BT32+P$21))^2+($AG33*$AB$22-($BU32+P$22))^2+($AG33*$AB$23-($BV32+P$23))^2+($AG33*$AB$24-($BW32+P$24))^2+($AG33*$AB$25-($BX32+P$25))^2+($AG33*$AB$26-($BY32+P$26))^2+($AG33*$AB$27-($BZ32+P$27))^2+($AG33*$AB$28-($CA32+P$28))^2+($AG33*$AB$29-($CB32+P$29))^2+($AG33*$AB$30-($CC32+P$30))^2+($AG33*$AB$31-($CD32+P$31))^2+($AG33*$AB$32-($CE32+P$32))^2+($AG33*$AB$33-($CF32+P$33))^2+($AG33*$AB$34-($CG32+P$34))^2+($AG33*$AB$35-($CH32+P$35))^2+($AG33*$AB$36-($CI32+P$36))^2+($AG33*$AB$37-($CJ32+P$37))^2+($AG33*$AB$38-($CK32+P$38))^2+($AG33*$AB$39-($CL32+P$39))^2+($AG33*$AB$40-($CM32+P$40))^2+($AG33*$AB$41-($CN32+P$41))^2+($AG33*$AB$42-($CO32+P$42))^2+($AG33*$AB$43-($CP32+P$43))^2+($AG33*$AB$44-($CQ32+P$44))^2+($AG33*$AB$45-($CR32+P$45))^2+($AG33*$AB$46-($CS32+P$46))^2+($AG33*$AB$47-($CT32+P$47))^2+($AG33*$AB$48-($CU32+P$48))^2+($AG33*$AB$49-($CV32+P$49))^2+($AG33*$AB$50-($CW32+P$50))^2+($AG33*$AB$51-($CX32+P$51))^2+($AG33*$AB$52-($CY32+P$52))^2+($AG33*$AB$53-($CZ32+P$53))^2+($AG33*$AB$54-($DA32+P$54))^2+($AG33*$AB$55-($DB32+P$55))^2+($AG33*$AB$56-($DC32+P$56))^2+($AG33*$AB$57-($DD32+P$57))^2+($AG33*$AB$58-($DE32+P$58))^2+($AG33*$AB$59-($DF32+P$59))^2+($AG33*$AB$60-($DG32+P$60))^2+($AG33*$AB$61-($DH32+P$61))^2+($AG33*$AB$62-($DI32+P$62))^2+($AG33*$AB$63-($DJ32+P$63))^2)))</f>
        <v/>
      </c>
      <c r="AU33" s="418" t="str">
        <f>IF(Q$10=0,"",IF(COUNTIF($BE$7:$BE32,AU$6)&gt;=HLOOKUP(AU$6,$E$8:$X$10,ROW($E$10)-ROW($E$8)+1,FALSE),"",SQRT(($AG33*$AB$14-($BM32+Q$14))^2+($AG33*$AB$15-($BN32+Q$15))^2+($AG33*$AB$16-($BO32+Q$16))^2+($AG33*$AB$17-($BP32+Q$17))^2+($AG33*$AB$18-($BQ32+Q$18))^2+($AG33*$AB$19-($BR32+Q$19))^2+($AG33*$AB$20-($BS32+Q$20))^2+($AG33*$AB$21-($BT32+Q$21))^2+($AG33*$AB$22-($BU32+Q$22))^2+($AG33*$AB$23-($BV32+Q$23))^2+($AG33*$AB$24-($BW32+Q$24))^2+($AG33*$AB$25-($BX32+Q$25))^2+($AG33*$AB$26-($BY32+Q$26))^2+($AG33*$AB$27-($BZ32+Q$27))^2+($AG33*$AB$28-($CA32+Q$28))^2+($AG33*$AB$29-($CB32+Q$29))^2+($AG33*$AB$30-($CC32+Q$30))^2+($AG33*$AB$31-($CD32+Q$31))^2+($AG33*$AB$32-($CE32+Q$32))^2+($AG33*$AB$33-($CF32+Q$33))^2+($AG33*$AB$34-($CG32+Q$34))^2+($AG33*$AB$35-($CH32+Q$35))^2+($AG33*$AB$36-($CI32+Q$36))^2+($AG33*$AB$37-($CJ32+Q$37))^2+($AG33*$AB$38-($CK32+Q$38))^2+($AG33*$AB$39-($CL32+Q$39))^2+($AG33*$AB$40-($CM32+Q$40))^2+($AG33*$AB$41-($CN32+Q$41))^2+($AG33*$AB$42-($CO32+Q$42))^2+($AG33*$AB$43-($CP32+Q$43))^2+($AG33*$AB$44-($CQ32+Q$44))^2+($AG33*$AB$45-($CR32+Q$45))^2+($AG33*$AB$46-($CS32+Q$46))^2+($AG33*$AB$47-($CT32+Q$47))^2+($AG33*$AB$48-($CU32+Q$48))^2+($AG33*$AB$49-($CV32+Q$49))^2+($AG33*$AB$50-($CW32+Q$50))^2+($AG33*$AB$51-($CX32+Q$51))^2+($AG33*$AB$52-($CY32+Q$52))^2+($AG33*$AB$53-($CZ32+Q$53))^2+($AG33*$AB$54-($DA32+Q$54))^2+($AG33*$AB$55-($DB32+Q$55))^2+($AG33*$AB$56-($DC32+Q$56))^2+($AG33*$AB$57-($DD32+Q$57))^2+($AG33*$AB$58-($DE32+Q$58))^2+($AG33*$AB$59-($DF32+Q$59))^2+($AG33*$AB$60-($DG32+Q$60))^2+($AG33*$AB$61-($DH32+Q$61))^2+($AG33*$AB$62-($DI32+Q$62))^2+($AG33*$AB$63-($DJ32+Q$63))^2)))</f>
        <v/>
      </c>
      <c r="AV33" s="418" t="str">
        <f>IF(R$10=0,"",IF(COUNTIF($BE$7:$BE32,AV$6)&gt;=HLOOKUP(AV$6,$E$8:$X$10,ROW($E$10)-ROW($E$8)+1,FALSE),"",SQRT(($AG33*$AB$14-($BM32+R$14))^2+($AG33*$AB$15-($BN32+R$15))^2+($AG33*$AB$16-($BO32+R$16))^2+($AG33*$AB$17-($BP32+R$17))^2+($AG33*$AB$18-($BQ32+R$18))^2+($AG33*$AB$19-($BR32+R$19))^2+($AG33*$AB$20-($BS32+R$20))^2+($AG33*$AB$21-($BT32+R$21))^2+($AG33*$AB$22-($BU32+R$22))^2+($AG33*$AB$23-($BV32+R$23))^2+($AG33*$AB$24-($BW32+R$24))^2+($AG33*$AB$25-($BX32+R$25))^2+($AG33*$AB$26-($BY32+R$26))^2+($AG33*$AB$27-($BZ32+R$27))^2+($AG33*$AB$28-($CA32+R$28))^2+($AG33*$AB$29-($CB32+R$29))^2+($AG33*$AB$30-($CC32+R$30))^2+($AG33*$AB$31-($CD32+R$31))^2+($AG33*$AB$32-($CE32+R$32))^2+($AG33*$AB$33-($CF32+R$33))^2+($AG33*$AB$34-($CG32+R$34))^2+($AG33*$AB$35-($CH32+R$35))^2+($AG33*$AB$36-($CI32+R$36))^2+($AG33*$AB$37-($CJ32+R$37))^2+($AG33*$AB$38-($CK32+R$38))^2+($AG33*$AB$39-($CL32+R$39))^2+($AG33*$AB$40-($CM32+R$40))^2+($AG33*$AB$41-($CN32+R$41))^2+($AG33*$AB$42-($CO32+R$42))^2+($AG33*$AB$43-($CP32+R$43))^2+($AG33*$AB$44-($CQ32+R$44))^2+($AG33*$AB$45-($CR32+R$45))^2+($AG33*$AB$46-($CS32+R$46))^2+($AG33*$AB$47-($CT32+R$47))^2+($AG33*$AB$48-($CU32+R$48))^2+($AG33*$AB$49-($CV32+R$49))^2+($AG33*$AB$50-($CW32+R$50))^2+($AG33*$AB$51-($CX32+R$51))^2+($AG33*$AB$52-($CY32+R$52))^2+($AG33*$AB$53-($CZ32+R$53))^2+($AG33*$AB$54-($DA32+R$54))^2+($AG33*$AB$55-($DB32+R$55))^2+($AG33*$AB$56-($DC32+R$56))^2+($AG33*$AB$57-($DD32+R$57))^2+($AG33*$AB$58-($DE32+R$58))^2+($AG33*$AB$59-($DF32+R$59))^2+($AG33*$AB$60-($DG32+R$60))^2+($AG33*$AB$61-($DH32+R$61))^2+($AG33*$AB$62-($DI32+R$62))^2+($AG33*$AB$63-($DJ32+R$63))^2)))</f>
        <v/>
      </c>
      <c r="AW33" s="418" t="str">
        <f>IF(S$10=0,"",IF(COUNTIF($BE$7:$BE32,AW$6)&gt;=HLOOKUP(AW$6,$E$8:$X$10,ROW($E$10)-ROW($E$8)+1,FALSE),"",SQRT(($AG33*$AB$14-($BM32+S$14))^2+($AG33*$AB$15-($BN32+S$15))^2+($AG33*$AB$16-($BO32+S$16))^2+($AG33*$AB$17-($BP32+S$17))^2+($AG33*$AB$18-($BQ32+S$18))^2+($AG33*$AB$19-($BR32+S$19))^2+($AG33*$AB$20-($BS32+S$20))^2+($AG33*$AB$21-($BT32+S$21))^2+($AG33*$AB$22-($BU32+S$22))^2+($AG33*$AB$23-($BV32+S$23))^2+($AG33*$AB$24-($BW32+S$24))^2+($AG33*$AB$25-($BX32+S$25))^2+($AG33*$AB$26-($BY32+S$26))^2+($AG33*$AB$27-($BZ32+S$27))^2+($AG33*$AB$28-($CA32+S$28))^2+($AG33*$AB$29-($CB32+S$29))^2+($AG33*$AB$30-($CC32+S$30))^2+($AG33*$AB$31-($CD32+S$31))^2+($AG33*$AB$32-($CE32+S$32))^2+($AG33*$AB$33-($CF32+S$33))^2+($AG33*$AB$34-($CG32+S$34))^2+($AG33*$AB$35-($CH32+S$35))^2+($AG33*$AB$36-($CI32+S$36))^2+($AG33*$AB$37-($CJ32+S$37))^2+($AG33*$AB$38-($CK32+S$38))^2+($AG33*$AB$39-($CL32+S$39))^2+($AG33*$AB$40-($CM32+S$40))^2+($AG33*$AB$41-($CN32+S$41))^2+($AG33*$AB$42-($CO32+S$42))^2+($AG33*$AB$43-($CP32+S$43))^2+($AG33*$AB$44-($CQ32+S$44))^2+($AG33*$AB$45-($CR32+S$45))^2+($AG33*$AB$46-($CS32+S$46))^2+($AG33*$AB$47-($CT32+S$47))^2+($AG33*$AB$48-($CU32+S$48))^2+($AG33*$AB$49-($CV32+S$49))^2+($AG33*$AB$50-($CW32+S$50))^2+($AG33*$AB$51-($CX32+S$51))^2+($AG33*$AB$52-($CY32+S$52))^2+($AG33*$AB$53-($CZ32+S$53))^2+($AG33*$AB$54-($DA32+S$54))^2+($AG33*$AB$55-($DB32+S$55))^2+($AG33*$AB$56-($DC32+S$56))^2+($AG33*$AB$57-($DD32+S$57))^2+($AG33*$AB$58-($DE32+S$58))^2+($AG33*$AB$59-($DF32+S$59))^2+($AG33*$AB$60-($DG32+S$60))^2+($AG33*$AB$61-($DH32+S$61))^2+($AG33*$AB$62-($DI32+S$62))^2+($AG33*$AB$63-($DJ32+S$63))^2)))</f>
        <v/>
      </c>
      <c r="AX33" s="418" t="str">
        <f>IF(T$10=0,"",IF(COUNTIF($BE$7:$BE32,AX$6)&gt;=HLOOKUP(AX$6,$E$8:$X$10,ROW($E$10)-ROW($E$8)+1,FALSE),"",SQRT(($AG33*$AB$14-($BM32+T$14))^2+($AG33*$AB$15-($BN32+T$15))^2+($AG33*$AB$16-($BO32+T$16))^2+($AG33*$AB$17-($BP32+T$17))^2+($AG33*$AB$18-($BQ32+T$18))^2+($AG33*$AB$19-($BR32+T$19))^2+($AG33*$AB$20-($BS32+T$20))^2+($AG33*$AB$21-($BT32+T$21))^2+($AG33*$AB$22-($BU32+T$22))^2+($AG33*$AB$23-($BV32+T$23))^2+($AG33*$AB$24-($BW32+T$24))^2+($AG33*$AB$25-($BX32+T$25))^2+($AG33*$AB$26-($BY32+T$26))^2+($AG33*$AB$27-($BZ32+T$27))^2+($AG33*$AB$28-($CA32+T$28))^2+($AG33*$AB$29-($CB32+T$29))^2+($AG33*$AB$30-($CC32+T$30))^2+($AG33*$AB$31-($CD32+T$31))^2+($AG33*$AB$32-($CE32+T$32))^2+($AG33*$AB$33-($CF32+T$33))^2+($AG33*$AB$34-($CG32+T$34))^2+($AG33*$AB$35-($CH32+T$35))^2+($AG33*$AB$36-($CI32+T$36))^2+($AG33*$AB$37-($CJ32+T$37))^2+($AG33*$AB$38-($CK32+T$38))^2+($AG33*$AB$39-($CL32+T$39))^2+($AG33*$AB$40-($CM32+T$40))^2+($AG33*$AB$41-($CN32+T$41))^2+($AG33*$AB$42-($CO32+T$42))^2+($AG33*$AB$43-($CP32+T$43))^2+($AG33*$AB$44-($CQ32+T$44))^2+($AG33*$AB$45-($CR32+T$45))^2+($AG33*$AB$46-($CS32+T$46))^2+($AG33*$AB$47-($CT32+T$47))^2+($AG33*$AB$48-($CU32+T$48))^2+($AG33*$AB$49-($CV32+T$49))^2+($AG33*$AB$50-($CW32+T$50))^2+($AG33*$AB$51-($CX32+T$51))^2+($AG33*$AB$52-($CY32+T$52))^2+($AG33*$AB$53-($CZ32+T$53))^2+($AG33*$AB$54-($DA32+T$54))^2+($AG33*$AB$55-($DB32+T$55))^2+($AG33*$AB$56-($DC32+T$56))^2+($AG33*$AB$57-($DD32+T$57))^2+($AG33*$AB$58-($DE32+T$58))^2+($AG33*$AB$59-($DF32+T$59))^2+($AG33*$AB$60-($DG32+T$60))^2+($AG33*$AB$61-($DH32+T$61))^2+($AG33*$AB$62-($DI32+T$62))^2+($AG33*$AB$63-($DJ32+T$63))^2)))</f>
        <v/>
      </c>
      <c r="AY33" s="418" t="str">
        <f>IF(U$10=0,"",IF(COUNTIF($BE$7:$BE32,AY$6)&gt;=HLOOKUP(AY$6,$E$8:$X$10,ROW($E$10)-ROW($E$8)+1,FALSE),"",SQRT(($AG33*$AB$14-($BM32+U$14))^2+($AG33*$AB$15-($BN32+U$15))^2+($AG33*$AB$16-($BO32+U$16))^2+($AG33*$AB$17-($BP32+U$17))^2+($AG33*$AB$18-($BQ32+U$18))^2+($AG33*$AB$19-($BR32+U$19))^2+($AG33*$AB$20-($BS32+U$20))^2+($AG33*$AB$21-($BT32+U$21))^2+($AG33*$AB$22-($BU32+U$22))^2+($AG33*$AB$23-($BV32+U$23))^2+($AG33*$AB$24-($BW32+U$24))^2+($AG33*$AB$25-($BX32+U$25))^2+($AG33*$AB$26-($BY32+U$26))^2+($AG33*$AB$27-($BZ32+U$27))^2+($AG33*$AB$28-($CA32+U$28))^2+($AG33*$AB$29-($CB32+U$29))^2+($AG33*$AB$30-($CC32+U$30))^2+($AG33*$AB$31-($CD32+U$31))^2+($AG33*$AB$32-($CE32+U$32))^2+($AG33*$AB$33-($CF32+U$33))^2+($AG33*$AB$34-($CG32+U$34))^2+($AG33*$AB$35-($CH32+U$35))^2+($AG33*$AB$36-($CI32+U$36))^2+($AG33*$AB$37-($CJ32+U$37))^2+($AG33*$AB$38-($CK32+U$38))^2+($AG33*$AB$39-($CL32+U$39))^2+($AG33*$AB$40-($CM32+U$40))^2+($AG33*$AB$41-($CN32+U$41))^2+($AG33*$AB$42-($CO32+U$42))^2+($AG33*$AB$43-($CP32+U$43))^2+($AG33*$AB$44-($CQ32+U$44))^2+($AG33*$AB$45-($CR32+U$45))^2+($AG33*$AB$46-($CS32+U$46))^2+($AG33*$AB$47-($CT32+U$47))^2+($AG33*$AB$48-($CU32+U$48))^2+($AG33*$AB$49-($CV32+U$49))^2+($AG33*$AB$50-($CW32+U$50))^2+($AG33*$AB$51-($CX32+U$51))^2+($AG33*$AB$52-($CY32+U$52))^2+($AG33*$AB$53-($CZ32+U$53))^2+($AG33*$AB$54-($DA32+U$54))^2+($AG33*$AB$55-($DB32+U$55))^2+($AG33*$AB$56-($DC32+U$56))^2+($AG33*$AB$57-($DD32+U$57))^2+($AG33*$AB$58-($DE32+U$58))^2+($AG33*$AB$59-($DF32+U$59))^2+($AG33*$AB$60-($DG32+U$60))^2+($AG33*$AB$61-($DH32+U$61))^2+($AG33*$AB$62-($DI32+U$62))^2+($AG33*$AB$63-($DJ32+U$63))^2)))</f>
        <v/>
      </c>
      <c r="AZ33" s="418" t="str">
        <f>IF(V$10=0,"",IF(COUNTIF($BE$7:$BE32,AZ$6)&gt;=HLOOKUP(AZ$6,$E$8:$X$10,ROW($E$10)-ROW($E$8)+1,FALSE),"",SQRT(($AG33*$AB$14-($BM32+V$14))^2+($AG33*$AB$15-($BN32+V$15))^2+($AG33*$AB$16-($BO32+V$16))^2+($AG33*$AB$17-($BP32+V$17))^2+($AG33*$AB$18-($BQ32+V$18))^2+($AG33*$AB$19-($BR32+V$19))^2+($AG33*$AB$20-($BS32+V$20))^2+($AG33*$AB$21-($BT32+V$21))^2+($AG33*$AB$22-($BU32+V$22))^2+($AG33*$AB$23-($BV32+V$23))^2+($AG33*$AB$24-($BW32+V$24))^2+($AG33*$AB$25-($BX32+V$25))^2+($AG33*$AB$26-($BY32+V$26))^2+($AG33*$AB$27-($BZ32+V$27))^2+($AG33*$AB$28-($CA32+V$28))^2+($AG33*$AB$29-($CB32+V$29))^2+($AG33*$AB$30-($CC32+V$30))^2+($AG33*$AB$31-($CD32+V$31))^2+($AG33*$AB$32-($CE32+V$32))^2+($AG33*$AB$33-($CF32+V$33))^2+($AG33*$AB$34-($CG32+V$34))^2+($AG33*$AB$35-($CH32+V$35))^2+($AG33*$AB$36-($CI32+V$36))^2+($AG33*$AB$37-($CJ32+V$37))^2+($AG33*$AB$38-($CK32+V$38))^2+($AG33*$AB$39-($CL32+V$39))^2+($AG33*$AB$40-($CM32+V$40))^2+($AG33*$AB$41-($CN32+V$41))^2+($AG33*$AB$42-($CO32+V$42))^2+($AG33*$AB$43-($CP32+V$43))^2+($AG33*$AB$44-($CQ32+V$44))^2+($AG33*$AB$45-($CR32+V$45))^2+($AG33*$AB$46-($CS32+V$46))^2+($AG33*$AB$47-($CT32+V$47))^2+($AG33*$AB$48-($CU32+V$48))^2+($AG33*$AB$49-($CV32+V$49))^2+($AG33*$AB$50-($CW32+V$50))^2+($AG33*$AB$51-($CX32+V$51))^2+($AG33*$AB$52-($CY32+V$52))^2+($AG33*$AB$53-($CZ32+V$53))^2+($AG33*$AB$54-($DA32+V$54))^2+($AG33*$AB$55-($DB32+V$55))^2+($AG33*$AB$56-($DC32+V$56))^2+($AG33*$AB$57-($DD32+V$57))^2+($AG33*$AB$58-($DE32+V$58))^2+($AG33*$AB$59-($DF32+V$59))^2+($AG33*$AB$60-($DG32+V$60))^2+($AG33*$AB$61-($DH32+V$61))^2+($AG33*$AB$62-($DI32+V$62))^2+($AG33*$AB$63-($DJ32+V$63))^2)))</f>
        <v/>
      </c>
      <c r="BA33" s="418" t="str">
        <f>IF(W$10=0,"",IF(COUNTIF($BE$7:$BE32,BA$6)&gt;=HLOOKUP(BA$6,$E$8:$X$10,ROW($E$10)-ROW($E$8)+1,FALSE),"",SQRT(($AG33*$AB$14-($BM32+W$14))^2+($AG33*$AB$15-($BN32+W$15))^2+($AG33*$AB$16-($BO32+W$16))^2+($AG33*$AB$17-($BP32+W$17))^2+($AG33*$AB$18-($BQ32+W$18))^2+($AG33*$AB$19-($BR32+W$19))^2+($AG33*$AB$20-($BS32+W$20))^2+($AG33*$AB$21-($BT32+W$21))^2+($AG33*$AB$22-($BU32+W$22))^2+($AG33*$AB$23-($BV32+W$23))^2+($AG33*$AB$24-($BW32+W$24))^2+($AG33*$AB$25-($BX32+W$25))^2+($AG33*$AB$26-($BY32+W$26))^2+($AG33*$AB$27-($BZ32+W$27))^2+($AG33*$AB$28-($CA32+W$28))^2+($AG33*$AB$29-($CB32+W$29))^2+($AG33*$AB$30-($CC32+W$30))^2+($AG33*$AB$31-($CD32+W$31))^2+($AG33*$AB$32-($CE32+W$32))^2+($AG33*$AB$33-($CF32+W$33))^2+($AG33*$AB$34-($CG32+W$34))^2+($AG33*$AB$35-($CH32+W$35))^2+($AG33*$AB$36-($CI32+W$36))^2+($AG33*$AB$37-($CJ32+W$37))^2+($AG33*$AB$38-($CK32+W$38))^2+($AG33*$AB$39-($CL32+W$39))^2+($AG33*$AB$40-($CM32+W$40))^2+($AG33*$AB$41-($CN32+W$41))^2+($AG33*$AB$42-($CO32+W$42))^2+($AG33*$AB$43-($CP32+W$43))^2+($AG33*$AB$44-($CQ32+W$44))^2+($AG33*$AB$45-($CR32+W$45))^2+($AG33*$AB$46-($CS32+W$46))^2+($AG33*$AB$47-($CT32+W$47))^2+($AG33*$AB$48-($CU32+W$48))^2+($AG33*$AB$49-($CV32+W$49))^2+($AG33*$AB$50-($CW32+W$50))^2+($AG33*$AB$51-($CX32+W$51))^2+($AG33*$AB$52-($CY32+W$52))^2+($AG33*$AB$53-($CZ32+W$53))^2+($AG33*$AB$54-($DA32+W$54))^2+($AG33*$AB$55-($DB32+W$55))^2+($AG33*$AB$56-($DC32+W$56))^2+($AG33*$AB$57-($DD32+W$57))^2+($AG33*$AB$58-($DE32+W$58))^2+($AG33*$AB$59-($DF32+W$59))^2+($AG33*$AB$60-($DG32+W$60))^2+($AG33*$AB$61-($DH32+W$61))^2+($AG33*$AB$62-($DI32+W$62))^2+($AG33*$AB$63-($DJ32+W$63))^2)))</f>
        <v/>
      </c>
      <c r="BB33" s="418" t="str">
        <f>IF(X$10=0,"",IF(COUNTIF($BE$7:$BE32,BB$6)&gt;=HLOOKUP(BB$6,$E$8:$X$10,ROW($E$10)-ROW($E$8)+1,FALSE),"",SQRT(($AG33*$AB$14-($BM32+X$14))^2+($AG33*$AB$15-($BN32+X$15))^2+($AG33*$AB$16-($BO32+X$16))^2+($AG33*$AB$17-($BP32+X$17))^2+($AG33*$AB$18-($BQ32+X$18))^2+($AG33*$AB$19-($BR32+X$19))^2+($AG33*$AB$20-($BS32+X$20))^2+($AG33*$AB$21-($BT32+X$21))^2+($AG33*$AB$22-($BU32+X$22))^2+($AG33*$AB$23-($BV32+X$23))^2+($AG33*$AB$24-($BW32+X$24))^2+($AG33*$AB$25-($BX32+X$25))^2+($AG33*$AB$26-($BY32+X$26))^2+($AG33*$AB$27-($BZ32+X$27))^2+($AG33*$AB$28-($CA32+X$28))^2+($AG33*$AB$29-($CB32+X$29))^2+($AG33*$AB$30-($CC32+X$30))^2+($AG33*$AB$31-($CD32+X$31))^2+($AG33*$AB$32-($CE32+X$32))^2+($AG33*$AB$33-($CF32+X$33))^2+($AG33*$AB$34-($CG32+X$34))^2+($AG33*$AB$35-($CH32+X$35))^2+($AG33*$AB$36-($CI32+X$36))^2+($AG33*$AB$37-($CJ32+X$37))^2+($AG33*$AB$38-($CK32+X$38))^2+($AG33*$AB$39-($CL32+X$39))^2+($AG33*$AB$40-($CM32+X$40))^2+($AG33*$AB$41-($CN32+X$41))^2+($AG33*$AB$42-($CO32+X$42))^2+($AG33*$AB$43-($CP32+X$43))^2+($AG33*$AB$44-($CQ32+X$44))^2+($AG33*$AB$45-($CR32+X$45))^2+($AG33*$AB$46-($CS32+X$46))^2+($AG33*$AB$47-($CT32+X$47))^2+($AG33*$AB$48-($CU32+X$48))^2+($AG33*$AB$49-($CV32+X$49))^2+($AG33*$AB$50-($CW32+X$50))^2+($AG33*$AB$51-($CX32+X$51))^2+($AG33*$AB$52-($CY32+X$52))^2+($AG33*$AB$53-($CZ32+X$53))^2+($AG33*$AB$54-($DA32+X$54))^2+($AG33*$AB$55-($DB32+X$55))^2+($AG33*$AB$56-($DC32+X$56))^2+($AG33*$AB$57-($DD32+X$57))^2+($AG33*$AB$58-($DE32+X$58))^2+($AG33*$AB$59-($DF32+X$59))^2+($AG33*$AB$60-($DG32+X$60))^2+($AG33*$AB$61-($DH32+X$61))^2+($AG33*$AB$62-($DI32+X$62))^2+($AG33*$AB$63-($DJ32+X$63))^2)))</f>
        <v/>
      </c>
      <c r="BC33" s="200"/>
      <c r="BD33" s="419">
        <f t="shared" si="68"/>
        <v>0</v>
      </c>
      <c r="BE33" s="420">
        <f t="shared" si="7"/>
        <v>0</v>
      </c>
      <c r="BF33" s="421">
        <f t="shared" si="8"/>
        <v>0</v>
      </c>
      <c r="BG33" s="71"/>
      <c r="BH33" s="71"/>
      <c r="BI33" s="71"/>
      <c r="BJ33" s="71"/>
      <c r="BK33" s="71"/>
      <c r="BL33" s="197">
        <f t="shared" si="69"/>
        <v>27</v>
      </c>
      <c r="BM33" s="202">
        <f t="shared" si="66"/>
        <v>0</v>
      </c>
      <c r="BN33" s="202">
        <f t="shared" si="67"/>
        <v>0</v>
      </c>
      <c r="BO33" s="202">
        <f t="shared" si="13"/>
        <v>0</v>
      </c>
      <c r="BP33" s="202">
        <f t="shared" si="14"/>
        <v>0</v>
      </c>
      <c r="BQ33" s="202">
        <f t="shared" si="15"/>
        <v>0</v>
      </c>
      <c r="BR33" s="202">
        <f t="shared" si="16"/>
        <v>0</v>
      </c>
      <c r="BS33" s="202">
        <f t="shared" si="17"/>
        <v>0</v>
      </c>
      <c r="BT33" s="202">
        <f t="shared" si="18"/>
        <v>0</v>
      </c>
      <c r="BU33" s="202">
        <f t="shared" si="19"/>
        <v>0</v>
      </c>
      <c r="BV33" s="202">
        <f t="shared" si="20"/>
        <v>0</v>
      </c>
      <c r="BW33" s="202">
        <f t="shared" si="21"/>
        <v>0</v>
      </c>
      <c r="BX33" s="202">
        <f t="shared" si="22"/>
        <v>0</v>
      </c>
      <c r="BY33" s="202">
        <f t="shared" si="23"/>
        <v>0</v>
      </c>
      <c r="BZ33" s="202">
        <f t="shared" si="24"/>
        <v>0</v>
      </c>
      <c r="CA33" s="202">
        <f t="shared" si="25"/>
        <v>0</v>
      </c>
      <c r="CB33" s="202">
        <f t="shared" si="26"/>
        <v>0</v>
      </c>
      <c r="CC33" s="202">
        <f t="shared" si="27"/>
        <v>0</v>
      </c>
      <c r="CD33" s="202">
        <f t="shared" si="28"/>
        <v>0</v>
      </c>
      <c r="CE33" s="202">
        <f t="shared" si="29"/>
        <v>0</v>
      </c>
      <c r="CF33" s="202">
        <f t="shared" si="30"/>
        <v>0</v>
      </c>
      <c r="CG33" s="202">
        <f t="shared" si="31"/>
        <v>0</v>
      </c>
      <c r="CH33" s="202">
        <f t="shared" si="32"/>
        <v>0</v>
      </c>
      <c r="CI33" s="202">
        <f t="shared" si="33"/>
        <v>0</v>
      </c>
      <c r="CJ33" s="202">
        <f t="shared" si="34"/>
        <v>0</v>
      </c>
      <c r="CK33" s="202">
        <f t="shared" si="35"/>
        <v>0</v>
      </c>
      <c r="CL33" s="202">
        <f t="shared" si="36"/>
        <v>0</v>
      </c>
      <c r="CM33" s="202">
        <f t="shared" si="37"/>
        <v>0</v>
      </c>
      <c r="CN33" s="202">
        <f t="shared" si="38"/>
        <v>0</v>
      </c>
      <c r="CO33" s="202">
        <f t="shared" si="39"/>
        <v>0</v>
      </c>
      <c r="CP33" s="202">
        <f t="shared" si="40"/>
        <v>0</v>
      </c>
      <c r="CQ33" s="202">
        <f t="shared" si="41"/>
        <v>0</v>
      </c>
      <c r="CR33" s="202">
        <f t="shared" si="42"/>
        <v>0</v>
      </c>
      <c r="CS33" s="202">
        <f t="shared" si="43"/>
        <v>0</v>
      </c>
      <c r="CT33" s="202">
        <f t="shared" si="44"/>
        <v>0</v>
      </c>
      <c r="CU33" s="202">
        <f t="shared" si="45"/>
        <v>0</v>
      </c>
      <c r="CV33" s="202">
        <f t="shared" si="46"/>
        <v>0</v>
      </c>
      <c r="CW33" s="202">
        <f t="shared" si="47"/>
        <v>0</v>
      </c>
      <c r="CX33" s="202">
        <f t="shared" si="48"/>
        <v>0</v>
      </c>
      <c r="CY33" s="202">
        <f t="shared" si="49"/>
        <v>0</v>
      </c>
      <c r="CZ33" s="202">
        <f t="shared" si="50"/>
        <v>0</v>
      </c>
      <c r="DA33" s="202">
        <f t="shared" si="51"/>
        <v>0</v>
      </c>
      <c r="DB33" s="202">
        <f t="shared" si="52"/>
        <v>0</v>
      </c>
      <c r="DC33" s="202">
        <f t="shared" si="53"/>
        <v>0</v>
      </c>
      <c r="DD33" s="202">
        <f t="shared" si="54"/>
        <v>0</v>
      </c>
      <c r="DE33" s="202">
        <f t="shared" si="55"/>
        <v>0</v>
      </c>
      <c r="DF33" s="202">
        <f t="shared" si="56"/>
        <v>0</v>
      </c>
      <c r="DG33" s="202">
        <f t="shared" si="57"/>
        <v>0</v>
      </c>
      <c r="DH33" s="202">
        <f t="shared" si="58"/>
        <v>0</v>
      </c>
      <c r="DI33" s="202">
        <f t="shared" si="59"/>
        <v>0</v>
      </c>
      <c r="DJ33" s="202">
        <f t="shared" si="60"/>
        <v>0</v>
      </c>
      <c r="DK33" s="71"/>
      <c r="DL33" s="71"/>
      <c r="DM33" s="71"/>
      <c r="DN33" s="71"/>
      <c r="DO33" s="71"/>
      <c r="DP33" s="71"/>
    </row>
    <row r="34" spans="1:120" ht="18" customHeight="1" thickTop="1" thickBot="1" x14ac:dyDescent="0.25">
      <c r="A34" s="71"/>
      <c r="B34" s="691"/>
      <c r="C34" s="220"/>
      <c r="D34" s="236"/>
      <c r="E34" s="237"/>
      <c r="F34" s="237"/>
      <c r="G34" s="237"/>
      <c r="H34" s="237"/>
      <c r="I34" s="237"/>
      <c r="J34" s="237"/>
      <c r="K34" s="237"/>
      <c r="L34" s="237"/>
      <c r="M34" s="237"/>
      <c r="N34" s="237"/>
      <c r="O34" s="237"/>
      <c r="P34" s="237"/>
      <c r="Q34" s="237"/>
      <c r="R34" s="237"/>
      <c r="S34" s="237"/>
      <c r="T34" s="237"/>
      <c r="U34" s="237"/>
      <c r="V34" s="237"/>
      <c r="W34" s="415"/>
      <c r="X34" s="414"/>
      <c r="Y34" s="133"/>
      <c r="Z34" s="222">
        <f t="shared" si="63"/>
        <v>0</v>
      </c>
      <c r="AA34" s="223"/>
      <c r="AB34" s="224">
        <f t="shared" si="64"/>
        <v>0</v>
      </c>
      <c r="AC34" s="71"/>
      <c r="AD34" s="440">
        <f t="shared" si="65"/>
        <v>0</v>
      </c>
      <c r="AE34" s="71"/>
      <c r="AF34" s="71"/>
      <c r="AG34" s="417">
        <f>IF(MAX(AG$7:AG33)&lt;$W$12,AG33+1,0)</f>
        <v>0</v>
      </c>
      <c r="AH34" s="200"/>
      <c r="AI34" s="418" t="str">
        <f>IF(E$10=0,"",IF(COUNTIF($BE$7:$BE33,AI$6)&gt;=HLOOKUP(AI$6,$E$8:$X$10,ROW($E$10)-ROW($E$8)+1,FALSE),"",SQRT(($AG34*$AB$14-($BM33+E$14))^2+($AG34*$AB$15-($BN33+E$15))^2+($AG34*$AB$16-($BO33+E$16))^2+($AG34*$AB$17-($BP33+E$17))^2+($AG34*$AB$18-($BQ33+E$18))^2+($AG34*$AB$19-($BR33+E$19))^2+($AG34*$AB$20-($BS33+E$20))^2+($AG34*$AB$21-($BT33+E$21))^2+($AG34*$AB$22-($BU33+E$22))^2+($AG34*$AB$23-($BV33+E$23))^2+($AG34*$AB$24-($BW33+E$24))^2+($AG34*$AB$25-($BX33+E$25))^2+($AG34*$AB$26-($BY33+E$26))^2+($AG34*$AB$27-($BZ33+E$27))^2+($AG34*$AB$28-($CA33+E$28))^2+($AG34*$AB$29-($CB33+E$29))^2+($AG34*$AB$30-($CC33+E$30))^2+($AG34*$AB$31-($CD33+E$31))^2+($AG34*$AB$32-($CE33+E$32))^2+($AG34*$AB$33-($CF33+E$33))^2+($AG34*$AB$34-($CG33+E$34))^2+($AG34*$AB$35-($CH33+E$35))^2+($AG34*$AB$36-($CI33+E$36))^2+($AG34*$AB$37-($CJ33+E$37))^2+($AG34*$AB$38-($CK33+E$38))^2+($AG34*$AB$39-($CL33+E$39))^2+($AG34*$AB$40-($CM33+E$40))^2+($AG34*$AB$41-($CN33+E$41))^2+($AG34*$AB$42-($CO33+E$42))^2+($AG34*$AB$43-($CP33+E$43))^2+($AG34*$AB$44-($CQ33+E$44))^2+($AG34*$AB$45-($CR33+E$45))^2+($AG34*$AB$46-($CS33+E$46))^2+($AG34*$AB$47-($CT33+E$47))^2+($AG34*$AB$48-($CU33+E$48))^2+($AG34*$AB$49-($CV33+E$49))^2+($AG34*$AB$50-($CW33+E$50))^2+($AG34*$AB$51-($CX33+E$51))^2+($AG34*$AB$52-($CY33+E$52))^2+($AG34*$AB$53-($CZ33+E$53))^2+($AG34*$AB$54-($DA33+E$54))^2+($AG34*$AB$55-($DB33+E$55))^2+($AG34*$AB$56-($DC33+E$56))^2+($AG34*$AB$57-($DD33+E$57))^2+($AG34*$AB$58-($DE33+E$58))^2+($AG34*$AB$59-($DF33+E$59))^2+($AG34*$AB$60-($DG33+E$60))^2+($AG34*$AB$61-($DH33+E$61))^2+($AG34*$AB$62-($DI33+E$62))^2+($AG34*$AB$63-($DJ33+E$63))^2)))</f>
        <v/>
      </c>
      <c r="AJ34" s="418" t="str">
        <f>IF(F$10=0,"",IF(COUNTIF($BE$7:$BE33,AJ$6)&gt;=HLOOKUP(AJ$6,$E$8:$X$10,ROW($E$10)-ROW($E$8)+1,FALSE),"",SQRT(($AG34*$AB$14-($BM33+F$14))^2+($AG34*$AB$15-($BN33+F$15))^2+($AG34*$AB$16-($BO33+F$16))^2+($AG34*$AB$17-($BP33+F$17))^2+($AG34*$AB$18-($BQ33+F$18))^2+($AG34*$AB$19-($BR33+F$19))^2+($AG34*$AB$20-($BS33+F$20))^2+($AG34*$AB$21-($BT33+F$21))^2+($AG34*$AB$22-($BU33+F$22))^2+($AG34*$AB$23-($BV33+F$23))^2+($AG34*$AB$24-($BW33+F$24))^2+($AG34*$AB$25-($BX33+F$25))^2+($AG34*$AB$26-($BY33+F$26))^2+($AG34*$AB$27-($BZ33+F$27))^2+($AG34*$AB$28-($CA33+F$28))^2+($AG34*$AB$29-($CB33+F$29))^2+($AG34*$AB$30-($CC33+F$30))^2+($AG34*$AB$31-($CD33+F$31))^2+($AG34*$AB$32-($CE33+F$32))^2+($AG34*$AB$33-($CF33+F$33))^2+($AG34*$AB$34-($CG33+F$34))^2+($AG34*$AB$35-($CH33+F$35))^2+($AG34*$AB$36-($CI33+F$36))^2+($AG34*$AB$37-($CJ33+F$37))^2+($AG34*$AB$38-($CK33+F$38))^2+($AG34*$AB$39-($CL33+F$39))^2+($AG34*$AB$40-($CM33+F$40))^2+($AG34*$AB$41-($CN33+F$41))^2+($AG34*$AB$42-($CO33+F$42))^2+($AG34*$AB$43-($CP33+F$43))^2+($AG34*$AB$44-($CQ33+F$44))^2+($AG34*$AB$45-($CR33+F$45))^2+($AG34*$AB$46-($CS33+F$46))^2+($AG34*$AB$47-($CT33+F$47))^2+($AG34*$AB$48-($CU33+F$48))^2+($AG34*$AB$49-($CV33+F$49))^2+($AG34*$AB$50-($CW33+F$50))^2+($AG34*$AB$51-($CX33+F$51))^2+($AG34*$AB$52-($CY33+F$52))^2+($AG34*$AB$53-($CZ33+F$53))^2+($AG34*$AB$54-($DA33+F$54))^2+($AG34*$AB$55-($DB33+F$55))^2+($AG34*$AB$56-($DC33+F$56))^2+($AG34*$AB$57-($DD33+F$57))^2+($AG34*$AB$58-($DE33+F$58))^2+($AG34*$AB$59-($DF33+F$59))^2+($AG34*$AB$60-($DG33+F$60))^2+($AG34*$AB$61-($DH33+F$61))^2+($AG34*$AB$62-($DI33+F$62))^2+($AG34*$AB$63-($DJ33+F$63))^2)))</f>
        <v/>
      </c>
      <c r="AK34" s="418" t="str">
        <f>IF(G$10=0,"",IF(COUNTIF($BE$7:$BE33,AK$6)&gt;=HLOOKUP(AK$6,$E$8:$X$10,ROW($E$10)-ROW($E$8)+1,FALSE),"",SQRT(($AG34*$AB$14-($BM33+G$14))^2+($AG34*$AB$15-($BN33+G$15))^2+($AG34*$AB$16-($BO33+G$16))^2+($AG34*$AB$17-($BP33+G$17))^2+($AG34*$AB$18-($BQ33+G$18))^2+($AG34*$AB$19-($BR33+G$19))^2+($AG34*$AB$20-($BS33+G$20))^2+($AG34*$AB$21-($BT33+G$21))^2+($AG34*$AB$22-($BU33+G$22))^2+($AG34*$AB$23-($BV33+G$23))^2+($AG34*$AB$24-($BW33+G$24))^2+($AG34*$AB$25-($BX33+G$25))^2+($AG34*$AB$26-($BY33+G$26))^2+($AG34*$AB$27-($BZ33+G$27))^2+($AG34*$AB$28-($CA33+G$28))^2+($AG34*$AB$29-($CB33+G$29))^2+($AG34*$AB$30-($CC33+G$30))^2+($AG34*$AB$31-($CD33+G$31))^2+($AG34*$AB$32-($CE33+G$32))^2+($AG34*$AB$33-($CF33+G$33))^2+($AG34*$AB$34-($CG33+G$34))^2+($AG34*$AB$35-($CH33+G$35))^2+($AG34*$AB$36-($CI33+G$36))^2+($AG34*$AB$37-($CJ33+G$37))^2+($AG34*$AB$38-($CK33+G$38))^2+($AG34*$AB$39-($CL33+G$39))^2+($AG34*$AB$40-($CM33+G$40))^2+($AG34*$AB$41-($CN33+G$41))^2+($AG34*$AB$42-($CO33+G$42))^2+($AG34*$AB$43-($CP33+G$43))^2+($AG34*$AB$44-($CQ33+G$44))^2+($AG34*$AB$45-($CR33+G$45))^2+($AG34*$AB$46-($CS33+G$46))^2+($AG34*$AB$47-($CT33+G$47))^2+($AG34*$AB$48-($CU33+G$48))^2+($AG34*$AB$49-($CV33+G$49))^2+($AG34*$AB$50-($CW33+G$50))^2+($AG34*$AB$51-($CX33+G$51))^2+($AG34*$AB$52-($CY33+G$52))^2+($AG34*$AB$53-($CZ33+G$53))^2+($AG34*$AB$54-($DA33+G$54))^2+($AG34*$AB$55-($DB33+G$55))^2+($AG34*$AB$56-($DC33+G$56))^2+($AG34*$AB$57-($DD33+G$57))^2+($AG34*$AB$58-($DE33+G$58))^2+($AG34*$AB$59-($DF33+G$59))^2+($AG34*$AB$60-($DG33+G$60))^2+($AG34*$AB$61-($DH33+G$61))^2+($AG34*$AB$62-($DI33+G$62))^2+($AG34*$AB$63-($DJ33+G$63))^2)))</f>
        <v/>
      </c>
      <c r="AL34" s="418" t="str">
        <f>IF(H$10=0,"",IF(COUNTIF($BE$7:$BE33,AL$6)&gt;=HLOOKUP(AL$6,$E$8:$X$10,ROW($E$10)-ROW($E$8)+1,FALSE),"",SQRT(($AG34*$AB$14-($BM33+H$14))^2+($AG34*$AB$15-($BN33+H$15))^2+($AG34*$AB$16-($BO33+H$16))^2+($AG34*$AB$17-($BP33+H$17))^2+($AG34*$AB$18-($BQ33+H$18))^2+($AG34*$AB$19-($BR33+H$19))^2+($AG34*$AB$20-($BS33+H$20))^2+($AG34*$AB$21-($BT33+H$21))^2+($AG34*$AB$22-($BU33+H$22))^2+($AG34*$AB$23-($BV33+H$23))^2+($AG34*$AB$24-($BW33+H$24))^2+($AG34*$AB$25-($BX33+H$25))^2+($AG34*$AB$26-($BY33+H$26))^2+($AG34*$AB$27-($BZ33+H$27))^2+($AG34*$AB$28-($CA33+H$28))^2+($AG34*$AB$29-($CB33+H$29))^2+($AG34*$AB$30-($CC33+H$30))^2+($AG34*$AB$31-($CD33+H$31))^2+($AG34*$AB$32-($CE33+H$32))^2+($AG34*$AB$33-($CF33+H$33))^2+($AG34*$AB$34-($CG33+H$34))^2+($AG34*$AB$35-($CH33+H$35))^2+($AG34*$AB$36-($CI33+H$36))^2+($AG34*$AB$37-($CJ33+H$37))^2+($AG34*$AB$38-($CK33+H$38))^2+($AG34*$AB$39-($CL33+H$39))^2+($AG34*$AB$40-($CM33+H$40))^2+($AG34*$AB$41-($CN33+H$41))^2+($AG34*$AB$42-($CO33+H$42))^2+($AG34*$AB$43-($CP33+H$43))^2+($AG34*$AB$44-($CQ33+H$44))^2+($AG34*$AB$45-($CR33+H$45))^2+($AG34*$AB$46-($CS33+H$46))^2+($AG34*$AB$47-($CT33+H$47))^2+($AG34*$AB$48-($CU33+H$48))^2+($AG34*$AB$49-($CV33+H$49))^2+($AG34*$AB$50-($CW33+H$50))^2+($AG34*$AB$51-($CX33+H$51))^2+($AG34*$AB$52-($CY33+H$52))^2+($AG34*$AB$53-($CZ33+H$53))^2+($AG34*$AB$54-($DA33+H$54))^2+($AG34*$AB$55-($DB33+H$55))^2+($AG34*$AB$56-($DC33+H$56))^2+($AG34*$AB$57-($DD33+H$57))^2+($AG34*$AB$58-($DE33+H$58))^2+($AG34*$AB$59-($DF33+H$59))^2+($AG34*$AB$60-($DG33+H$60))^2+($AG34*$AB$61-($DH33+H$61))^2+($AG34*$AB$62-($DI33+H$62))^2+($AG34*$AB$63-($DJ33+H$63))^2)))</f>
        <v/>
      </c>
      <c r="AM34" s="418" t="str">
        <f>IF(I$10=0,"",IF(COUNTIF($BE$7:$BE33,AM$6)&gt;=HLOOKUP(AM$6,$E$8:$X$10,ROW($E$10)-ROW($E$8)+1,FALSE),"",SQRT(($AG34*$AB$14-($BM33+I$14))^2+($AG34*$AB$15-($BN33+I$15))^2+($AG34*$AB$16-($BO33+I$16))^2+($AG34*$AB$17-($BP33+I$17))^2+($AG34*$AB$18-($BQ33+I$18))^2+($AG34*$AB$19-($BR33+I$19))^2+($AG34*$AB$20-($BS33+I$20))^2+($AG34*$AB$21-($BT33+I$21))^2+($AG34*$AB$22-($BU33+I$22))^2+($AG34*$AB$23-($BV33+I$23))^2+($AG34*$AB$24-($BW33+I$24))^2+($AG34*$AB$25-($BX33+I$25))^2+($AG34*$AB$26-($BY33+I$26))^2+($AG34*$AB$27-($BZ33+I$27))^2+($AG34*$AB$28-($CA33+I$28))^2+($AG34*$AB$29-($CB33+I$29))^2+($AG34*$AB$30-($CC33+I$30))^2+($AG34*$AB$31-($CD33+I$31))^2+($AG34*$AB$32-($CE33+I$32))^2+($AG34*$AB$33-($CF33+I$33))^2+($AG34*$AB$34-($CG33+I$34))^2+($AG34*$AB$35-($CH33+I$35))^2+($AG34*$AB$36-($CI33+I$36))^2+($AG34*$AB$37-($CJ33+I$37))^2+($AG34*$AB$38-($CK33+I$38))^2+($AG34*$AB$39-($CL33+I$39))^2+($AG34*$AB$40-($CM33+I$40))^2+($AG34*$AB$41-($CN33+I$41))^2+($AG34*$AB$42-($CO33+I$42))^2+($AG34*$AB$43-($CP33+I$43))^2+($AG34*$AB$44-($CQ33+I$44))^2+($AG34*$AB$45-($CR33+I$45))^2+($AG34*$AB$46-($CS33+I$46))^2+($AG34*$AB$47-($CT33+I$47))^2+($AG34*$AB$48-($CU33+I$48))^2+($AG34*$AB$49-($CV33+I$49))^2+($AG34*$AB$50-($CW33+I$50))^2+($AG34*$AB$51-($CX33+I$51))^2+($AG34*$AB$52-($CY33+I$52))^2+($AG34*$AB$53-($CZ33+I$53))^2+($AG34*$AB$54-($DA33+I$54))^2+($AG34*$AB$55-($DB33+I$55))^2+($AG34*$AB$56-($DC33+I$56))^2+($AG34*$AB$57-($DD33+I$57))^2+($AG34*$AB$58-($DE33+I$58))^2+($AG34*$AB$59-($DF33+I$59))^2+($AG34*$AB$60-($DG33+I$60))^2+($AG34*$AB$61-($DH33+I$61))^2+($AG34*$AB$62-($DI33+I$62))^2+($AG34*$AB$63-($DJ33+I$63))^2)))</f>
        <v/>
      </c>
      <c r="AN34" s="418" t="str">
        <f>IF(J$10=0,"",IF(COUNTIF($BE$7:$BE33,AN$6)&gt;=HLOOKUP(AN$6,$E$8:$X$10,ROW($E$10)-ROW($E$8)+1,FALSE),"",SQRT(($AG34*$AB$14-($BM33+J$14))^2+($AG34*$AB$15-($BN33+J$15))^2+($AG34*$AB$16-($BO33+J$16))^2+($AG34*$AB$17-($BP33+J$17))^2+($AG34*$AB$18-($BQ33+J$18))^2+($AG34*$AB$19-($BR33+J$19))^2+($AG34*$AB$20-($BS33+J$20))^2+($AG34*$AB$21-($BT33+J$21))^2+($AG34*$AB$22-($BU33+J$22))^2+($AG34*$AB$23-($BV33+J$23))^2+($AG34*$AB$24-($BW33+J$24))^2+($AG34*$AB$25-($BX33+J$25))^2+($AG34*$AB$26-($BY33+J$26))^2+($AG34*$AB$27-($BZ33+J$27))^2+($AG34*$AB$28-($CA33+J$28))^2+($AG34*$AB$29-($CB33+J$29))^2+($AG34*$AB$30-($CC33+J$30))^2+($AG34*$AB$31-($CD33+J$31))^2+($AG34*$AB$32-($CE33+J$32))^2+($AG34*$AB$33-($CF33+J$33))^2+($AG34*$AB$34-($CG33+J$34))^2+($AG34*$AB$35-($CH33+J$35))^2+($AG34*$AB$36-($CI33+J$36))^2+($AG34*$AB$37-($CJ33+J$37))^2+($AG34*$AB$38-($CK33+J$38))^2+($AG34*$AB$39-($CL33+J$39))^2+($AG34*$AB$40-($CM33+J$40))^2+($AG34*$AB$41-($CN33+J$41))^2+($AG34*$AB$42-($CO33+J$42))^2+($AG34*$AB$43-($CP33+J$43))^2+($AG34*$AB$44-($CQ33+J$44))^2+($AG34*$AB$45-($CR33+J$45))^2+($AG34*$AB$46-($CS33+J$46))^2+($AG34*$AB$47-($CT33+J$47))^2+($AG34*$AB$48-($CU33+J$48))^2+($AG34*$AB$49-($CV33+J$49))^2+($AG34*$AB$50-($CW33+J$50))^2+($AG34*$AB$51-($CX33+J$51))^2+($AG34*$AB$52-($CY33+J$52))^2+($AG34*$AB$53-($CZ33+J$53))^2+($AG34*$AB$54-($DA33+J$54))^2+($AG34*$AB$55-($DB33+J$55))^2+($AG34*$AB$56-($DC33+J$56))^2+($AG34*$AB$57-($DD33+J$57))^2+($AG34*$AB$58-($DE33+J$58))^2+($AG34*$AB$59-($DF33+J$59))^2+($AG34*$AB$60-($DG33+J$60))^2+($AG34*$AB$61-($DH33+J$61))^2+($AG34*$AB$62-($DI33+J$62))^2+($AG34*$AB$63-($DJ33+J$63))^2)))</f>
        <v/>
      </c>
      <c r="AO34" s="418" t="str">
        <f>IF(K$10=0,"",IF(COUNTIF($BE$7:$BE33,AO$6)&gt;=HLOOKUP(AO$6,$E$8:$X$10,ROW($E$10)-ROW($E$8)+1,FALSE),"",SQRT(($AG34*$AB$14-($BM33+K$14))^2+($AG34*$AB$15-($BN33+K$15))^2+($AG34*$AB$16-($BO33+K$16))^2+($AG34*$AB$17-($BP33+K$17))^2+($AG34*$AB$18-($BQ33+K$18))^2+($AG34*$AB$19-($BR33+K$19))^2+($AG34*$AB$20-($BS33+K$20))^2+($AG34*$AB$21-($BT33+K$21))^2+($AG34*$AB$22-($BU33+K$22))^2+($AG34*$AB$23-($BV33+K$23))^2+($AG34*$AB$24-($BW33+K$24))^2+($AG34*$AB$25-($BX33+K$25))^2+($AG34*$AB$26-($BY33+K$26))^2+($AG34*$AB$27-($BZ33+K$27))^2+($AG34*$AB$28-($CA33+K$28))^2+($AG34*$AB$29-($CB33+K$29))^2+($AG34*$AB$30-($CC33+K$30))^2+($AG34*$AB$31-($CD33+K$31))^2+($AG34*$AB$32-($CE33+K$32))^2+($AG34*$AB$33-($CF33+K$33))^2+($AG34*$AB$34-($CG33+K$34))^2+($AG34*$AB$35-($CH33+K$35))^2+($AG34*$AB$36-($CI33+K$36))^2+($AG34*$AB$37-($CJ33+K$37))^2+($AG34*$AB$38-($CK33+K$38))^2+($AG34*$AB$39-($CL33+K$39))^2+($AG34*$AB$40-($CM33+K$40))^2+($AG34*$AB$41-($CN33+K$41))^2+($AG34*$AB$42-($CO33+K$42))^2+($AG34*$AB$43-($CP33+K$43))^2+($AG34*$AB$44-($CQ33+K$44))^2+($AG34*$AB$45-($CR33+K$45))^2+($AG34*$AB$46-($CS33+K$46))^2+($AG34*$AB$47-($CT33+K$47))^2+($AG34*$AB$48-($CU33+K$48))^2+($AG34*$AB$49-($CV33+K$49))^2+($AG34*$AB$50-($CW33+K$50))^2+($AG34*$AB$51-($CX33+K$51))^2+($AG34*$AB$52-($CY33+K$52))^2+($AG34*$AB$53-($CZ33+K$53))^2+($AG34*$AB$54-($DA33+K$54))^2+($AG34*$AB$55-($DB33+K$55))^2+($AG34*$AB$56-($DC33+K$56))^2+($AG34*$AB$57-($DD33+K$57))^2+($AG34*$AB$58-($DE33+K$58))^2+($AG34*$AB$59-($DF33+K$59))^2+($AG34*$AB$60-($DG33+K$60))^2+($AG34*$AB$61-($DH33+K$61))^2+($AG34*$AB$62-($DI33+K$62))^2+($AG34*$AB$63-($DJ33+K$63))^2)))</f>
        <v/>
      </c>
      <c r="AP34" s="418" t="str">
        <f>IF(L$10=0,"",IF(COUNTIF($BE$7:$BE33,AP$6)&gt;=HLOOKUP(AP$6,$E$8:$X$10,ROW($E$10)-ROW($E$8)+1,FALSE),"",SQRT(($AG34*$AB$14-($BM33+L$14))^2+($AG34*$AB$15-($BN33+L$15))^2+($AG34*$AB$16-($BO33+L$16))^2+($AG34*$AB$17-($BP33+L$17))^2+($AG34*$AB$18-($BQ33+L$18))^2+($AG34*$AB$19-($BR33+L$19))^2+($AG34*$AB$20-($BS33+L$20))^2+($AG34*$AB$21-($BT33+L$21))^2+($AG34*$AB$22-($BU33+L$22))^2+($AG34*$AB$23-($BV33+L$23))^2+($AG34*$AB$24-($BW33+L$24))^2+($AG34*$AB$25-($BX33+L$25))^2+($AG34*$AB$26-($BY33+L$26))^2+($AG34*$AB$27-($BZ33+L$27))^2+($AG34*$AB$28-($CA33+L$28))^2+($AG34*$AB$29-($CB33+L$29))^2+($AG34*$AB$30-($CC33+L$30))^2+($AG34*$AB$31-($CD33+L$31))^2+($AG34*$AB$32-($CE33+L$32))^2+($AG34*$AB$33-($CF33+L$33))^2+($AG34*$AB$34-($CG33+L$34))^2+($AG34*$AB$35-($CH33+L$35))^2+($AG34*$AB$36-($CI33+L$36))^2+($AG34*$AB$37-($CJ33+L$37))^2+($AG34*$AB$38-($CK33+L$38))^2+($AG34*$AB$39-($CL33+L$39))^2+($AG34*$AB$40-($CM33+L$40))^2+($AG34*$AB$41-($CN33+L$41))^2+($AG34*$AB$42-($CO33+L$42))^2+($AG34*$AB$43-($CP33+L$43))^2+($AG34*$AB$44-($CQ33+L$44))^2+($AG34*$AB$45-($CR33+L$45))^2+($AG34*$AB$46-($CS33+L$46))^2+($AG34*$AB$47-($CT33+L$47))^2+($AG34*$AB$48-($CU33+L$48))^2+($AG34*$AB$49-($CV33+L$49))^2+($AG34*$AB$50-($CW33+L$50))^2+($AG34*$AB$51-($CX33+L$51))^2+($AG34*$AB$52-($CY33+L$52))^2+($AG34*$AB$53-($CZ33+L$53))^2+($AG34*$AB$54-($DA33+L$54))^2+($AG34*$AB$55-($DB33+L$55))^2+($AG34*$AB$56-($DC33+L$56))^2+($AG34*$AB$57-($DD33+L$57))^2+($AG34*$AB$58-($DE33+L$58))^2+($AG34*$AB$59-($DF33+L$59))^2+($AG34*$AB$60-($DG33+L$60))^2+($AG34*$AB$61-($DH33+L$61))^2+($AG34*$AB$62-($DI33+L$62))^2+($AG34*$AB$63-($DJ33+L$63))^2)))</f>
        <v/>
      </c>
      <c r="AQ34" s="418" t="str">
        <f>IF(M$10=0,"",IF(COUNTIF($BE$7:$BE33,AQ$6)&gt;=HLOOKUP(AQ$6,$E$8:$X$10,ROW($E$10)-ROW($E$8)+1,FALSE),"",SQRT(($AG34*$AB$14-($BM33+M$14))^2+($AG34*$AB$15-($BN33+M$15))^2+($AG34*$AB$16-($BO33+M$16))^2+($AG34*$AB$17-($BP33+M$17))^2+($AG34*$AB$18-($BQ33+M$18))^2+($AG34*$AB$19-($BR33+M$19))^2+($AG34*$AB$20-($BS33+M$20))^2+($AG34*$AB$21-($BT33+M$21))^2+($AG34*$AB$22-($BU33+M$22))^2+($AG34*$AB$23-($BV33+M$23))^2+($AG34*$AB$24-($BW33+M$24))^2+($AG34*$AB$25-($BX33+M$25))^2+($AG34*$AB$26-($BY33+M$26))^2+($AG34*$AB$27-($BZ33+M$27))^2+($AG34*$AB$28-($CA33+M$28))^2+($AG34*$AB$29-($CB33+M$29))^2+($AG34*$AB$30-($CC33+M$30))^2+($AG34*$AB$31-($CD33+M$31))^2+($AG34*$AB$32-($CE33+M$32))^2+($AG34*$AB$33-($CF33+M$33))^2+($AG34*$AB$34-($CG33+M$34))^2+($AG34*$AB$35-($CH33+M$35))^2+($AG34*$AB$36-($CI33+M$36))^2+($AG34*$AB$37-($CJ33+M$37))^2+($AG34*$AB$38-($CK33+M$38))^2+($AG34*$AB$39-($CL33+M$39))^2+($AG34*$AB$40-($CM33+M$40))^2+($AG34*$AB$41-($CN33+M$41))^2+($AG34*$AB$42-($CO33+M$42))^2+($AG34*$AB$43-($CP33+M$43))^2+($AG34*$AB$44-($CQ33+M$44))^2+($AG34*$AB$45-($CR33+M$45))^2+($AG34*$AB$46-($CS33+M$46))^2+($AG34*$AB$47-($CT33+M$47))^2+($AG34*$AB$48-($CU33+M$48))^2+($AG34*$AB$49-($CV33+M$49))^2+($AG34*$AB$50-($CW33+M$50))^2+($AG34*$AB$51-($CX33+M$51))^2+($AG34*$AB$52-($CY33+M$52))^2+($AG34*$AB$53-($CZ33+M$53))^2+($AG34*$AB$54-($DA33+M$54))^2+($AG34*$AB$55-($DB33+M$55))^2+($AG34*$AB$56-($DC33+M$56))^2+($AG34*$AB$57-($DD33+M$57))^2+($AG34*$AB$58-($DE33+M$58))^2+($AG34*$AB$59-($DF33+M$59))^2+($AG34*$AB$60-($DG33+M$60))^2+($AG34*$AB$61-($DH33+M$61))^2+($AG34*$AB$62-($DI33+M$62))^2+($AG34*$AB$63-($DJ33+M$63))^2)))</f>
        <v/>
      </c>
      <c r="AR34" s="418" t="str">
        <f>IF(N$10=0,"",IF(COUNTIF($BE$7:$BE33,AR$6)&gt;=HLOOKUP(AR$6,$E$8:$X$10,ROW($E$10)-ROW($E$8)+1,FALSE),"",SQRT(($AG34*$AB$14-($BM33+N$14))^2+($AG34*$AB$15-($BN33+N$15))^2+($AG34*$AB$16-($BO33+N$16))^2+($AG34*$AB$17-($BP33+N$17))^2+($AG34*$AB$18-($BQ33+N$18))^2+($AG34*$AB$19-($BR33+N$19))^2+($AG34*$AB$20-($BS33+N$20))^2+($AG34*$AB$21-($BT33+N$21))^2+($AG34*$AB$22-($BU33+N$22))^2+($AG34*$AB$23-($BV33+N$23))^2+($AG34*$AB$24-($BW33+N$24))^2+($AG34*$AB$25-($BX33+N$25))^2+($AG34*$AB$26-($BY33+N$26))^2+($AG34*$AB$27-($BZ33+N$27))^2+($AG34*$AB$28-($CA33+N$28))^2+($AG34*$AB$29-($CB33+N$29))^2+($AG34*$AB$30-($CC33+N$30))^2+($AG34*$AB$31-($CD33+N$31))^2+($AG34*$AB$32-($CE33+N$32))^2+($AG34*$AB$33-($CF33+N$33))^2+($AG34*$AB$34-($CG33+N$34))^2+($AG34*$AB$35-($CH33+N$35))^2+($AG34*$AB$36-($CI33+N$36))^2+($AG34*$AB$37-($CJ33+N$37))^2+($AG34*$AB$38-($CK33+N$38))^2+($AG34*$AB$39-($CL33+N$39))^2+($AG34*$AB$40-($CM33+N$40))^2+($AG34*$AB$41-($CN33+N$41))^2+($AG34*$AB$42-($CO33+N$42))^2+($AG34*$AB$43-($CP33+N$43))^2+($AG34*$AB$44-($CQ33+N$44))^2+($AG34*$AB$45-($CR33+N$45))^2+($AG34*$AB$46-($CS33+N$46))^2+($AG34*$AB$47-($CT33+N$47))^2+($AG34*$AB$48-($CU33+N$48))^2+($AG34*$AB$49-($CV33+N$49))^2+($AG34*$AB$50-($CW33+N$50))^2+($AG34*$AB$51-($CX33+N$51))^2+($AG34*$AB$52-($CY33+N$52))^2+($AG34*$AB$53-($CZ33+N$53))^2+($AG34*$AB$54-($DA33+N$54))^2+($AG34*$AB$55-($DB33+N$55))^2+($AG34*$AB$56-($DC33+N$56))^2+($AG34*$AB$57-($DD33+N$57))^2+($AG34*$AB$58-($DE33+N$58))^2+($AG34*$AB$59-($DF33+N$59))^2+($AG34*$AB$60-($DG33+N$60))^2+($AG34*$AB$61-($DH33+N$61))^2+($AG34*$AB$62-($DI33+N$62))^2+($AG34*$AB$63-($DJ33+N$63))^2)))</f>
        <v/>
      </c>
      <c r="AS34" s="418" t="str">
        <f>IF(O$10=0,"",IF(COUNTIF($BE$7:$BE33,AS$6)&gt;=HLOOKUP(AS$6,$E$8:$X$10,ROW($E$10)-ROW($E$8)+1,FALSE),"",SQRT(($AG34*$AB$14-($BM33+O$14))^2+($AG34*$AB$15-($BN33+O$15))^2+($AG34*$AB$16-($BO33+O$16))^2+($AG34*$AB$17-($BP33+O$17))^2+($AG34*$AB$18-($BQ33+O$18))^2+($AG34*$AB$19-($BR33+O$19))^2+($AG34*$AB$20-($BS33+O$20))^2+($AG34*$AB$21-($BT33+O$21))^2+($AG34*$AB$22-($BU33+O$22))^2+($AG34*$AB$23-($BV33+O$23))^2+($AG34*$AB$24-($BW33+O$24))^2+($AG34*$AB$25-($BX33+O$25))^2+($AG34*$AB$26-($BY33+O$26))^2+($AG34*$AB$27-($BZ33+O$27))^2+($AG34*$AB$28-($CA33+O$28))^2+($AG34*$AB$29-($CB33+O$29))^2+($AG34*$AB$30-($CC33+O$30))^2+($AG34*$AB$31-($CD33+O$31))^2+($AG34*$AB$32-($CE33+O$32))^2+($AG34*$AB$33-($CF33+O$33))^2+($AG34*$AB$34-($CG33+O$34))^2+($AG34*$AB$35-($CH33+O$35))^2+($AG34*$AB$36-($CI33+O$36))^2+($AG34*$AB$37-($CJ33+O$37))^2+($AG34*$AB$38-($CK33+O$38))^2+($AG34*$AB$39-($CL33+O$39))^2+($AG34*$AB$40-($CM33+O$40))^2+($AG34*$AB$41-($CN33+O$41))^2+($AG34*$AB$42-($CO33+O$42))^2+($AG34*$AB$43-($CP33+O$43))^2+($AG34*$AB$44-($CQ33+O$44))^2+($AG34*$AB$45-($CR33+O$45))^2+($AG34*$AB$46-($CS33+O$46))^2+($AG34*$AB$47-($CT33+O$47))^2+($AG34*$AB$48-($CU33+O$48))^2+($AG34*$AB$49-($CV33+O$49))^2+($AG34*$AB$50-($CW33+O$50))^2+($AG34*$AB$51-($CX33+O$51))^2+($AG34*$AB$52-($CY33+O$52))^2+($AG34*$AB$53-($CZ33+O$53))^2+($AG34*$AB$54-($DA33+O$54))^2+($AG34*$AB$55-($DB33+O$55))^2+($AG34*$AB$56-($DC33+O$56))^2+($AG34*$AB$57-($DD33+O$57))^2+($AG34*$AB$58-($DE33+O$58))^2+($AG34*$AB$59-($DF33+O$59))^2+($AG34*$AB$60-($DG33+O$60))^2+($AG34*$AB$61-($DH33+O$61))^2+($AG34*$AB$62-($DI33+O$62))^2+($AG34*$AB$63-($DJ33+O$63))^2)))</f>
        <v/>
      </c>
      <c r="AT34" s="418" t="str">
        <f>IF(P$10=0,"",IF(COUNTIF($BE$7:$BE33,AT$6)&gt;=HLOOKUP(AT$6,$E$8:$X$10,ROW($E$10)-ROW($E$8)+1,FALSE),"",SQRT(($AG34*$AB$14-($BM33+P$14))^2+($AG34*$AB$15-($BN33+P$15))^2+($AG34*$AB$16-($BO33+P$16))^2+($AG34*$AB$17-($BP33+P$17))^2+($AG34*$AB$18-($BQ33+P$18))^2+($AG34*$AB$19-($BR33+P$19))^2+($AG34*$AB$20-($BS33+P$20))^2+($AG34*$AB$21-($BT33+P$21))^2+($AG34*$AB$22-($BU33+P$22))^2+($AG34*$AB$23-($BV33+P$23))^2+($AG34*$AB$24-($BW33+P$24))^2+($AG34*$AB$25-($BX33+P$25))^2+($AG34*$AB$26-($BY33+P$26))^2+($AG34*$AB$27-($BZ33+P$27))^2+($AG34*$AB$28-($CA33+P$28))^2+($AG34*$AB$29-($CB33+P$29))^2+($AG34*$AB$30-($CC33+P$30))^2+($AG34*$AB$31-($CD33+P$31))^2+($AG34*$AB$32-($CE33+P$32))^2+($AG34*$AB$33-($CF33+P$33))^2+($AG34*$AB$34-($CG33+P$34))^2+($AG34*$AB$35-($CH33+P$35))^2+($AG34*$AB$36-($CI33+P$36))^2+($AG34*$AB$37-($CJ33+P$37))^2+($AG34*$AB$38-($CK33+P$38))^2+($AG34*$AB$39-($CL33+P$39))^2+($AG34*$AB$40-($CM33+P$40))^2+($AG34*$AB$41-($CN33+P$41))^2+($AG34*$AB$42-($CO33+P$42))^2+($AG34*$AB$43-($CP33+P$43))^2+($AG34*$AB$44-($CQ33+P$44))^2+($AG34*$AB$45-($CR33+P$45))^2+($AG34*$AB$46-($CS33+P$46))^2+($AG34*$AB$47-($CT33+P$47))^2+($AG34*$AB$48-($CU33+P$48))^2+($AG34*$AB$49-($CV33+P$49))^2+($AG34*$AB$50-($CW33+P$50))^2+($AG34*$AB$51-($CX33+P$51))^2+($AG34*$AB$52-($CY33+P$52))^2+($AG34*$AB$53-($CZ33+P$53))^2+($AG34*$AB$54-($DA33+P$54))^2+($AG34*$AB$55-($DB33+P$55))^2+($AG34*$AB$56-($DC33+P$56))^2+($AG34*$AB$57-($DD33+P$57))^2+($AG34*$AB$58-($DE33+P$58))^2+($AG34*$AB$59-($DF33+P$59))^2+($AG34*$AB$60-($DG33+P$60))^2+($AG34*$AB$61-($DH33+P$61))^2+($AG34*$AB$62-($DI33+P$62))^2+($AG34*$AB$63-($DJ33+P$63))^2)))</f>
        <v/>
      </c>
      <c r="AU34" s="418" t="str">
        <f>IF(Q$10=0,"",IF(COUNTIF($BE$7:$BE33,AU$6)&gt;=HLOOKUP(AU$6,$E$8:$X$10,ROW($E$10)-ROW($E$8)+1,FALSE),"",SQRT(($AG34*$AB$14-($BM33+Q$14))^2+($AG34*$AB$15-($BN33+Q$15))^2+($AG34*$AB$16-($BO33+Q$16))^2+($AG34*$AB$17-($BP33+Q$17))^2+($AG34*$AB$18-($BQ33+Q$18))^2+($AG34*$AB$19-($BR33+Q$19))^2+($AG34*$AB$20-($BS33+Q$20))^2+($AG34*$AB$21-($BT33+Q$21))^2+($AG34*$AB$22-($BU33+Q$22))^2+($AG34*$AB$23-($BV33+Q$23))^2+($AG34*$AB$24-($BW33+Q$24))^2+($AG34*$AB$25-($BX33+Q$25))^2+($AG34*$AB$26-($BY33+Q$26))^2+($AG34*$AB$27-($BZ33+Q$27))^2+($AG34*$AB$28-($CA33+Q$28))^2+($AG34*$AB$29-($CB33+Q$29))^2+($AG34*$AB$30-($CC33+Q$30))^2+($AG34*$AB$31-($CD33+Q$31))^2+($AG34*$AB$32-($CE33+Q$32))^2+($AG34*$AB$33-($CF33+Q$33))^2+($AG34*$AB$34-($CG33+Q$34))^2+($AG34*$AB$35-($CH33+Q$35))^2+($AG34*$AB$36-($CI33+Q$36))^2+($AG34*$AB$37-($CJ33+Q$37))^2+($AG34*$AB$38-($CK33+Q$38))^2+($AG34*$AB$39-($CL33+Q$39))^2+($AG34*$AB$40-($CM33+Q$40))^2+($AG34*$AB$41-($CN33+Q$41))^2+($AG34*$AB$42-($CO33+Q$42))^2+($AG34*$AB$43-($CP33+Q$43))^2+($AG34*$AB$44-($CQ33+Q$44))^2+($AG34*$AB$45-($CR33+Q$45))^2+($AG34*$AB$46-($CS33+Q$46))^2+($AG34*$AB$47-($CT33+Q$47))^2+($AG34*$AB$48-($CU33+Q$48))^2+($AG34*$AB$49-($CV33+Q$49))^2+($AG34*$AB$50-($CW33+Q$50))^2+($AG34*$AB$51-($CX33+Q$51))^2+($AG34*$AB$52-($CY33+Q$52))^2+($AG34*$AB$53-($CZ33+Q$53))^2+($AG34*$AB$54-($DA33+Q$54))^2+($AG34*$AB$55-($DB33+Q$55))^2+($AG34*$AB$56-($DC33+Q$56))^2+($AG34*$AB$57-($DD33+Q$57))^2+($AG34*$AB$58-($DE33+Q$58))^2+($AG34*$AB$59-($DF33+Q$59))^2+($AG34*$AB$60-($DG33+Q$60))^2+($AG34*$AB$61-($DH33+Q$61))^2+($AG34*$AB$62-($DI33+Q$62))^2+($AG34*$AB$63-($DJ33+Q$63))^2)))</f>
        <v/>
      </c>
      <c r="AV34" s="418" t="str">
        <f>IF(R$10=0,"",IF(COUNTIF($BE$7:$BE33,AV$6)&gt;=HLOOKUP(AV$6,$E$8:$X$10,ROW($E$10)-ROW($E$8)+1,FALSE),"",SQRT(($AG34*$AB$14-($BM33+R$14))^2+($AG34*$AB$15-($BN33+R$15))^2+($AG34*$AB$16-($BO33+R$16))^2+($AG34*$AB$17-($BP33+R$17))^2+($AG34*$AB$18-($BQ33+R$18))^2+($AG34*$AB$19-($BR33+R$19))^2+($AG34*$AB$20-($BS33+R$20))^2+($AG34*$AB$21-($BT33+R$21))^2+($AG34*$AB$22-($BU33+R$22))^2+($AG34*$AB$23-($BV33+R$23))^2+($AG34*$AB$24-($BW33+R$24))^2+($AG34*$AB$25-($BX33+R$25))^2+($AG34*$AB$26-($BY33+R$26))^2+($AG34*$AB$27-($BZ33+R$27))^2+($AG34*$AB$28-($CA33+R$28))^2+($AG34*$AB$29-($CB33+R$29))^2+($AG34*$AB$30-($CC33+R$30))^2+($AG34*$AB$31-($CD33+R$31))^2+($AG34*$AB$32-($CE33+R$32))^2+($AG34*$AB$33-($CF33+R$33))^2+($AG34*$AB$34-($CG33+R$34))^2+($AG34*$AB$35-($CH33+R$35))^2+($AG34*$AB$36-($CI33+R$36))^2+($AG34*$AB$37-($CJ33+R$37))^2+($AG34*$AB$38-($CK33+R$38))^2+($AG34*$AB$39-($CL33+R$39))^2+($AG34*$AB$40-($CM33+R$40))^2+($AG34*$AB$41-($CN33+R$41))^2+($AG34*$AB$42-($CO33+R$42))^2+($AG34*$AB$43-($CP33+R$43))^2+($AG34*$AB$44-($CQ33+R$44))^2+($AG34*$AB$45-($CR33+R$45))^2+($AG34*$AB$46-($CS33+R$46))^2+($AG34*$AB$47-($CT33+R$47))^2+($AG34*$AB$48-($CU33+R$48))^2+($AG34*$AB$49-($CV33+R$49))^2+($AG34*$AB$50-($CW33+R$50))^2+($AG34*$AB$51-($CX33+R$51))^2+($AG34*$AB$52-($CY33+R$52))^2+($AG34*$AB$53-($CZ33+R$53))^2+($AG34*$AB$54-($DA33+R$54))^2+($AG34*$AB$55-($DB33+R$55))^2+($AG34*$AB$56-($DC33+R$56))^2+($AG34*$AB$57-($DD33+R$57))^2+($AG34*$AB$58-($DE33+R$58))^2+($AG34*$AB$59-($DF33+R$59))^2+($AG34*$AB$60-($DG33+R$60))^2+($AG34*$AB$61-($DH33+R$61))^2+($AG34*$AB$62-($DI33+R$62))^2+($AG34*$AB$63-($DJ33+R$63))^2)))</f>
        <v/>
      </c>
      <c r="AW34" s="418" t="str">
        <f>IF(S$10=0,"",IF(COUNTIF($BE$7:$BE33,AW$6)&gt;=HLOOKUP(AW$6,$E$8:$X$10,ROW($E$10)-ROW($E$8)+1,FALSE),"",SQRT(($AG34*$AB$14-($BM33+S$14))^2+($AG34*$AB$15-($BN33+S$15))^2+($AG34*$AB$16-($BO33+S$16))^2+($AG34*$AB$17-($BP33+S$17))^2+($AG34*$AB$18-($BQ33+S$18))^2+($AG34*$AB$19-($BR33+S$19))^2+($AG34*$AB$20-($BS33+S$20))^2+($AG34*$AB$21-($BT33+S$21))^2+($AG34*$AB$22-($BU33+S$22))^2+($AG34*$AB$23-($BV33+S$23))^2+($AG34*$AB$24-($BW33+S$24))^2+($AG34*$AB$25-($BX33+S$25))^2+($AG34*$AB$26-($BY33+S$26))^2+($AG34*$AB$27-($BZ33+S$27))^2+($AG34*$AB$28-($CA33+S$28))^2+($AG34*$AB$29-($CB33+S$29))^2+($AG34*$AB$30-($CC33+S$30))^2+($AG34*$AB$31-($CD33+S$31))^2+($AG34*$AB$32-($CE33+S$32))^2+($AG34*$AB$33-($CF33+S$33))^2+($AG34*$AB$34-($CG33+S$34))^2+($AG34*$AB$35-($CH33+S$35))^2+($AG34*$AB$36-($CI33+S$36))^2+($AG34*$AB$37-($CJ33+S$37))^2+($AG34*$AB$38-($CK33+S$38))^2+($AG34*$AB$39-($CL33+S$39))^2+($AG34*$AB$40-($CM33+S$40))^2+($AG34*$AB$41-($CN33+S$41))^2+($AG34*$AB$42-($CO33+S$42))^2+($AG34*$AB$43-($CP33+S$43))^2+($AG34*$AB$44-($CQ33+S$44))^2+($AG34*$AB$45-($CR33+S$45))^2+($AG34*$AB$46-($CS33+S$46))^2+($AG34*$AB$47-($CT33+S$47))^2+($AG34*$AB$48-($CU33+S$48))^2+($AG34*$AB$49-($CV33+S$49))^2+($AG34*$AB$50-($CW33+S$50))^2+($AG34*$AB$51-($CX33+S$51))^2+($AG34*$AB$52-($CY33+S$52))^2+($AG34*$AB$53-($CZ33+S$53))^2+($AG34*$AB$54-($DA33+S$54))^2+($AG34*$AB$55-($DB33+S$55))^2+($AG34*$AB$56-($DC33+S$56))^2+($AG34*$AB$57-($DD33+S$57))^2+($AG34*$AB$58-($DE33+S$58))^2+($AG34*$AB$59-($DF33+S$59))^2+($AG34*$AB$60-($DG33+S$60))^2+($AG34*$AB$61-($DH33+S$61))^2+($AG34*$AB$62-($DI33+S$62))^2+($AG34*$AB$63-($DJ33+S$63))^2)))</f>
        <v/>
      </c>
      <c r="AX34" s="418" t="str">
        <f>IF(T$10=0,"",IF(COUNTIF($BE$7:$BE33,AX$6)&gt;=HLOOKUP(AX$6,$E$8:$X$10,ROW($E$10)-ROW($E$8)+1,FALSE),"",SQRT(($AG34*$AB$14-($BM33+T$14))^2+($AG34*$AB$15-($BN33+T$15))^2+($AG34*$AB$16-($BO33+T$16))^2+($AG34*$AB$17-($BP33+T$17))^2+($AG34*$AB$18-($BQ33+T$18))^2+($AG34*$AB$19-($BR33+T$19))^2+($AG34*$AB$20-($BS33+T$20))^2+($AG34*$AB$21-($BT33+T$21))^2+($AG34*$AB$22-($BU33+T$22))^2+($AG34*$AB$23-($BV33+T$23))^2+($AG34*$AB$24-($BW33+T$24))^2+($AG34*$AB$25-($BX33+T$25))^2+($AG34*$AB$26-($BY33+T$26))^2+($AG34*$AB$27-($BZ33+T$27))^2+($AG34*$AB$28-($CA33+T$28))^2+($AG34*$AB$29-($CB33+T$29))^2+($AG34*$AB$30-($CC33+T$30))^2+($AG34*$AB$31-($CD33+T$31))^2+($AG34*$AB$32-($CE33+T$32))^2+($AG34*$AB$33-($CF33+T$33))^2+($AG34*$AB$34-($CG33+T$34))^2+($AG34*$AB$35-($CH33+T$35))^2+($AG34*$AB$36-($CI33+T$36))^2+($AG34*$AB$37-($CJ33+T$37))^2+($AG34*$AB$38-($CK33+T$38))^2+($AG34*$AB$39-($CL33+T$39))^2+($AG34*$AB$40-($CM33+T$40))^2+($AG34*$AB$41-($CN33+T$41))^2+($AG34*$AB$42-($CO33+T$42))^2+($AG34*$AB$43-($CP33+T$43))^2+($AG34*$AB$44-($CQ33+T$44))^2+($AG34*$AB$45-($CR33+T$45))^2+($AG34*$AB$46-($CS33+T$46))^2+($AG34*$AB$47-($CT33+T$47))^2+($AG34*$AB$48-($CU33+T$48))^2+($AG34*$AB$49-($CV33+T$49))^2+($AG34*$AB$50-($CW33+T$50))^2+($AG34*$AB$51-($CX33+T$51))^2+($AG34*$AB$52-($CY33+T$52))^2+($AG34*$AB$53-($CZ33+T$53))^2+($AG34*$AB$54-($DA33+T$54))^2+($AG34*$AB$55-($DB33+T$55))^2+($AG34*$AB$56-($DC33+T$56))^2+($AG34*$AB$57-($DD33+T$57))^2+($AG34*$AB$58-($DE33+T$58))^2+($AG34*$AB$59-($DF33+T$59))^2+($AG34*$AB$60-($DG33+T$60))^2+($AG34*$AB$61-($DH33+T$61))^2+($AG34*$AB$62-($DI33+T$62))^2+($AG34*$AB$63-($DJ33+T$63))^2)))</f>
        <v/>
      </c>
      <c r="AY34" s="418" t="str">
        <f>IF(U$10=0,"",IF(COUNTIF($BE$7:$BE33,AY$6)&gt;=HLOOKUP(AY$6,$E$8:$X$10,ROW($E$10)-ROW($E$8)+1,FALSE),"",SQRT(($AG34*$AB$14-($BM33+U$14))^2+($AG34*$AB$15-($BN33+U$15))^2+($AG34*$AB$16-($BO33+U$16))^2+($AG34*$AB$17-($BP33+U$17))^2+($AG34*$AB$18-($BQ33+U$18))^2+($AG34*$AB$19-($BR33+U$19))^2+($AG34*$AB$20-($BS33+U$20))^2+($AG34*$AB$21-($BT33+U$21))^2+($AG34*$AB$22-($BU33+U$22))^2+($AG34*$AB$23-($BV33+U$23))^2+($AG34*$AB$24-($BW33+U$24))^2+($AG34*$AB$25-($BX33+U$25))^2+($AG34*$AB$26-($BY33+U$26))^2+($AG34*$AB$27-($BZ33+U$27))^2+($AG34*$AB$28-($CA33+U$28))^2+($AG34*$AB$29-($CB33+U$29))^2+($AG34*$AB$30-($CC33+U$30))^2+($AG34*$AB$31-($CD33+U$31))^2+($AG34*$AB$32-($CE33+U$32))^2+($AG34*$AB$33-($CF33+U$33))^2+($AG34*$AB$34-($CG33+U$34))^2+($AG34*$AB$35-($CH33+U$35))^2+($AG34*$AB$36-($CI33+U$36))^2+($AG34*$AB$37-($CJ33+U$37))^2+($AG34*$AB$38-($CK33+U$38))^2+($AG34*$AB$39-($CL33+U$39))^2+($AG34*$AB$40-($CM33+U$40))^2+($AG34*$AB$41-($CN33+U$41))^2+($AG34*$AB$42-($CO33+U$42))^2+($AG34*$AB$43-($CP33+U$43))^2+($AG34*$AB$44-($CQ33+U$44))^2+($AG34*$AB$45-($CR33+U$45))^2+($AG34*$AB$46-($CS33+U$46))^2+($AG34*$AB$47-($CT33+U$47))^2+($AG34*$AB$48-($CU33+U$48))^2+($AG34*$AB$49-($CV33+U$49))^2+($AG34*$AB$50-($CW33+U$50))^2+($AG34*$AB$51-($CX33+U$51))^2+($AG34*$AB$52-($CY33+U$52))^2+($AG34*$AB$53-($CZ33+U$53))^2+($AG34*$AB$54-($DA33+U$54))^2+($AG34*$AB$55-($DB33+U$55))^2+($AG34*$AB$56-($DC33+U$56))^2+($AG34*$AB$57-($DD33+U$57))^2+($AG34*$AB$58-($DE33+U$58))^2+($AG34*$AB$59-($DF33+U$59))^2+($AG34*$AB$60-($DG33+U$60))^2+($AG34*$AB$61-($DH33+U$61))^2+($AG34*$AB$62-($DI33+U$62))^2+($AG34*$AB$63-($DJ33+U$63))^2)))</f>
        <v/>
      </c>
      <c r="AZ34" s="418" t="str">
        <f>IF(V$10=0,"",IF(COUNTIF($BE$7:$BE33,AZ$6)&gt;=HLOOKUP(AZ$6,$E$8:$X$10,ROW($E$10)-ROW($E$8)+1,FALSE),"",SQRT(($AG34*$AB$14-($BM33+V$14))^2+($AG34*$AB$15-($BN33+V$15))^2+($AG34*$AB$16-($BO33+V$16))^2+($AG34*$AB$17-($BP33+V$17))^2+($AG34*$AB$18-($BQ33+V$18))^2+($AG34*$AB$19-($BR33+V$19))^2+($AG34*$AB$20-($BS33+V$20))^2+($AG34*$AB$21-($BT33+V$21))^2+($AG34*$AB$22-($BU33+V$22))^2+($AG34*$AB$23-($BV33+V$23))^2+($AG34*$AB$24-($BW33+V$24))^2+($AG34*$AB$25-($BX33+V$25))^2+($AG34*$AB$26-($BY33+V$26))^2+($AG34*$AB$27-($BZ33+V$27))^2+($AG34*$AB$28-($CA33+V$28))^2+($AG34*$AB$29-($CB33+V$29))^2+($AG34*$AB$30-($CC33+V$30))^2+($AG34*$AB$31-($CD33+V$31))^2+($AG34*$AB$32-($CE33+V$32))^2+($AG34*$AB$33-($CF33+V$33))^2+($AG34*$AB$34-($CG33+V$34))^2+($AG34*$AB$35-($CH33+V$35))^2+($AG34*$AB$36-($CI33+V$36))^2+($AG34*$AB$37-($CJ33+V$37))^2+($AG34*$AB$38-($CK33+V$38))^2+($AG34*$AB$39-($CL33+V$39))^2+($AG34*$AB$40-($CM33+V$40))^2+($AG34*$AB$41-($CN33+V$41))^2+($AG34*$AB$42-($CO33+V$42))^2+($AG34*$AB$43-($CP33+V$43))^2+($AG34*$AB$44-($CQ33+V$44))^2+($AG34*$AB$45-($CR33+V$45))^2+($AG34*$AB$46-($CS33+V$46))^2+($AG34*$AB$47-($CT33+V$47))^2+($AG34*$AB$48-($CU33+V$48))^2+($AG34*$AB$49-($CV33+V$49))^2+($AG34*$AB$50-($CW33+V$50))^2+($AG34*$AB$51-($CX33+V$51))^2+($AG34*$AB$52-($CY33+V$52))^2+($AG34*$AB$53-($CZ33+V$53))^2+($AG34*$AB$54-($DA33+V$54))^2+($AG34*$AB$55-($DB33+V$55))^2+($AG34*$AB$56-($DC33+V$56))^2+($AG34*$AB$57-($DD33+V$57))^2+($AG34*$AB$58-($DE33+V$58))^2+($AG34*$AB$59-($DF33+V$59))^2+($AG34*$AB$60-($DG33+V$60))^2+($AG34*$AB$61-($DH33+V$61))^2+($AG34*$AB$62-($DI33+V$62))^2+($AG34*$AB$63-($DJ33+V$63))^2)))</f>
        <v/>
      </c>
      <c r="BA34" s="418" t="str">
        <f>IF(W$10=0,"",IF(COUNTIF($BE$7:$BE33,BA$6)&gt;=HLOOKUP(BA$6,$E$8:$X$10,ROW($E$10)-ROW($E$8)+1,FALSE),"",SQRT(($AG34*$AB$14-($BM33+W$14))^2+($AG34*$AB$15-($BN33+W$15))^2+($AG34*$AB$16-($BO33+W$16))^2+($AG34*$AB$17-($BP33+W$17))^2+($AG34*$AB$18-($BQ33+W$18))^2+($AG34*$AB$19-($BR33+W$19))^2+($AG34*$AB$20-($BS33+W$20))^2+($AG34*$AB$21-($BT33+W$21))^2+($AG34*$AB$22-($BU33+W$22))^2+($AG34*$AB$23-($BV33+W$23))^2+($AG34*$AB$24-($BW33+W$24))^2+($AG34*$AB$25-($BX33+W$25))^2+($AG34*$AB$26-($BY33+W$26))^2+($AG34*$AB$27-($BZ33+W$27))^2+($AG34*$AB$28-($CA33+W$28))^2+($AG34*$AB$29-($CB33+W$29))^2+($AG34*$AB$30-($CC33+W$30))^2+($AG34*$AB$31-($CD33+W$31))^2+($AG34*$AB$32-($CE33+W$32))^2+($AG34*$AB$33-($CF33+W$33))^2+($AG34*$AB$34-($CG33+W$34))^2+($AG34*$AB$35-($CH33+W$35))^2+($AG34*$AB$36-($CI33+W$36))^2+($AG34*$AB$37-($CJ33+W$37))^2+($AG34*$AB$38-($CK33+W$38))^2+($AG34*$AB$39-($CL33+W$39))^2+($AG34*$AB$40-($CM33+W$40))^2+($AG34*$AB$41-($CN33+W$41))^2+($AG34*$AB$42-($CO33+W$42))^2+($AG34*$AB$43-($CP33+W$43))^2+($AG34*$AB$44-($CQ33+W$44))^2+($AG34*$AB$45-($CR33+W$45))^2+($AG34*$AB$46-($CS33+W$46))^2+($AG34*$AB$47-($CT33+W$47))^2+($AG34*$AB$48-($CU33+W$48))^2+($AG34*$AB$49-($CV33+W$49))^2+($AG34*$AB$50-($CW33+W$50))^2+($AG34*$AB$51-($CX33+W$51))^2+($AG34*$AB$52-($CY33+W$52))^2+($AG34*$AB$53-($CZ33+W$53))^2+($AG34*$AB$54-($DA33+W$54))^2+($AG34*$AB$55-($DB33+W$55))^2+($AG34*$AB$56-($DC33+W$56))^2+($AG34*$AB$57-($DD33+W$57))^2+($AG34*$AB$58-($DE33+W$58))^2+($AG34*$AB$59-($DF33+W$59))^2+($AG34*$AB$60-($DG33+W$60))^2+($AG34*$AB$61-($DH33+W$61))^2+($AG34*$AB$62-($DI33+W$62))^2+($AG34*$AB$63-($DJ33+W$63))^2)))</f>
        <v/>
      </c>
      <c r="BB34" s="418" t="str">
        <f>IF(X$10=0,"",IF(COUNTIF($BE$7:$BE33,BB$6)&gt;=HLOOKUP(BB$6,$E$8:$X$10,ROW($E$10)-ROW($E$8)+1,FALSE),"",SQRT(($AG34*$AB$14-($BM33+X$14))^2+($AG34*$AB$15-($BN33+X$15))^2+($AG34*$AB$16-($BO33+X$16))^2+($AG34*$AB$17-($BP33+X$17))^2+($AG34*$AB$18-($BQ33+X$18))^2+($AG34*$AB$19-($BR33+X$19))^2+($AG34*$AB$20-($BS33+X$20))^2+($AG34*$AB$21-($BT33+X$21))^2+($AG34*$AB$22-($BU33+X$22))^2+($AG34*$AB$23-($BV33+X$23))^2+($AG34*$AB$24-($BW33+X$24))^2+($AG34*$AB$25-($BX33+X$25))^2+($AG34*$AB$26-($BY33+X$26))^2+($AG34*$AB$27-($BZ33+X$27))^2+($AG34*$AB$28-($CA33+X$28))^2+($AG34*$AB$29-($CB33+X$29))^2+($AG34*$AB$30-($CC33+X$30))^2+($AG34*$AB$31-($CD33+X$31))^2+($AG34*$AB$32-($CE33+X$32))^2+($AG34*$AB$33-($CF33+X$33))^2+($AG34*$AB$34-($CG33+X$34))^2+($AG34*$AB$35-($CH33+X$35))^2+($AG34*$AB$36-($CI33+X$36))^2+($AG34*$AB$37-($CJ33+X$37))^2+($AG34*$AB$38-($CK33+X$38))^2+($AG34*$AB$39-($CL33+X$39))^2+($AG34*$AB$40-($CM33+X$40))^2+($AG34*$AB$41-($CN33+X$41))^2+($AG34*$AB$42-($CO33+X$42))^2+($AG34*$AB$43-($CP33+X$43))^2+($AG34*$AB$44-($CQ33+X$44))^2+($AG34*$AB$45-($CR33+X$45))^2+($AG34*$AB$46-($CS33+X$46))^2+($AG34*$AB$47-($CT33+X$47))^2+($AG34*$AB$48-($CU33+X$48))^2+($AG34*$AB$49-($CV33+X$49))^2+($AG34*$AB$50-($CW33+X$50))^2+($AG34*$AB$51-($CX33+X$51))^2+($AG34*$AB$52-($CY33+X$52))^2+($AG34*$AB$53-($CZ33+X$53))^2+($AG34*$AB$54-($DA33+X$54))^2+($AG34*$AB$55-($DB33+X$55))^2+($AG34*$AB$56-($DC33+X$56))^2+($AG34*$AB$57-($DD33+X$57))^2+($AG34*$AB$58-($DE33+X$58))^2+($AG34*$AB$59-($DF33+X$59))^2+($AG34*$AB$60-($DG33+X$60))^2+($AG34*$AB$61-($DH33+X$61))^2+($AG34*$AB$62-($DI33+X$62))^2+($AG34*$AB$63-($DJ33+X$63))^2)))</f>
        <v/>
      </c>
      <c r="BC34" s="200"/>
      <c r="BD34" s="419">
        <f t="shared" si="68"/>
        <v>0</v>
      </c>
      <c r="BE34" s="420">
        <f t="shared" si="7"/>
        <v>0</v>
      </c>
      <c r="BF34" s="421">
        <f t="shared" si="8"/>
        <v>0</v>
      </c>
      <c r="BG34" s="71"/>
      <c r="BH34" s="71"/>
      <c r="BI34" s="71"/>
      <c r="BJ34" s="71"/>
      <c r="BK34" s="71"/>
      <c r="BL34" s="197">
        <f t="shared" si="69"/>
        <v>28</v>
      </c>
      <c r="BM34" s="202">
        <f t="shared" si="66"/>
        <v>0</v>
      </c>
      <c r="BN34" s="202">
        <f t="shared" si="67"/>
        <v>0</v>
      </c>
      <c r="BO34" s="202">
        <f t="shared" si="13"/>
        <v>0</v>
      </c>
      <c r="BP34" s="202">
        <f t="shared" si="14"/>
        <v>0</v>
      </c>
      <c r="BQ34" s="202">
        <f t="shared" si="15"/>
        <v>0</v>
      </c>
      <c r="BR34" s="202">
        <f t="shared" si="16"/>
        <v>0</v>
      </c>
      <c r="BS34" s="202">
        <f t="shared" si="17"/>
        <v>0</v>
      </c>
      <c r="BT34" s="202">
        <f t="shared" si="18"/>
        <v>0</v>
      </c>
      <c r="BU34" s="202">
        <f t="shared" si="19"/>
        <v>0</v>
      </c>
      <c r="BV34" s="202">
        <f t="shared" si="20"/>
        <v>0</v>
      </c>
      <c r="BW34" s="202">
        <f t="shared" si="21"/>
        <v>0</v>
      </c>
      <c r="BX34" s="202">
        <f t="shared" si="22"/>
        <v>0</v>
      </c>
      <c r="BY34" s="202">
        <f t="shared" si="23"/>
        <v>0</v>
      </c>
      <c r="BZ34" s="202">
        <f t="shared" si="24"/>
        <v>0</v>
      </c>
      <c r="CA34" s="202">
        <f t="shared" si="25"/>
        <v>0</v>
      </c>
      <c r="CB34" s="202">
        <f t="shared" si="26"/>
        <v>0</v>
      </c>
      <c r="CC34" s="202">
        <f t="shared" si="27"/>
        <v>0</v>
      </c>
      <c r="CD34" s="202">
        <f t="shared" si="28"/>
        <v>0</v>
      </c>
      <c r="CE34" s="202">
        <f t="shared" si="29"/>
        <v>0</v>
      </c>
      <c r="CF34" s="202">
        <f t="shared" si="30"/>
        <v>0</v>
      </c>
      <c r="CG34" s="202">
        <f t="shared" si="31"/>
        <v>0</v>
      </c>
      <c r="CH34" s="202">
        <f t="shared" si="32"/>
        <v>0</v>
      </c>
      <c r="CI34" s="202">
        <f t="shared" si="33"/>
        <v>0</v>
      </c>
      <c r="CJ34" s="202">
        <f t="shared" si="34"/>
        <v>0</v>
      </c>
      <c r="CK34" s="202">
        <f t="shared" si="35"/>
        <v>0</v>
      </c>
      <c r="CL34" s="202">
        <f t="shared" si="36"/>
        <v>0</v>
      </c>
      <c r="CM34" s="202">
        <f t="shared" si="37"/>
        <v>0</v>
      </c>
      <c r="CN34" s="202">
        <f t="shared" si="38"/>
        <v>0</v>
      </c>
      <c r="CO34" s="202">
        <f t="shared" si="39"/>
        <v>0</v>
      </c>
      <c r="CP34" s="202">
        <f t="shared" si="40"/>
        <v>0</v>
      </c>
      <c r="CQ34" s="202">
        <f t="shared" si="41"/>
        <v>0</v>
      </c>
      <c r="CR34" s="202">
        <f t="shared" si="42"/>
        <v>0</v>
      </c>
      <c r="CS34" s="202">
        <f t="shared" si="43"/>
        <v>0</v>
      </c>
      <c r="CT34" s="202">
        <f t="shared" si="44"/>
        <v>0</v>
      </c>
      <c r="CU34" s="202">
        <f t="shared" si="45"/>
        <v>0</v>
      </c>
      <c r="CV34" s="202">
        <f t="shared" si="46"/>
        <v>0</v>
      </c>
      <c r="CW34" s="202">
        <f t="shared" si="47"/>
        <v>0</v>
      </c>
      <c r="CX34" s="202">
        <f t="shared" si="48"/>
        <v>0</v>
      </c>
      <c r="CY34" s="202">
        <f t="shared" si="49"/>
        <v>0</v>
      </c>
      <c r="CZ34" s="202">
        <f t="shared" si="50"/>
        <v>0</v>
      </c>
      <c r="DA34" s="202">
        <f t="shared" si="51"/>
        <v>0</v>
      </c>
      <c r="DB34" s="202">
        <f t="shared" si="52"/>
        <v>0</v>
      </c>
      <c r="DC34" s="202">
        <f t="shared" si="53"/>
        <v>0</v>
      </c>
      <c r="DD34" s="202">
        <f t="shared" si="54"/>
        <v>0</v>
      </c>
      <c r="DE34" s="202">
        <f t="shared" si="55"/>
        <v>0</v>
      </c>
      <c r="DF34" s="202">
        <f t="shared" si="56"/>
        <v>0</v>
      </c>
      <c r="DG34" s="202">
        <f t="shared" si="57"/>
        <v>0</v>
      </c>
      <c r="DH34" s="202">
        <f t="shared" si="58"/>
        <v>0</v>
      </c>
      <c r="DI34" s="202">
        <f t="shared" si="59"/>
        <v>0</v>
      </c>
      <c r="DJ34" s="202">
        <f t="shared" si="60"/>
        <v>0</v>
      </c>
      <c r="DK34" s="71"/>
      <c r="DL34" s="71"/>
      <c r="DM34" s="71"/>
      <c r="DN34" s="71"/>
      <c r="DO34" s="71"/>
      <c r="DP34" s="71"/>
    </row>
    <row r="35" spans="1:120" ht="18" customHeight="1" thickTop="1" thickBot="1" x14ac:dyDescent="0.25">
      <c r="A35" s="71"/>
      <c r="B35" s="691"/>
      <c r="C35" s="220"/>
      <c r="D35" s="236"/>
      <c r="E35" s="237"/>
      <c r="F35" s="237"/>
      <c r="G35" s="237"/>
      <c r="H35" s="237"/>
      <c r="I35" s="237"/>
      <c r="J35" s="237"/>
      <c r="K35" s="237"/>
      <c r="L35" s="237"/>
      <c r="M35" s="237"/>
      <c r="N35" s="237"/>
      <c r="O35" s="237"/>
      <c r="P35" s="237"/>
      <c r="Q35" s="237"/>
      <c r="R35" s="237"/>
      <c r="S35" s="237"/>
      <c r="T35" s="237"/>
      <c r="U35" s="237"/>
      <c r="V35" s="237"/>
      <c r="W35" s="415"/>
      <c r="X35" s="414"/>
      <c r="Y35" s="133"/>
      <c r="Z35" s="222">
        <f t="shared" si="63"/>
        <v>0</v>
      </c>
      <c r="AA35" s="223"/>
      <c r="AB35" s="224">
        <f t="shared" si="64"/>
        <v>0</v>
      </c>
      <c r="AC35" s="71"/>
      <c r="AD35" s="440">
        <f t="shared" si="65"/>
        <v>0</v>
      </c>
      <c r="AE35" s="71"/>
      <c r="AF35" s="71"/>
      <c r="AG35" s="417">
        <f>IF(MAX(AG$7:AG34)&lt;$W$12,AG34+1,0)</f>
        <v>0</v>
      </c>
      <c r="AH35" s="200"/>
      <c r="AI35" s="418" t="str">
        <f>IF(E$10=0,"",IF(COUNTIF($BE$7:$BE34,AI$6)&gt;=HLOOKUP(AI$6,$E$8:$X$10,ROW($E$10)-ROW($E$8)+1,FALSE),"",SQRT(($AG35*$AB$14-($BM34+E$14))^2+($AG35*$AB$15-($BN34+E$15))^2+($AG35*$AB$16-($BO34+E$16))^2+($AG35*$AB$17-($BP34+E$17))^2+($AG35*$AB$18-($BQ34+E$18))^2+($AG35*$AB$19-($BR34+E$19))^2+($AG35*$AB$20-($BS34+E$20))^2+($AG35*$AB$21-($BT34+E$21))^2+($AG35*$AB$22-($BU34+E$22))^2+($AG35*$AB$23-($BV34+E$23))^2+($AG35*$AB$24-($BW34+E$24))^2+($AG35*$AB$25-($BX34+E$25))^2+($AG35*$AB$26-($BY34+E$26))^2+($AG35*$AB$27-($BZ34+E$27))^2+($AG35*$AB$28-($CA34+E$28))^2+($AG35*$AB$29-($CB34+E$29))^2+($AG35*$AB$30-($CC34+E$30))^2+($AG35*$AB$31-($CD34+E$31))^2+($AG35*$AB$32-($CE34+E$32))^2+($AG35*$AB$33-($CF34+E$33))^2+($AG35*$AB$34-($CG34+E$34))^2+($AG35*$AB$35-($CH34+E$35))^2+($AG35*$AB$36-($CI34+E$36))^2+($AG35*$AB$37-($CJ34+E$37))^2+($AG35*$AB$38-($CK34+E$38))^2+($AG35*$AB$39-($CL34+E$39))^2+($AG35*$AB$40-($CM34+E$40))^2+($AG35*$AB$41-($CN34+E$41))^2+($AG35*$AB$42-($CO34+E$42))^2+($AG35*$AB$43-($CP34+E$43))^2+($AG35*$AB$44-($CQ34+E$44))^2+($AG35*$AB$45-($CR34+E$45))^2+($AG35*$AB$46-($CS34+E$46))^2+($AG35*$AB$47-($CT34+E$47))^2+($AG35*$AB$48-($CU34+E$48))^2+($AG35*$AB$49-($CV34+E$49))^2+($AG35*$AB$50-($CW34+E$50))^2+($AG35*$AB$51-($CX34+E$51))^2+($AG35*$AB$52-($CY34+E$52))^2+($AG35*$AB$53-($CZ34+E$53))^2+($AG35*$AB$54-($DA34+E$54))^2+($AG35*$AB$55-($DB34+E$55))^2+($AG35*$AB$56-($DC34+E$56))^2+($AG35*$AB$57-($DD34+E$57))^2+($AG35*$AB$58-($DE34+E$58))^2+($AG35*$AB$59-($DF34+E$59))^2+($AG35*$AB$60-($DG34+E$60))^2+($AG35*$AB$61-($DH34+E$61))^2+($AG35*$AB$62-($DI34+E$62))^2+($AG35*$AB$63-($DJ34+E$63))^2)))</f>
        <v/>
      </c>
      <c r="AJ35" s="418" t="str">
        <f>IF(F$10=0,"",IF(COUNTIF($BE$7:$BE34,AJ$6)&gt;=HLOOKUP(AJ$6,$E$8:$X$10,ROW($E$10)-ROW($E$8)+1,FALSE),"",SQRT(($AG35*$AB$14-($BM34+F$14))^2+($AG35*$AB$15-($BN34+F$15))^2+($AG35*$AB$16-($BO34+F$16))^2+($AG35*$AB$17-($BP34+F$17))^2+($AG35*$AB$18-($BQ34+F$18))^2+($AG35*$AB$19-($BR34+F$19))^2+($AG35*$AB$20-($BS34+F$20))^2+($AG35*$AB$21-($BT34+F$21))^2+($AG35*$AB$22-($BU34+F$22))^2+($AG35*$AB$23-($BV34+F$23))^2+($AG35*$AB$24-($BW34+F$24))^2+($AG35*$AB$25-($BX34+F$25))^2+($AG35*$AB$26-($BY34+F$26))^2+($AG35*$AB$27-($BZ34+F$27))^2+($AG35*$AB$28-($CA34+F$28))^2+($AG35*$AB$29-($CB34+F$29))^2+($AG35*$AB$30-($CC34+F$30))^2+($AG35*$AB$31-($CD34+F$31))^2+($AG35*$AB$32-($CE34+F$32))^2+($AG35*$AB$33-($CF34+F$33))^2+($AG35*$AB$34-($CG34+F$34))^2+($AG35*$AB$35-($CH34+F$35))^2+($AG35*$AB$36-($CI34+F$36))^2+($AG35*$AB$37-($CJ34+F$37))^2+($AG35*$AB$38-($CK34+F$38))^2+($AG35*$AB$39-($CL34+F$39))^2+($AG35*$AB$40-($CM34+F$40))^2+($AG35*$AB$41-($CN34+F$41))^2+($AG35*$AB$42-($CO34+F$42))^2+($AG35*$AB$43-($CP34+F$43))^2+($AG35*$AB$44-($CQ34+F$44))^2+($AG35*$AB$45-($CR34+F$45))^2+($AG35*$AB$46-($CS34+F$46))^2+($AG35*$AB$47-($CT34+F$47))^2+($AG35*$AB$48-($CU34+F$48))^2+($AG35*$AB$49-($CV34+F$49))^2+($AG35*$AB$50-($CW34+F$50))^2+($AG35*$AB$51-($CX34+F$51))^2+($AG35*$AB$52-($CY34+F$52))^2+($AG35*$AB$53-($CZ34+F$53))^2+($AG35*$AB$54-($DA34+F$54))^2+($AG35*$AB$55-($DB34+F$55))^2+($AG35*$AB$56-($DC34+F$56))^2+($AG35*$AB$57-($DD34+F$57))^2+($AG35*$AB$58-($DE34+F$58))^2+($AG35*$AB$59-($DF34+F$59))^2+($AG35*$AB$60-($DG34+F$60))^2+($AG35*$AB$61-($DH34+F$61))^2+($AG35*$AB$62-($DI34+F$62))^2+($AG35*$AB$63-($DJ34+F$63))^2)))</f>
        <v/>
      </c>
      <c r="AK35" s="418" t="str">
        <f>IF(G$10=0,"",IF(COUNTIF($BE$7:$BE34,AK$6)&gt;=HLOOKUP(AK$6,$E$8:$X$10,ROW($E$10)-ROW($E$8)+1,FALSE),"",SQRT(($AG35*$AB$14-($BM34+G$14))^2+($AG35*$AB$15-($BN34+G$15))^2+($AG35*$AB$16-($BO34+G$16))^2+($AG35*$AB$17-($BP34+G$17))^2+($AG35*$AB$18-($BQ34+G$18))^2+($AG35*$AB$19-($BR34+G$19))^2+($AG35*$AB$20-($BS34+G$20))^2+($AG35*$AB$21-($BT34+G$21))^2+($AG35*$AB$22-($BU34+G$22))^2+($AG35*$AB$23-($BV34+G$23))^2+($AG35*$AB$24-($BW34+G$24))^2+($AG35*$AB$25-($BX34+G$25))^2+($AG35*$AB$26-($BY34+G$26))^2+($AG35*$AB$27-($BZ34+G$27))^2+($AG35*$AB$28-($CA34+G$28))^2+($AG35*$AB$29-($CB34+G$29))^2+($AG35*$AB$30-($CC34+G$30))^2+($AG35*$AB$31-($CD34+G$31))^2+($AG35*$AB$32-($CE34+G$32))^2+($AG35*$AB$33-($CF34+G$33))^2+($AG35*$AB$34-($CG34+G$34))^2+($AG35*$AB$35-($CH34+G$35))^2+($AG35*$AB$36-($CI34+G$36))^2+($AG35*$AB$37-($CJ34+G$37))^2+($AG35*$AB$38-($CK34+G$38))^2+($AG35*$AB$39-($CL34+G$39))^2+($AG35*$AB$40-($CM34+G$40))^2+($AG35*$AB$41-($CN34+G$41))^2+($AG35*$AB$42-($CO34+G$42))^2+($AG35*$AB$43-($CP34+G$43))^2+($AG35*$AB$44-($CQ34+G$44))^2+($AG35*$AB$45-($CR34+G$45))^2+($AG35*$AB$46-($CS34+G$46))^2+($AG35*$AB$47-($CT34+G$47))^2+($AG35*$AB$48-($CU34+G$48))^2+($AG35*$AB$49-($CV34+G$49))^2+($AG35*$AB$50-($CW34+G$50))^2+($AG35*$AB$51-($CX34+G$51))^2+($AG35*$AB$52-($CY34+G$52))^2+($AG35*$AB$53-($CZ34+G$53))^2+($AG35*$AB$54-($DA34+G$54))^2+($AG35*$AB$55-($DB34+G$55))^2+($AG35*$AB$56-($DC34+G$56))^2+($AG35*$AB$57-($DD34+G$57))^2+($AG35*$AB$58-($DE34+G$58))^2+($AG35*$AB$59-($DF34+G$59))^2+($AG35*$AB$60-($DG34+G$60))^2+($AG35*$AB$61-($DH34+G$61))^2+($AG35*$AB$62-($DI34+G$62))^2+($AG35*$AB$63-($DJ34+G$63))^2)))</f>
        <v/>
      </c>
      <c r="AL35" s="418" t="str">
        <f>IF(H$10=0,"",IF(COUNTIF($BE$7:$BE34,AL$6)&gt;=HLOOKUP(AL$6,$E$8:$X$10,ROW($E$10)-ROW($E$8)+1,FALSE),"",SQRT(($AG35*$AB$14-($BM34+H$14))^2+($AG35*$AB$15-($BN34+H$15))^2+($AG35*$AB$16-($BO34+H$16))^2+($AG35*$AB$17-($BP34+H$17))^2+($AG35*$AB$18-($BQ34+H$18))^2+($AG35*$AB$19-($BR34+H$19))^2+($AG35*$AB$20-($BS34+H$20))^2+($AG35*$AB$21-($BT34+H$21))^2+($AG35*$AB$22-($BU34+H$22))^2+($AG35*$AB$23-($BV34+H$23))^2+($AG35*$AB$24-($BW34+H$24))^2+($AG35*$AB$25-($BX34+H$25))^2+($AG35*$AB$26-($BY34+H$26))^2+($AG35*$AB$27-($BZ34+H$27))^2+($AG35*$AB$28-($CA34+H$28))^2+($AG35*$AB$29-($CB34+H$29))^2+($AG35*$AB$30-($CC34+H$30))^2+($AG35*$AB$31-($CD34+H$31))^2+($AG35*$AB$32-($CE34+H$32))^2+($AG35*$AB$33-($CF34+H$33))^2+($AG35*$AB$34-($CG34+H$34))^2+($AG35*$AB$35-($CH34+H$35))^2+($AG35*$AB$36-($CI34+H$36))^2+($AG35*$AB$37-($CJ34+H$37))^2+($AG35*$AB$38-($CK34+H$38))^2+($AG35*$AB$39-($CL34+H$39))^2+($AG35*$AB$40-($CM34+H$40))^2+($AG35*$AB$41-($CN34+H$41))^2+($AG35*$AB$42-($CO34+H$42))^2+($AG35*$AB$43-($CP34+H$43))^2+($AG35*$AB$44-($CQ34+H$44))^2+($AG35*$AB$45-($CR34+H$45))^2+($AG35*$AB$46-($CS34+H$46))^2+($AG35*$AB$47-($CT34+H$47))^2+($AG35*$AB$48-($CU34+H$48))^2+($AG35*$AB$49-($CV34+H$49))^2+($AG35*$AB$50-($CW34+H$50))^2+($AG35*$AB$51-($CX34+H$51))^2+($AG35*$AB$52-($CY34+H$52))^2+($AG35*$AB$53-($CZ34+H$53))^2+($AG35*$AB$54-($DA34+H$54))^2+($AG35*$AB$55-($DB34+H$55))^2+($AG35*$AB$56-($DC34+H$56))^2+($AG35*$AB$57-($DD34+H$57))^2+($AG35*$AB$58-($DE34+H$58))^2+($AG35*$AB$59-($DF34+H$59))^2+($AG35*$AB$60-($DG34+H$60))^2+($AG35*$AB$61-($DH34+H$61))^2+($AG35*$AB$62-($DI34+H$62))^2+($AG35*$AB$63-($DJ34+H$63))^2)))</f>
        <v/>
      </c>
      <c r="AM35" s="418" t="str">
        <f>IF(I$10=0,"",IF(COUNTIF($BE$7:$BE34,AM$6)&gt;=HLOOKUP(AM$6,$E$8:$X$10,ROW($E$10)-ROW($E$8)+1,FALSE),"",SQRT(($AG35*$AB$14-($BM34+I$14))^2+($AG35*$AB$15-($BN34+I$15))^2+($AG35*$AB$16-($BO34+I$16))^2+($AG35*$AB$17-($BP34+I$17))^2+($AG35*$AB$18-($BQ34+I$18))^2+($AG35*$AB$19-($BR34+I$19))^2+($AG35*$AB$20-($BS34+I$20))^2+($AG35*$AB$21-($BT34+I$21))^2+($AG35*$AB$22-($BU34+I$22))^2+($AG35*$AB$23-($BV34+I$23))^2+($AG35*$AB$24-($BW34+I$24))^2+($AG35*$AB$25-($BX34+I$25))^2+($AG35*$AB$26-($BY34+I$26))^2+($AG35*$AB$27-($BZ34+I$27))^2+($AG35*$AB$28-($CA34+I$28))^2+($AG35*$AB$29-($CB34+I$29))^2+($AG35*$AB$30-($CC34+I$30))^2+($AG35*$AB$31-($CD34+I$31))^2+($AG35*$AB$32-($CE34+I$32))^2+($AG35*$AB$33-($CF34+I$33))^2+($AG35*$AB$34-($CG34+I$34))^2+($AG35*$AB$35-($CH34+I$35))^2+($AG35*$AB$36-($CI34+I$36))^2+($AG35*$AB$37-($CJ34+I$37))^2+($AG35*$AB$38-($CK34+I$38))^2+($AG35*$AB$39-($CL34+I$39))^2+($AG35*$AB$40-($CM34+I$40))^2+($AG35*$AB$41-($CN34+I$41))^2+($AG35*$AB$42-($CO34+I$42))^2+($AG35*$AB$43-($CP34+I$43))^2+($AG35*$AB$44-($CQ34+I$44))^2+($AG35*$AB$45-($CR34+I$45))^2+($AG35*$AB$46-($CS34+I$46))^2+($AG35*$AB$47-($CT34+I$47))^2+($AG35*$AB$48-($CU34+I$48))^2+($AG35*$AB$49-($CV34+I$49))^2+($AG35*$AB$50-($CW34+I$50))^2+($AG35*$AB$51-($CX34+I$51))^2+($AG35*$AB$52-($CY34+I$52))^2+($AG35*$AB$53-($CZ34+I$53))^2+($AG35*$AB$54-($DA34+I$54))^2+($AG35*$AB$55-($DB34+I$55))^2+($AG35*$AB$56-($DC34+I$56))^2+($AG35*$AB$57-($DD34+I$57))^2+($AG35*$AB$58-($DE34+I$58))^2+($AG35*$AB$59-($DF34+I$59))^2+($AG35*$AB$60-($DG34+I$60))^2+($AG35*$AB$61-($DH34+I$61))^2+($AG35*$AB$62-($DI34+I$62))^2+($AG35*$AB$63-($DJ34+I$63))^2)))</f>
        <v/>
      </c>
      <c r="AN35" s="418" t="str">
        <f>IF(J$10=0,"",IF(COUNTIF($BE$7:$BE34,AN$6)&gt;=HLOOKUP(AN$6,$E$8:$X$10,ROW($E$10)-ROW($E$8)+1,FALSE),"",SQRT(($AG35*$AB$14-($BM34+J$14))^2+($AG35*$AB$15-($BN34+J$15))^2+($AG35*$AB$16-($BO34+J$16))^2+($AG35*$AB$17-($BP34+J$17))^2+($AG35*$AB$18-($BQ34+J$18))^2+($AG35*$AB$19-($BR34+J$19))^2+($AG35*$AB$20-($BS34+J$20))^2+($AG35*$AB$21-($BT34+J$21))^2+($AG35*$AB$22-($BU34+J$22))^2+($AG35*$AB$23-($BV34+J$23))^2+($AG35*$AB$24-($BW34+J$24))^2+($AG35*$AB$25-($BX34+J$25))^2+($AG35*$AB$26-($BY34+J$26))^2+($AG35*$AB$27-($BZ34+J$27))^2+($AG35*$AB$28-($CA34+J$28))^2+($AG35*$AB$29-($CB34+J$29))^2+($AG35*$AB$30-($CC34+J$30))^2+($AG35*$AB$31-($CD34+J$31))^2+($AG35*$AB$32-($CE34+J$32))^2+($AG35*$AB$33-($CF34+J$33))^2+($AG35*$AB$34-($CG34+J$34))^2+($AG35*$AB$35-($CH34+J$35))^2+($AG35*$AB$36-($CI34+J$36))^2+($AG35*$AB$37-($CJ34+J$37))^2+($AG35*$AB$38-($CK34+J$38))^2+($AG35*$AB$39-($CL34+J$39))^2+($AG35*$AB$40-($CM34+J$40))^2+($AG35*$AB$41-($CN34+J$41))^2+($AG35*$AB$42-($CO34+J$42))^2+($AG35*$AB$43-($CP34+J$43))^2+($AG35*$AB$44-($CQ34+J$44))^2+($AG35*$AB$45-($CR34+J$45))^2+($AG35*$AB$46-($CS34+J$46))^2+($AG35*$AB$47-($CT34+J$47))^2+($AG35*$AB$48-($CU34+J$48))^2+($AG35*$AB$49-($CV34+J$49))^2+($AG35*$AB$50-($CW34+J$50))^2+($AG35*$AB$51-($CX34+J$51))^2+($AG35*$AB$52-($CY34+J$52))^2+($AG35*$AB$53-($CZ34+J$53))^2+($AG35*$AB$54-($DA34+J$54))^2+($AG35*$AB$55-($DB34+J$55))^2+($AG35*$AB$56-($DC34+J$56))^2+($AG35*$AB$57-($DD34+J$57))^2+($AG35*$AB$58-($DE34+J$58))^2+($AG35*$AB$59-($DF34+J$59))^2+($AG35*$AB$60-($DG34+J$60))^2+($AG35*$AB$61-($DH34+J$61))^2+($AG35*$AB$62-($DI34+J$62))^2+($AG35*$AB$63-($DJ34+J$63))^2)))</f>
        <v/>
      </c>
      <c r="AO35" s="418" t="str">
        <f>IF(K$10=0,"",IF(COUNTIF($BE$7:$BE34,AO$6)&gt;=HLOOKUP(AO$6,$E$8:$X$10,ROW($E$10)-ROW($E$8)+1,FALSE),"",SQRT(($AG35*$AB$14-($BM34+K$14))^2+($AG35*$AB$15-($BN34+K$15))^2+($AG35*$AB$16-($BO34+K$16))^2+($AG35*$AB$17-($BP34+K$17))^2+($AG35*$AB$18-($BQ34+K$18))^2+($AG35*$AB$19-($BR34+K$19))^2+($AG35*$AB$20-($BS34+K$20))^2+($AG35*$AB$21-($BT34+K$21))^2+($AG35*$AB$22-($BU34+K$22))^2+($AG35*$AB$23-($BV34+K$23))^2+($AG35*$AB$24-($BW34+K$24))^2+($AG35*$AB$25-($BX34+K$25))^2+($AG35*$AB$26-($BY34+K$26))^2+($AG35*$AB$27-($BZ34+K$27))^2+($AG35*$AB$28-($CA34+K$28))^2+($AG35*$AB$29-($CB34+K$29))^2+($AG35*$AB$30-($CC34+K$30))^2+($AG35*$AB$31-($CD34+K$31))^2+($AG35*$AB$32-($CE34+K$32))^2+($AG35*$AB$33-($CF34+K$33))^2+($AG35*$AB$34-($CG34+K$34))^2+($AG35*$AB$35-($CH34+K$35))^2+($AG35*$AB$36-($CI34+K$36))^2+($AG35*$AB$37-($CJ34+K$37))^2+($AG35*$AB$38-($CK34+K$38))^2+($AG35*$AB$39-($CL34+K$39))^2+($AG35*$AB$40-($CM34+K$40))^2+($AG35*$AB$41-($CN34+K$41))^2+($AG35*$AB$42-($CO34+K$42))^2+($AG35*$AB$43-($CP34+K$43))^2+($AG35*$AB$44-($CQ34+K$44))^2+($AG35*$AB$45-($CR34+K$45))^2+($AG35*$AB$46-($CS34+K$46))^2+($AG35*$AB$47-($CT34+K$47))^2+($AG35*$AB$48-($CU34+K$48))^2+($AG35*$AB$49-($CV34+K$49))^2+($AG35*$AB$50-($CW34+K$50))^2+($AG35*$AB$51-($CX34+K$51))^2+($AG35*$AB$52-($CY34+K$52))^2+($AG35*$AB$53-($CZ34+K$53))^2+($AG35*$AB$54-($DA34+K$54))^2+($AG35*$AB$55-($DB34+K$55))^2+($AG35*$AB$56-($DC34+K$56))^2+($AG35*$AB$57-($DD34+K$57))^2+($AG35*$AB$58-($DE34+K$58))^2+($AG35*$AB$59-($DF34+K$59))^2+($AG35*$AB$60-($DG34+K$60))^2+($AG35*$AB$61-($DH34+K$61))^2+($AG35*$AB$62-($DI34+K$62))^2+($AG35*$AB$63-($DJ34+K$63))^2)))</f>
        <v/>
      </c>
      <c r="AP35" s="418" t="str">
        <f>IF(L$10=0,"",IF(COUNTIF($BE$7:$BE34,AP$6)&gt;=HLOOKUP(AP$6,$E$8:$X$10,ROW($E$10)-ROW($E$8)+1,FALSE),"",SQRT(($AG35*$AB$14-($BM34+L$14))^2+($AG35*$AB$15-($BN34+L$15))^2+($AG35*$AB$16-($BO34+L$16))^2+($AG35*$AB$17-($BP34+L$17))^2+($AG35*$AB$18-($BQ34+L$18))^2+($AG35*$AB$19-($BR34+L$19))^2+($AG35*$AB$20-($BS34+L$20))^2+($AG35*$AB$21-($BT34+L$21))^2+($AG35*$AB$22-($BU34+L$22))^2+($AG35*$AB$23-($BV34+L$23))^2+($AG35*$AB$24-($BW34+L$24))^2+($AG35*$AB$25-($BX34+L$25))^2+($AG35*$AB$26-($BY34+L$26))^2+($AG35*$AB$27-($BZ34+L$27))^2+($AG35*$AB$28-($CA34+L$28))^2+($AG35*$AB$29-($CB34+L$29))^2+($AG35*$AB$30-($CC34+L$30))^2+($AG35*$AB$31-($CD34+L$31))^2+($AG35*$AB$32-($CE34+L$32))^2+($AG35*$AB$33-($CF34+L$33))^2+($AG35*$AB$34-($CG34+L$34))^2+($AG35*$AB$35-($CH34+L$35))^2+($AG35*$AB$36-($CI34+L$36))^2+($AG35*$AB$37-($CJ34+L$37))^2+($AG35*$AB$38-($CK34+L$38))^2+($AG35*$AB$39-($CL34+L$39))^2+($AG35*$AB$40-($CM34+L$40))^2+($AG35*$AB$41-($CN34+L$41))^2+($AG35*$AB$42-($CO34+L$42))^2+($AG35*$AB$43-($CP34+L$43))^2+($AG35*$AB$44-($CQ34+L$44))^2+($AG35*$AB$45-($CR34+L$45))^2+($AG35*$AB$46-($CS34+L$46))^2+($AG35*$AB$47-($CT34+L$47))^2+($AG35*$AB$48-($CU34+L$48))^2+($AG35*$AB$49-($CV34+L$49))^2+($AG35*$AB$50-($CW34+L$50))^2+($AG35*$AB$51-($CX34+L$51))^2+($AG35*$AB$52-($CY34+L$52))^2+($AG35*$AB$53-($CZ34+L$53))^2+($AG35*$AB$54-($DA34+L$54))^2+($AG35*$AB$55-($DB34+L$55))^2+($AG35*$AB$56-($DC34+L$56))^2+($AG35*$AB$57-($DD34+L$57))^2+($AG35*$AB$58-($DE34+L$58))^2+($AG35*$AB$59-($DF34+L$59))^2+($AG35*$AB$60-($DG34+L$60))^2+($AG35*$AB$61-($DH34+L$61))^2+($AG35*$AB$62-($DI34+L$62))^2+($AG35*$AB$63-($DJ34+L$63))^2)))</f>
        <v/>
      </c>
      <c r="AQ35" s="418" t="str">
        <f>IF(M$10=0,"",IF(COUNTIF($BE$7:$BE34,AQ$6)&gt;=HLOOKUP(AQ$6,$E$8:$X$10,ROW($E$10)-ROW($E$8)+1,FALSE),"",SQRT(($AG35*$AB$14-($BM34+M$14))^2+($AG35*$AB$15-($BN34+M$15))^2+($AG35*$AB$16-($BO34+M$16))^2+($AG35*$AB$17-($BP34+M$17))^2+($AG35*$AB$18-($BQ34+M$18))^2+($AG35*$AB$19-($BR34+M$19))^2+($AG35*$AB$20-($BS34+M$20))^2+($AG35*$AB$21-($BT34+M$21))^2+($AG35*$AB$22-($BU34+M$22))^2+($AG35*$AB$23-($BV34+M$23))^2+($AG35*$AB$24-($BW34+M$24))^2+($AG35*$AB$25-($BX34+M$25))^2+($AG35*$AB$26-($BY34+M$26))^2+($AG35*$AB$27-($BZ34+M$27))^2+($AG35*$AB$28-($CA34+M$28))^2+($AG35*$AB$29-($CB34+M$29))^2+($AG35*$AB$30-($CC34+M$30))^2+($AG35*$AB$31-($CD34+M$31))^2+($AG35*$AB$32-($CE34+M$32))^2+($AG35*$AB$33-($CF34+M$33))^2+($AG35*$AB$34-($CG34+M$34))^2+($AG35*$AB$35-($CH34+M$35))^2+($AG35*$AB$36-($CI34+M$36))^2+($AG35*$AB$37-($CJ34+M$37))^2+($AG35*$AB$38-($CK34+M$38))^2+($AG35*$AB$39-($CL34+M$39))^2+($AG35*$AB$40-($CM34+M$40))^2+($AG35*$AB$41-($CN34+M$41))^2+($AG35*$AB$42-($CO34+M$42))^2+($AG35*$AB$43-($CP34+M$43))^2+($AG35*$AB$44-($CQ34+M$44))^2+($AG35*$AB$45-($CR34+M$45))^2+($AG35*$AB$46-($CS34+M$46))^2+($AG35*$AB$47-($CT34+M$47))^2+($AG35*$AB$48-($CU34+M$48))^2+($AG35*$AB$49-($CV34+M$49))^2+($AG35*$AB$50-($CW34+M$50))^2+($AG35*$AB$51-($CX34+M$51))^2+($AG35*$AB$52-($CY34+M$52))^2+($AG35*$AB$53-($CZ34+M$53))^2+($AG35*$AB$54-($DA34+M$54))^2+($AG35*$AB$55-($DB34+M$55))^2+($AG35*$AB$56-($DC34+M$56))^2+($AG35*$AB$57-($DD34+M$57))^2+($AG35*$AB$58-($DE34+M$58))^2+($AG35*$AB$59-($DF34+M$59))^2+($AG35*$AB$60-($DG34+M$60))^2+($AG35*$AB$61-($DH34+M$61))^2+($AG35*$AB$62-($DI34+M$62))^2+($AG35*$AB$63-($DJ34+M$63))^2)))</f>
        <v/>
      </c>
      <c r="AR35" s="418" t="str">
        <f>IF(N$10=0,"",IF(COUNTIF($BE$7:$BE34,AR$6)&gt;=HLOOKUP(AR$6,$E$8:$X$10,ROW($E$10)-ROW($E$8)+1,FALSE),"",SQRT(($AG35*$AB$14-($BM34+N$14))^2+($AG35*$AB$15-($BN34+N$15))^2+($AG35*$AB$16-($BO34+N$16))^2+($AG35*$AB$17-($BP34+N$17))^2+($AG35*$AB$18-($BQ34+N$18))^2+($AG35*$AB$19-($BR34+N$19))^2+($AG35*$AB$20-($BS34+N$20))^2+($AG35*$AB$21-($BT34+N$21))^2+($AG35*$AB$22-($BU34+N$22))^2+($AG35*$AB$23-($BV34+N$23))^2+($AG35*$AB$24-($BW34+N$24))^2+($AG35*$AB$25-($BX34+N$25))^2+($AG35*$AB$26-($BY34+N$26))^2+($AG35*$AB$27-($BZ34+N$27))^2+($AG35*$AB$28-($CA34+N$28))^2+($AG35*$AB$29-($CB34+N$29))^2+($AG35*$AB$30-($CC34+N$30))^2+($AG35*$AB$31-($CD34+N$31))^2+($AG35*$AB$32-($CE34+N$32))^2+($AG35*$AB$33-($CF34+N$33))^2+($AG35*$AB$34-($CG34+N$34))^2+($AG35*$AB$35-($CH34+N$35))^2+($AG35*$AB$36-($CI34+N$36))^2+($AG35*$AB$37-($CJ34+N$37))^2+($AG35*$AB$38-($CK34+N$38))^2+($AG35*$AB$39-($CL34+N$39))^2+($AG35*$AB$40-($CM34+N$40))^2+($AG35*$AB$41-($CN34+N$41))^2+($AG35*$AB$42-($CO34+N$42))^2+($AG35*$AB$43-($CP34+N$43))^2+($AG35*$AB$44-($CQ34+N$44))^2+($AG35*$AB$45-($CR34+N$45))^2+($AG35*$AB$46-($CS34+N$46))^2+($AG35*$AB$47-($CT34+N$47))^2+($AG35*$AB$48-($CU34+N$48))^2+($AG35*$AB$49-($CV34+N$49))^2+($AG35*$AB$50-($CW34+N$50))^2+($AG35*$AB$51-($CX34+N$51))^2+($AG35*$AB$52-($CY34+N$52))^2+($AG35*$AB$53-($CZ34+N$53))^2+($AG35*$AB$54-($DA34+N$54))^2+($AG35*$AB$55-($DB34+N$55))^2+($AG35*$AB$56-($DC34+N$56))^2+($AG35*$AB$57-($DD34+N$57))^2+($AG35*$AB$58-($DE34+N$58))^2+($AG35*$AB$59-($DF34+N$59))^2+($AG35*$AB$60-($DG34+N$60))^2+($AG35*$AB$61-($DH34+N$61))^2+($AG35*$AB$62-($DI34+N$62))^2+($AG35*$AB$63-($DJ34+N$63))^2)))</f>
        <v/>
      </c>
      <c r="AS35" s="418" t="str">
        <f>IF(O$10=0,"",IF(COUNTIF($BE$7:$BE34,AS$6)&gt;=HLOOKUP(AS$6,$E$8:$X$10,ROW($E$10)-ROW($E$8)+1,FALSE),"",SQRT(($AG35*$AB$14-($BM34+O$14))^2+($AG35*$AB$15-($BN34+O$15))^2+($AG35*$AB$16-($BO34+O$16))^2+($AG35*$AB$17-($BP34+O$17))^2+($AG35*$AB$18-($BQ34+O$18))^2+($AG35*$AB$19-($BR34+O$19))^2+($AG35*$AB$20-($BS34+O$20))^2+($AG35*$AB$21-($BT34+O$21))^2+($AG35*$AB$22-($BU34+O$22))^2+($AG35*$AB$23-($BV34+O$23))^2+($AG35*$AB$24-($BW34+O$24))^2+($AG35*$AB$25-($BX34+O$25))^2+($AG35*$AB$26-($BY34+O$26))^2+($AG35*$AB$27-($BZ34+O$27))^2+($AG35*$AB$28-($CA34+O$28))^2+($AG35*$AB$29-($CB34+O$29))^2+($AG35*$AB$30-($CC34+O$30))^2+($AG35*$AB$31-($CD34+O$31))^2+($AG35*$AB$32-($CE34+O$32))^2+($AG35*$AB$33-($CF34+O$33))^2+($AG35*$AB$34-($CG34+O$34))^2+($AG35*$AB$35-($CH34+O$35))^2+($AG35*$AB$36-($CI34+O$36))^2+($AG35*$AB$37-($CJ34+O$37))^2+($AG35*$AB$38-($CK34+O$38))^2+($AG35*$AB$39-($CL34+O$39))^2+($AG35*$AB$40-($CM34+O$40))^2+($AG35*$AB$41-($CN34+O$41))^2+($AG35*$AB$42-($CO34+O$42))^2+($AG35*$AB$43-($CP34+O$43))^2+($AG35*$AB$44-($CQ34+O$44))^2+($AG35*$AB$45-($CR34+O$45))^2+($AG35*$AB$46-($CS34+O$46))^2+($AG35*$AB$47-($CT34+O$47))^2+($AG35*$AB$48-($CU34+O$48))^2+($AG35*$AB$49-($CV34+O$49))^2+($AG35*$AB$50-($CW34+O$50))^2+($AG35*$AB$51-($CX34+O$51))^2+($AG35*$AB$52-($CY34+O$52))^2+($AG35*$AB$53-($CZ34+O$53))^2+($AG35*$AB$54-($DA34+O$54))^2+($AG35*$AB$55-($DB34+O$55))^2+($AG35*$AB$56-($DC34+O$56))^2+($AG35*$AB$57-($DD34+O$57))^2+($AG35*$AB$58-($DE34+O$58))^2+($AG35*$AB$59-($DF34+O$59))^2+($AG35*$AB$60-($DG34+O$60))^2+($AG35*$AB$61-($DH34+O$61))^2+($AG35*$AB$62-($DI34+O$62))^2+($AG35*$AB$63-($DJ34+O$63))^2)))</f>
        <v/>
      </c>
      <c r="AT35" s="418" t="str">
        <f>IF(P$10=0,"",IF(COUNTIF($BE$7:$BE34,AT$6)&gt;=HLOOKUP(AT$6,$E$8:$X$10,ROW($E$10)-ROW($E$8)+1,FALSE),"",SQRT(($AG35*$AB$14-($BM34+P$14))^2+($AG35*$AB$15-($BN34+P$15))^2+($AG35*$AB$16-($BO34+P$16))^2+($AG35*$AB$17-($BP34+P$17))^2+($AG35*$AB$18-($BQ34+P$18))^2+($AG35*$AB$19-($BR34+P$19))^2+($AG35*$AB$20-($BS34+P$20))^2+($AG35*$AB$21-($BT34+P$21))^2+($AG35*$AB$22-($BU34+P$22))^2+($AG35*$AB$23-($BV34+P$23))^2+($AG35*$AB$24-($BW34+P$24))^2+($AG35*$AB$25-($BX34+P$25))^2+($AG35*$AB$26-($BY34+P$26))^2+($AG35*$AB$27-($BZ34+P$27))^2+($AG35*$AB$28-($CA34+P$28))^2+($AG35*$AB$29-($CB34+P$29))^2+($AG35*$AB$30-($CC34+P$30))^2+($AG35*$AB$31-($CD34+P$31))^2+($AG35*$AB$32-($CE34+P$32))^2+($AG35*$AB$33-($CF34+P$33))^2+($AG35*$AB$34-($CG34+P$34))^2+($AG35*$AB$35-($CH34+P$35))^2+($AG35*$AB$36-($CI34+P$36))^2+($AG35*$AB$37-($CJ34+P$37))^2+($AG35*$AB$38-($CK34+P$38))^2+($AG35*$AB$39-($CL34+P$39))^2+($AG35*$AB$40-($CM34+P$40))^2+($AG35*$AB$41-($CN34+P$41))^2+($AG35*$AB$42-($CO34+P$42))^2+($AG35*$AB$43-($CP34+P$43))^2+($AG35*$AB$44-($CQ34+P$44))^2+($AG35*$AB$45-($CR34+P$45))^2+($AG35*$AB$46-($CS34+P$46))^2+($AG35*$AB$47-($CT34+P$47))^2+($AG35*$AB$48-($CU34+P$48))^2+($AG35*$AB$49-($CV34+P$49))^2+($AG35*$AB$50-($CW34+P$50))^2+($AG35*$AB$51-($CX34+P$51))^2+($AG35*$AB$52-($CY34+P$52))^2+($AG35*$AB$53-($CZ34+P$53))^2+($AG35*$AB$54-($DA34+P$54))^2+($AG35*$AB$55-($DB34+P$55))^2+($AG35*$AB$56-($DC34+P$56))^2+($AG35*$AB$57-($DD34+P$57))^2+($AG35*$AB$58-($DE34+P$58))^2+($AG35*$AB$59-($DF34+P$59))^2+($AG35*$AB$60-($DG34+P$60))^2+($AG35*$AB$61-($DH34+P$61))^2+($AG35*$AB$62-($DI34+P$62))^2+($AG35*$AB$63-($DJ34+P$63))^2)))</f>
        <v/>
      </c>
      <c r="AU35" s="418" t="str">
        <f>IF(Q$10=0,"",IF(COUNTIF($BE$7:$BE34,AU$6)&gt;=HLOOKUP(AU$6,$E$8:$X$10,ROW($E$10)-ROW($E$8)+1,FALSE),"",SQRT(($AG35*$AB$14-($BM34+Q$14))^2+($AG35*$AB$15-($BN34+Q$15))^2+($AG35*$AB$16-($BO34+Q$16))^2+($AG35*$AB$17-($BP34+Q$17))^2+($AG35*$AB$18-($BQ34+Q$18))^2+($AG35*$AB$19-($BR34+Q$19))^2+($AG35*$AB$20-($BS34+Q$20))^2+($AG35*$AB$21-($BT34+Q$21))^2+($AG35*$AB$22-($BU34+Q$22))^2+($AG35*$AB$23-($BV34+Q$23))^2+($AG35*$AB$24-($BW34+Q$24))^2+($AG35*$AB$25-($BX34+Q$25))^2+($AG35*$AB$26-($BY34+Q$26))^2+($AG35*$AB$27-($BZ34+Q$27))^2+($AG35*$AB$28-($CA34+Q$28))^2+($AG35*$AB$29-($CB34+Q$29))^2+($AG35*$AB$30-($CC34+Q$30))^2+($AG35*$AB$31-($CD34+Q$31))^2+($AG35*$AB$32-($CE34+Q$32))^2+($AG35*$AB$33-($CF34+Q$33))^2+($AG35*$AB$34-($CG34+Q$34))^2+($AG35*$AB$35-($CH34+Q$35))^2+($AG35*$AB$36-($CI34+Q$36))^2+($AG35*$AB$37-($CJ34+Q$37))^2+($AG35*$AB$38-($CK34+Q$38))^2+($AG35*$AB$39-($CL34+Q$39))^2+($AG35*$AB$40-($CM34+Q$40))^2+($AG35*$AB$41-($CN34+Q$41))^2+($AG35*$AB$42-($CO34+Q$42))^2+($AG35*$AB$43-($CP34+Q$43))^2+($AG35*$AB$44-($CQ34+Q$44))^2+($AG35*$AB$45-($CR34+Q$45))^2+($AG35*$AB$46-($CS34+Q$46))^2+($AG35*$AB$47-($CT34+Q$47))^2+($AG35*$AB$48-($CU34+Q$48))^2+($AG35*$AB$49-($CV34+Q$49))^2+($AG35*$AB$50-($CW34+Q$50))^2+($AG35*$AB$51-($CX34+Q$51))^2+($AG35*$AB$52-($CY34+Q$52))^2+($AG35*$AB$53-($CZ34+Q$53))^2+($AG35*$AB$54-($DA34+Q$54))^2+($AG35*$AB$55-($DB34+Q$55))^2+($AG35*$AB$56-($DC34+Q$56))^2+($AG35*$AB$57-($DD34+Q$57))^2+($AG35*$AB$58-($DE34+Q$58))^2+($AG35*$AB$59-($DF34+Q$59))^2+($AG35*$AB$60-($DG34+Q$60))^2+($AG35*$AB$61-($DH34+Q$61))^2+($AG35*$AB$62-($DI34+Q$62))^2+($AG35*$AB$63-($DJ34+Q$63))^2)))</f>
        <v/>
      </c>
      <c r="AV35" s="418" t="str">
        <f>IF(R$10=0,"",IF(COUNTIF($BE$7:$BE34,AV$6)&gt;=HLOOKUP(AV$6,$E$8:$X$10,ROW($E$10)-ROW($E$8)+1,FALSE),"",SQRT(($AG35*$AB$14-($BM34+R$14))^2+($AG35*$AB$15-($BN34+R$15))^2+($AG35*$AB$16-($BO34+R$16))^2+($AG35*$AB$17-($BP34+R$17))^2+($AG35*$AB$18-($BQ34+R$18))^2+($AG35*$AB$19-($BR34+R$19))^2+($AG35*$AB$20-($BS34+R$20))^2+($AG35*$AB$21-($BT34+R$21))^2+($AG35*$AB$22-($BU34+R$22))^2+($AG35*$AB$23-($BV34+R$23))^2+($AG35*$AB$24-($BW34+R$24))^2+($AG35*$AB$25-($BX34+R$25))^2+($AG35*$AB$26-($BY34+R$26))^2+($AG35*$AB$27-($BZ34+R$27))^2+($AG35*$AB$28-($CA34+R$28))^2+($AG35*$AB$29-($CB34+R$29))^2+($AG35*$AB$30-($CC34+R$30))^2+($AG35*$AB$31-($CD34+R$31))^2+($AG35*$AB$32-($CE34+R$32))^2+($AG35*$AB$33-($CF34+R$33))^2+($AG35*$AB$34-($CG34+R$34))^2+($AG35*$AB$35-($CH34+R$35))^2+($AG35*$AB$36-($CI34+R$36))^2+($AG35*$AB$37-($CJ34+R$37))^2+($AG35*$AB$38-($CK34+R$38))^2+($AG35*$AB$39-($CL34+R$39))^2+($AG35*$AB$40-($CM34+R$40))^2+($AG35*$AB$41-($CN34+R$41))^2+($AG35*$AB$42-($CO34+R$42))^2+($AG35*$AB$43-($CP34+R$43))^2+($AG35*$AB$44-($CQ34+R$44))^2+($AG35*$AB$45-($CR34+R$45))^2+($AG35*$AB$46-($CS34+R$46))^2+($AG35*$AB$47-($CT34+R$47))^2+($AG35*$AB$48-($CU34+R$48))^2+($AG35*$AB$49-($CV34+R$49))^2+($AG35*$AB$50-($CW34+R$50))^2+($AG35*$AB$51-($CX34+R$51))^2+($AG35*$AB$52-($CY34+R$52))^2+($AG35*$AB$53-($CZ34+R$53))^2+($AG35*$AB$54-($DA34+R$54))^2+($AG35*$AB$55-($DB34+R$55))^2+($AG35*$AB$56-($DC34+R$56))^2+($AG35*$AB$57-($DD34+R$57))^2+($AG35*$AB$58-($DE34+R$58))^2+($AG35*$AB$59-($DF34+R$59))^2+($AG35*$AB$60-($DG34+R$60))^2+($AG35*$AB$61-($DH34+R$61))^2+($AG35*$AB$62-($DI34+R$62))^2+($AG35*$AB$63-($DJ34+R$63))^2)))</f>
        <v/>
      </c>
      <c r="AW35" s="418" t="str">
        <f>IF(S$10=0,"",IF(COUNTIF($BE$7:$BE34,AW$6)&gt;=HLOOKUP(AW$6,$E$8:$X$10,ROW($E$10)-ROW($E$8)+1,FALSE),"",SQRT(($AG35*$AB$14-($BM34+S$14))^2+($AG35*$AB$15-($BN34+S$15))^2+($AG35*$AB$16-($BO34+S$16))^2+($AG35*$AB$17-($BP34+S$17))^2+($AG35*$AB$18-($BQ34+S$18))^2+($AG35*$AB$19-($BR34+S$19))^2+($AG35*$AB$20-($BS34+S$20))^2+($AG35*$AB$21-($BT34+S$21))^2+($AG35*$AB$22-($BU34+S$22))^2+($AG35*$AB$23-($BV34+S$23))^2+($AG35*$AB$24-($BW34+S$24))^2+($AG35*$AB$25-($BX34+S$25))^2+($AG35*$AB$26-($BY34+S$26))^2+($AG35*$AB$27-($BZ34+S$27))^2+($AG35*$AB$28-($CA34+S$28))^2+($AG35*$AB$29-($CB34+S$29))^2+($AG35*$AB$30-($CC34+S$30))^2+($AG35*$AB$31-($CD34+S$31))^2+($AG35*$AB$32-($CE34+S$32))^2+($AG35*$AB$33-($CF34+S$33))^2+($AG35*$AB$34-($CG34+S$34))^2+($AG35*$AB$35-($CH34+S$35))^2+($AG35*$AB$36-($CI34+S$36))^2+($AG35*$AB$37-($CJ34+S$37))^2+($AG35*$AB$38-($CK34+S$38))^2+($AG35*$AB$39-($CL34+S$39))^2+($AG35*$AB$40-($CM34+S$40))^2+($AG35*$AB$41-($CN34+S$41))^2+($AG35*$AB$42-($CO34+S$42))^2+($AG35*$AB$43-($CP34+S$43))^2+($AG35*$AB$44-($CQ34+S$44))^2+($AG35*$AB$45-($CR34+S$45))^2+($AG35*$AB$46-($CS34+S$46))^2+($AG35*$AB$47-($CT34+S$47))^2+($AG35*$AB$48-($CU34+S$48))^2+($AG35*$AB$49-($CV34+S$49))^2+($AG35*$AB$50-($CW34+S$50))^2+($AG35*$AB$51-($CX34+S$51))^2+($AG35*$AB$52-($CY34+S$52))^2+($AG35*$AB$53-($CZ34+S$53))^2+($AG35*$AB$54-($DA34+S$54))^2+($AG35*$AB$55-($DB34+S$55))^2+($AG35*$AB$56-($DC34+S$56))^2+($AG35*$AB$57-($DD34+S$57))^2+($AG35*$AB$58-($DE34+S$58))^2+($AG35*$AB$59-($DF34+S$59))^2+($AG35*$AB$60-($DG34+S$60))^2+($AG35*$AB$61-($DH34+S$61))^2+($AG35*$AB$62-($DI34+S$62))^2+($AG35*$AB$63-($DJ34+S$63))^2)))</f>
        <v/>
      </c>
      <c r="AX35" s="418" t="str">
        <f>IF(T$10=0,"",IF(COUNTIF($BE$7:$BE34,AX$6)&gt;=HLOOKUP(AX$6,$E$8:$X$10,ROW($E$10)-ROW($E$8)+1,FALSE),"",SQRT(($AG35*$AB$14-($BM34+T$14))^2+($AG35*$AB$15-($BN34+T$15))^2+($AG35*$AB$16-($BO34+T$16))^2+($AG35*$AB$17-($BP34+T$17))^2+($AG35*$AB$18-($BQ34+T$18))^2+($AG35*$AB$19-($BR34+T$19))^2+($AG35*$AB$20-($BS34+T$20))^2+($AG35*$AB$21-($BT34+T$21))^2+($AG35*$AB$22-($BU34+T$22))^2+($AG35*$AB$23-($BV34+T$23))^2+($AG35*$AB$24-($BW34+T$24))^2+($AG35*$AB$25-($BX34+T$25))^2+($AG35*$AB$26-($BY34+T$26))^2+($AG35*$AB$27-($BZ34+T$27))^2+($AG35*$AB$28-($CA34+T$28))^2+($AG35*$AB$29-($CB34+T$29))^2+($AG35*$AB$30-($CC34+T$30))^2+($AG35*$AB$31-($CD34+T$31))^2+($AG35*$AB$32-($CE34+T$32))^2+($AG35*$AB$33-($CF34+T$33))^2+($AG35*$AB$34-($CG34+T$34))^2+($AG35*$AB$35-($CH34+T$35))^2+($AG35*$AB$36-($CI34+T$36))^2+($AG35*$AB$37-($CJ34+T$37))^2+($AG35*$AB$38-($CK34+T$38))^2+($AG35*$AB$39-($CL34+T$39))^2+($AG35*$AB$40-($CM34+T$40))^2+($AG35*$AB$41-($CN34+T$41))^2+($AG35*$AB$42-($CO34+T$42))^2+($AG35*$AB$43-($CP34+T$43))^2+($AG35*$AB$44-($CQ34+T$44))^2+($AG35*$AB$45-($CR34+T$45))^2+($AG35*$AB$46-($CS34+T$46))^2+($AG35*$AB$47-($CT34+T$47))^2+($AG35*$AB$48-($CU34+T$48))^2+($AG35*$AB$49-($CV34+T$49))^2+($AG35*$AB$50-($CW34+T$50))^2+($AG35*$AB$51-($CX34+T$51))^2+($AG35*$AB$52-($CY34+T$52))^2+($AG35*$AB$53-($CZ34+T$53))^2+($AG35*$AB$54-($DA34+T$54))^2+($AG35*$AB$55-($DB34+T$55))^2+($AG35*$AB$56-($DC34+T$56))^2+($AG35*$AB$57-($DD34+T$57))^2+($AG35*$AB$58-($DE34+T$58))^2+($AG35*$AB$59-($DF34+T$59))^2+($AG35*$AB$60-($DG34+T$60))^2+($AG35*$AB$61-($DH34+T$61))^2+($AG35*$AB$62-($DI34+T$62))^2+($AG35*$AB$63-($DJ34+T$63))^2)))</f>
        <v/>
      </c>
      <c r="AY35" s="418" t="str">
        <f>IF(U$10=0,"",IF(COUNTIF($BE$7:$BE34,AY$6)&gt;=HLOOKUP(AY$6,$E$8:$X$10,ROW($E$10)-ROW($E$8)+1,FALSE),"",SQRT(($AG35*$AB$14-($BM34+U$14))^2+($AG35*$AB$15-($BN34+U$15))^2+($AG35*$AB$16-($BO34+U$16))^2+($AG35*$AB$17-($BP34+U$17))^2+($AG35*$AB$18-($BQ34+U$18))^2+($AG35*$AB$19-($BR34+U$19))^2+($AG35*$AB$20-($BS34+U$20))^2+($AG35*$AB$21-($BT34+U$21))^2+($AG35*$AB$22-($BU34+U$22))^2+($AG35*$AB$23-($BV34+U$23))^2+($AG35*$AB$24-($BW34+U$24))^2+($AG35*$AB$25-($BX34+U$25))^2+($AG35*$AB$26-($BY34+U$26))^2+($AG35*$AB$27-($BZ34+U$27))^2+($AG35*$AB$28-($CA34+U$28))^2+($AG35*$AB$29-($CB34+U$29))^2+($AG35*$AB$30-($CC34+U$30))^2+($AG35*$AB$31-($CD34+U$31))^2+($AG35*$AB$32-($CE34+U$32))^2+($AG35*$AB$33-($CF34+U$33))^2+($AG35*$AB$34-($CG34+U$34))^2+($AG35*$AB$35-($CH34+U$35))^2+($AG35*$AB$36-($CI34+U$36))^2+($AG35*$AB$37-($CJ34+U$37))^2+($AG35*$AB$38-($CK34+U$38))^2+($AG35*$AB$39-($CL34+U$39))^2+($AG35*$AB$40-($CM34+U$40))^2+($AG35*$AB$41-($CN34+U$41))^2+($AG35*$AB$42-($CO34+U$42))^2+($AG35*$AB$43-($CP34+U$43))^2+($AG35*$AB$44-($CQ34+U$44))^2+($AG35*$AB$45-($CR34+U$45))^2+($AG35*$AB$46-($CS34+U$46))^2+($AG35*$AB$47-($CT34+U$47))^2+($AG35*$AB$48-($CU34+U$48))^2+($AG35*$AB$49-($CV34+U$49))^2+($AG35*$AB$50-($CW34+U$50))^2+($AG35*$AB$51-($CX34+U$51))^2+($AG35*$AB$52-($CY34+U$52))^2+($AG35*$AB$53-($CZ34+U$53))^2+($AG35*$AB$54-($DA34+U$54))^2+($AG35*$AB$55-($DB34+U$55))^2+($AG35*$AB$56-($DC34+U$56))^2+($AG35*$AB$57-($DD34+U$57))^2+($AG35*$AB$58-($DE34+U$58))^2+($AG35*$AB$59-($DF34+U$59))^2+($AG35*$AB$60-($DG34+U$60))^2+($AG35*$AB$61-($DH34+U$61))^2+($AG35*$AB$62-($DI34+U$62))^2+($AG35*$AB$63-($DJ34+U$63))^2)))</f>
        <v/>
      </c>
      <c r="AZ35" s="418" t="str">
        <f>IF(V$10=0,"",IF(COUNTIF($BE$7:$BE34,AZ$6)&gt;=HLOOKUP(AZ$6,$E$8:$X$10,ROW($E$10)-ROW($E$8)+1,FALSE),"",SQRT(($AG35*$AB$14-($BM34+V$14))^2+($AG35*$AB$15-($BN34+V$15))^2+($AG35*$AB$16-($BO34+V$16))^2+($AG35*$AB$17-($BP34+V$17))^2+($AG35*$AB$18-($BQ34+V$18))^2+($AG35*$AB$19-($BR34+V$19))^2+($AG35*$AB$20-($BS34+V$20))^2+($AG35*$AB$21-($BT34+V$21))^2+($AG35*$AB$22-($BU34+V$22))^2+($AG35*$AB$23-($BV34+V$23))^2+($AG35*$AB$24-($BW34+V$24))^2+($AG35*$AB$25-($BX34+V$25))^2+($AG35*$AB$26-($BY34+V$26))^2+($AG35*$AB$27-($BZ34+V$27))^2+($AG35*$AB$28-($CA34+V$28))^2+($AG35*$AB$29-($CB34+V$29))^2+($AG35*$AB$30-($CC34+V$30))^2+($AG35*$AB$31-($CD34+V$31))^2+($AG35*$AB$32-($CE34+V$32))^2+($AG35*$AB$33-($CF34+V$33))^2+($AG35*$AB$34-($CG34+V$34))^2+($AG35*$AB$35-($CH34+V$35))^2+($AG35*$AB$36-($CI34+V$36))^2+($AG35*$AB$37-($CJ34+V$37))^2+($AG35*$AB$38-($CK34+V$38))^2+($AG35*$AB$39-($CL34+V$39))^2+($AG35*$AB$40-($CM34+V$40))^2+($AG35*$AB$41-($CN34+V$41))^2+($AG35*$AB$42-($CO34+V$42))^2+($AG35*$AB$43-($CP34+V$43))^2+($AG35*$AB$44-($CQ34+V$44))^2+($AG35*$AB$45-($CR34+V$45))^2+($AG35*$AB$46-($CS34+V$46))^2+($AG35*$AB$47-($CT34+V$47))^2+($AG35*$AB$48-($CU34+V$48))^2+($AG35*$AB$49-($CV34+V$49))^2+($AG35*$AB$50-($CW34+V$50))^2+($AG35*$AB$51-($CX34+V$51))^2+($AG35*$AB$52-($CY34+V$52))^2+($AG35*$AB$53-($CZ34+V$53))^2+($AG35*$AB$54-($DA34+V$54))^2+($AG35*$AB$55-($DB34+V$55))^2+($AG35*$AB$56-($DC34+V$56))^2+($AG35*$AB$57-($DD34+V$57))^2+($AG35*$AB$58-($DE34+V$58))^2+($AG35*$AB$59-($DF34+V$59))^2+($AG35*$AB$60-($DG34+V$60))^2+($AG35*$AB$61-($DH34+V$61))^2+($AG35*$AB$62-($DI34+V$62))^2+($AG35*$AB$63-($DJ34+V$63))^2)))</f>
        <v/>
      </c>
      <c r="BA35" s="418" t="str">
        <f>IF(W$10=0,"",IF(COUNTIF($BE$7:$BE34,BA$6)&gt;=HLOOKUP(BA$6,$E$8:$X$10,ROW($E$10)-ROW($E$8)+1,FALSE),"",SQRT(($AG35*$AB$14-($BM34+W$14))^2+($AG35*$AB$15-($BN34+W$15))^2+($AG35*$AB$16-($BO34+W$16))^2+($AG35*$AB$17-($BP34+W$17))^2+($AG35*$AB$18-($BQ34+W$18))^2+($AG35*$AB$19-($BR34+W$19))^2+($AG35*$AB$20-($BS34+W$20))^2+($AG35*$AB$21-($BT34+W$21))^2+($AG35*$AB$22-($BU34+W$22))^2+($AG35*$AB$23-($BV34+W$23))^2+($AG35*$AB$24-($BW34+W$24))^2+($AG35*$AB$25-($BX34+W$25))^2+($AG35*$AB$26-($BY34+W$26))^2+($AG35*$AB$27-($BZ34+W$27))^2+($AG35*$AB$28-($CA34+W$28))^2+($AG35*$AB$29-($CB34+W$29))^2+($AG35*$AB$30-($CC34+W$30))^2+($AG35*$AB$31-($CD34+W$31))^2+($AG35*$AB$32-($CE34+W$32))^2+($AG35*$AB$33-($CF34+W$33))^2+($AG35*$AB$34-($CG34+W$34))^2+($AG35*$AB$35-($CH34+W$35))^2+($AG35*$AB$36-($CI34+W$36))^2+($AG35*$AB$37-($CJ34+W$37))^2+($AG35*$AB$38-($CK34+W$38))^2+($AG35*$AB$39-($CL34+W$39))^2+($AG35*$AB$40-($CM34+W$40))^2+($AG35*$AB$41-($CN34+W$41))^2+($AG35*$AB$42-($CO34+W$42))^2+($AG35*$AB$43-($CP34+W$43))^2+($AG35*$AB$44-($CQ34+W$44))^2+($AG35*$AB$45-($CR34+W$45))^2+($AG35*$AB$46-($CS34+W$46))^2+($AG35*$AB$47-($CT34+W$47))^2+($AG35*$AB$48-($CU34+W$48))^2+($AG35*$AB$49-($CV34+W$49))^2+($AG35*$AB$50-($CW34+W$50))^2+($AG35*$AB$51-($CX34+W$51))^2+($AG35*$AB$52-($CY34+W$52))^2+($AG35*$AB$53-($CZ34+W$53))^2+($AG35*$AB$54-($DA34+W$54))^2+($AG35*$AB$55-($DB34+W$55))^2+($AG35*$AB$56-($DC34+W$56))^2+($AG35*$AB$57-($DD34+W$57))^2+($AG35*$AB$58-($DE34+W$58))^2+($AG35*$AB$59-($DF34+W$59))^2+($AG35*$AB$60-($DG34+W$60))^2+($AG35*$AB$61-($DH34+W$61))^2+($AG35*$AB$62-($DI34+W$62))^2+($AG35*$AB$63-($DJ34+W$63))^2)))</f>
        <v/>
      </c>
      <c r="BB35" s="418" t="str">
        <f>IF(X$10=0,"",IF(COUNTIF($BE$7:$BE34,BB$6)&gt;=HLOOKUP(BB$6,$E$8:$X$10,ROW($E$10)-ROW($E$8)+1,FALSE),"",SQRT(($AG35*$AB$14-($BM34+X$14))^2+($AG35*$AB$15-($BN34+X$15))^2+($AG35*$AB$16-($BO34+X$16))^2+($AG35*$AB$17-($BP34+X$17))^2+($AG35*$AB$18-($BQ34+X$18))^2+($AG35*$AB$19-($BR34+X$19))^2+($AG35*$AB$20-($BS34+X$20))^2+($AG35*$AB$21-($BT34+X$21))^2+($AG35*$AB$22-($BU34+X$22))^2+($AG35*$AB$23-($BV34+X$23))^2+($AG35*$AB$24-($BW34+X$24))^2+($AG35*$AB$25-($BX34+X$25))^2+($AG35*$AB$26-($BY34+X$26))^2+($AG35*$AB$27-($BZ34+X$27))^2+($AG35*$AB$28-($CA34+X$28))^2+($AG35*$AB$29-($CB34+X$29))^2+($AG35*$AB$30-($CC34+X$30))^2+($AG35*$AB$31-($CD34+X$31))^2+($AG35*$AB$32-($CE34+X$32))^2+($AG35*$AB$33-($CF34+X$33))^2+($AG35*$AB$34-($CG34+X$34))^2+($AG35*$AB$35-($CH34+X$35))^2+($AG35*$AB$36-($CI34+X$36))^2+($AG35*$AB$37-($CJ34+X$37))^2+($AG35*$AB$38-($CK34+X$38))^2+($AG35*$AB$39-($CL34+X$39))^2+($AG35*$AB$40-($CM34+X$40))^2+($AG35*$AB$41-($CN34+X$41))^2+($AG35*$AB$42-($CO34+X$42))^2+($AG35*$AB$43-($CP34+X$43))^2+($AG35*$AB$44-($CQ34+X$44))^2+($AG35*$AB$45-($CR34+X$45))^2+($AG35*$AB$46-($CS34+X$46))^2+($AG35*$AB$47-($CT34+X$47))^2+($AG35*$AB$48-($CU34+X$48))^2+($AG35*$AB$49-($CV34+X$49))^2+($AG35*$AB$50-($CW34+X$50))^2+($AG35*$AB$51-($CX34+X$51))^2+($AG35*$AB$52-($CY34+X$52))^2+($AG35*$AB$53-($CZ34+X$53))^2+($AG35*$AB$54-($DA34+X$54))^2+($AG35*$AB$55-($DB34+X$55))^2+($AG35*$AB$56-($DC34+X$56))^2+($AG35*$AB$57-($DD34+X$57))^2+($AG35*$AB$58-($DE34+X$58))^2+($AG35*$AB$59-($DF34+X$59))^2+($AG35*$AB$60-($DG34+X$60))^2+($AG35*$AB$61-($DH34+X$61))^2+($AG35*$AB$62-($DI34+X$62))^2+($AG35*$AB$63-($DJ34+X$63))^2)))</f>
        <v/>
      </c>
      <c r="BC35" s="200"/>
      <c r="BD35" s="419">
        <f t="shared" si="68"/>
        <v>0</v>
      </c>
      <c r="BE35" s="420">
        <f t="shared" si="7"/>
        <v>0</v>
      </c>
      <c r="BF35" s="421">
        <f t="shared" si="8"/>
        <v>0</v>
      </c>
      <c r="BG35" s="71"/>
      <c r="BH35" s="71"/>
      <c r="BI35" s="71"/>
      <c r="BJ35" s="71"/>
      <c r="BK35" s="71"/>
      <c r="BL35" s="197">
        <f t="shared" si="69"/>
        <v>29</v>
      </c>
      <c r="BM35" s="202">
        <f t="shared" si="66"/>
        <v>0</v>
      </c>
      <c r="BN35" s="202">
        <f t="shared" si="67"/>
        <v>0</v>
      </c>
      <c r="BO35" s="202">
        <f t="shared" si="13"/>
        <v>0</v>
      </c>
      <c r="BP35" s="202">
        <f t="shared" si="14"/>
        <v>0</v>
      </c>
      <c r="BQ35" s="202">
        <f t="shared" si="15"/>
        <v>0</v>
      </c>
      <c r="BR35" s="202">
        <f t="shared" si="16"/>
        <v>0</v>
      </c>
      <c r="BS35" s="202">
        <f t="shared" si="17"/>
        <v>0</v>
      </c>
      <c r="BT35" s="202">
        <f t="shared" si="18"/>
        <v>0</v>
      </c>
      <c r="BU35" s="202">
        <f t="shared" si="19"/>
        <v>0</v>
      </c>
      <c r="BV35" s="202">
        <f t="shared" si="20"/>
        <v>0</v>
      </c>
      <c r="BW35" s="202">
        <f t="shared" si="21"/>
        <v>0</v>
      </c>
      <c r="BX35" s="202">
        <f t="shared" si="22"/>
        <v>0</v>
      </c>
      <c r="BY35" s="202">
        <f t="shared" si="23"/>
        <v>0</v>
      </c>
      <c r="BZ35" s="202">
        <f t="shared" si="24"/>
        <v>0</v>
      </c>
      <c r="CA35" s="202">
        <f t="shared" si="25"/>
        <v>0</v>
      </c>
      <c r="CB35" s="202">
        <f t="shared" si="26"/>
        <v>0</v>
      </c>
      <c r="CC35" s="202">
        <f t="shared" si="27"/>
        <v>0</v>
      </c>
      <c r="CD35" s="202">
        <f t="shared" si="28"/>
        <v>0</v>
      </c>
      <c r="CE35" s="202">
        <f t="shared" si="29"/>
        <v>0</v>
      </c>
      <c r="CF35" s="202">
        <f t="shared" si="30"/>
        <v>0</v>
      </c>
      <c r="CG35" s="202">
        <f t="shared" si="31"/>
        <v>0</v>
      </c>
      <c r="CH35" s="202">
        <f t="shared" si="32"/>
        <v>0</v>
      </c>
      <c r="CI35" s="202">
        <f t="shared" si="33"/>
        <v>0</v>
      </c>
      <c r="CJ35" s="202">
        <f t="shared" si="34"/>
        <v>0</v>
      </c>
      <c r="CK35" s="202">
        <f t="shared" si="35"/>
        <v>0</v>
      </c>
      <c r="CL35" s="202">
        <f t="shared" si="36"/>
        <v>0</v>
      </c>
      <c r="CM35" s="202">
        <f t="shared" si="37"/>
        <v>0</v>
      </c>
      <c r="CN35" s="202">
        <f t="shared" si="38"/>
        <v>0</v>
      </c>
      <c r="CO35" s="202">
        <f t="shared" si="39"/>
        <v>0</v>
      </c>
      <c r="CP35" s="202">
        <f t="shared" si="40"/>
        <v>0</v>
      </c>
      <c r="CQ35" s="202">
        <f t="shared" si="41"/>
        <v>0</v>
      </c>
      <c r="CR35" s="202">
        <f t="shared" si="42"/>
        <v>0</v>
      </c>
      <c r="CS35" s="202">
        <f t="shared" si="43"/>
        <v>0</v>
      </c>
      <c r="CT35" s="202">
        <f t="shared" si="44"/>
        <v>0</v>
      </c>
      <c r="CU35" s="202">
        <f t="shared" si="45"/>
        <v>0</v>
      </c>
      <c r="CV35" s="202">
        <f t="shared" si="46"/>
        <v>0</v>
      </c>
      <c r="CW35" s="202">
        <f t="shared" si="47"/>
        <v>0</v>
      </c>
      <c r="CX35" s="202">
        <f t="shared" si="48"/>
        <v>0</v>
      </c>
      <c r="CY35" s="202">
        <f t="shared" si="49"/>
        <v>0</v>
      </c>
      <c r="CZ35" s="202">
        <f t="shared" si="50"/>
        <v>0</v>
      </c>
      <c r="DA35" s="202">
        <f t="shared" si="51"/>
        <v>0</v>
      </c>
      <c r="DB35" s="202">
        <f t="shared" si="52"/>
        <v>0</v>
      </c>
      <c r="DC35" s="202">
        <f t="shared" si="53"/>
        <v>0</v>
      </c>
      <c r="DD35" s="202">
        <f t="shared" si="54"/>
        <v>0</v>
      </c>
      <c r="DE35" s="202">
        <f t="shared" si="55"/>
        <v>0</v>
      </c>
      <c r="DF35" s="202">
        <f t="shared" si="56"/>
        <v>0</v>
      </c>
      <c r="DG35" s="202">
        <f t="shared" si="57"/>
        <v>0</v>
      </c>
      <c r="DH35" s="202">
        <f t="shared" si="58"/>
        <v>0</v>
      </c>
      <c r="DI35" s="202">
        <f t="shared" si="59"/>
        <v>0</v>
      </c>
      <c r="DJ35" s="202">
        <f t="shared" si="60"/>
        <v>0</v>
      </c>
      <c r="DK35" s="71"/>
      <c r="DL35" s="71"/>
      <c r="DM35" s="71"/>
      <c r="DN35" s="71"/>
      <c r="DO35" s="71"/>
      <c r="DP35" s="71"/>
    </row>
    <row r="36" spans="1:120" ht="18" customHeight="1" thickTop="1" thickBot="1" x14ac:dyDescent="0.25">
      <c r="A36" s="71"/>
      <c r="B36" s="691"/>
      <c r="C36" s="220"/>
      <c r="D36" s="236"/>
      <c r="E36" s="237"/>
      <c r="F36" s="237"/>
      <c r="G36" s="237"/>
      <c r="H36" s="237"/>
      <c r="I36" s="237"/>
      <c r="J36" s="237"/>
      <c r="K36" s="237"/>
      <c r="L36" s="237"/>
      <c r="M36" s="237"/>
      <c r="N36" s="237"/>
      <c r="O36" s="237"/>
      <c r="P36" s="237"/>
      <c r="Q36" s="237"/>
      <c r="R36" s="237"/>
      <c r="S36" s="237"/>
      <c r="T36" s="237"/>
      <c r="U36" s="237"/>
      <c r="V36" s="237"/>
      <c r="W36" s="415"/>
      <c r="X36" s="414"/>
      <c r="Y36" s="133"/>
      <c r="Z36" s="222">
        <f t="shared" si="63"/>
        <v>0</v>
      </c>
      <c r="AA36" s="223"/>
      <c r="AB36" s="224">
        <f t="shared" si="64"/>
        <v>0</v>
      </c>
      <c r="AC36" s="71"/>
      <c r="AD36" s="440">
        <f t="shared" si="65"/>
        <v>0</v>
      </c>
      <c r="AE36" s="71"/>
      <c r="AF36" s="71"/>
      <c r="AG36" s="417">
        <f>IF(MAX(AG$7:AG35)&lt;$W$12,AG35+1,0)</f>
        <v>0</v>
      </c>
      <c r="AH36" s="200"/>
      <c r="AI36" s="418" t="str">
        <f>IF(E$10=0,"",IF(COUNTIF($BE$7:$BE35,AI$6)&gt;=HLOOKUP(AI$6,$E$8:$X$10,ROW($E$10)-ROW($E$8)+1,FALSE),"",SQRT(($AG36*$AB$14-($BM35+E$14))^2+($AG36*$AB$15-($BN35+E$15))^2+($AG36*$AB$16-($BO35+E$16))^2+($AG36*$AB$17-($BP35+E$17))^2+($AG36*$AB$18-($BQ35+E$18))^2+($AG36*$AB$19-($BR35+E$19))^2+($AG36*$AB$20-($BS35+E$20))^2+($AG36*$AB$21-($BT35+E$21))^2+($AG36*$AB$22-($BU35+E$22))^2+($AG36*$AB$23-($BV35+E$23))^2+($AG36*$AB$24-($BW35+E$24))^2+($AG36*$AB$25-($BX35+E$25))^2+($AG36*$AB$26-($BY35+E$26))^2+($AG36*$AB$27-($BZ35+E$27))^2+($AG36*$AB$28-($CA35+E$28))^2+($AG36*$AB$29-($CB35+E$29))^2+($AG36*$AB$30-($CC35+E$30))^2+($AG36*$AB$31-($CD35+E$31))^2+($AG36*$AB$32-($CE35+E$32))^2+($AG36*$AB$33-($CF35+E$33))^2+($AG36*$AB$34-($CG35+E$34))^2+($AG36*$AB$35-($CH35+E$35))^2+($AG36*$AB$36-($CI35+E$36))^2+($AG36*$AB$37-($CJ35+E$37))^2+($AG36*$AB$38-($CK35+E$38))^2+($AG36*$AB$39-($CL35+E$39))^2+($AG36*$AB$40-($CM35+E$40))^2+($AG36*$AB$41-($CN35+E$41))^2+($AG36*$AB$42-($CO35+E$42))^2+($AG36*$AB$43-($CP35+E$43))^2+($AG36*$AB$44-($CQ35+E$44))^2+($AG36*$AB$45-($CR35+E$45))^2+($AG36*$AB$46-($CS35+E$46))^2+($AG36*$AB$47-($CT35+E$47))^2+($AG36*$AB$48-($CU35+E$48))^2+($AG36*$AB$49-($CV35+E$49))^2+($AG36*$AB$50-($CW35+E$50))^2+($AG36*$AB$51-($CX35+E$51))^2+($AG36*$AB$52-($CY35+E$52))^2+($AG36*$AB$53-($CZ35+E$53))^2+($AG36*$AB$54-($DA35+E$54))^2+($AG36*$AB$55-($DB35+E$55))^2+($AG36*$AB$56-($DC35+E$56))^2+($AG36*$AB$57-($DD35+E$57))^2+($AG36*$AB$58-($DE35+E$58))^2+($AG36*$AB$59-($DF35+E$59))^2+($AG36*$AB$60-($DG35+E$60))^2+($AG36*$AB$61-($DH35+E$61))^2+($AG36*$AB$62-($DI35+E$62))^2+($AG36*$AB$63-($DJ35+E$63))^2)))</f>
        <v/>
      </c>
      <c r="AJ36" s="418" t="str">
        <f>IF(F$10=0,"",IF(COUNTIF($BE$7:$BE35,AJ$6)&gt;=HLOOKUP(AJ$6,$E$8:$X$10,ROW($E$10)-ROW($E$8)+1,FALSE),"",SQRT(($AG36*$AB$14-($BM35+F$14))^2+($AG36*$AB$15-($BN35+F$15))^2+($AG36*$AB$16-($BO35+F$16))^2+($AG36*$AB$17-($BP35+F$17))^2+($AG36*$AB$18-($BQ35+F$18))^2+($AG36*$AB$19-($BR35+F$19))^2+($AG36*$AB$20-($BS35+F$20))^2+($AG36*$AB$21-($BT35+F$21))^2+($AG36*$AB$22-($BU35+F$22))^2+($AG36*$AB$23-($BV35+F$23))^2+($AG36*$AB$24-($BW35+F$24))^2+($AG36*$AB$25-($BX35+F$25))^2+($AG36*$AB$26-($BY35+F$26))^2+($AG36*$AB$27-($BZ35+F$27))^2+($AG36*$AB$28-($CA35+F$28))^2+($AG36*$AB$29-($CB35+F$29))^2+($AG36*$AB$30-($CC35+F$30))^2+($AG36*$AB$31-($CD35+F$31))^2+($AG36*$AB$32-($CE35+F$32))^2+($AG36*$AB$33-($CF35+F$33))^2+($AG36*$AB$34-($CG35+F$34))^2+($AG36*$AB$35-($CH35+F$35))^2+($AG36*$AB$36-($CI35+F$36))^2+($AG36*$AB$37-($CJ35+F$37))^2+($AG36*$AB$38-($CK35+F$38))^2+($AG36*$AB$39-($CL35+F$39))^2+($AG36*$AB$40-($CM35+F$40))^2+($AG36*$AB$41-($CN35+F$41))^2+($AG36*$AB$42-($CO35+F$42))^2+($AG36*$AB$43-($CP35+F$43))^2+($AG36*$AB$44-($CQ35+F$44))^2+($AG36*$AB$45-($CR35+F$45))^2+($AG36*$AB$46-($CS35+F$46))^2+($AG36*$AB$47-($CT35+F$47))^2+($AG36*$AB$48-($CU35+F$48))^2+($AG36*$AB$49-($CV35+F$49))^2+($AG36*$AB$50-($CW35+F$50))^2+($AG36*$AB$51-($CX35+F$51))^2+($AG36*$AB$52-($CY35+F$52))^2+($AG36*$AB$53-($CZ35+F$53))^2+($AG36*$AB$54-($DA35+F$54))^2+($AG36*$AB$55-($DB35+F$55))^2+($AG36*$AB$56-($DC35+F$56))^2+($AG36*$AB$57-($DD35+F$57))^2+($AG36*$AB$58-($DE35+F$58))^2+($AG36*$AB$59-($DF35+F$59))^2+($AG36*$AB$60-($DG35+F$60))^2+($AG36*$AB$61-($DH35+F$61))^2+($AG36*$AB$62-($DI35+F$62))^2+($AG36*$AB$63-($DJ35+F$63))^2)))</f>
        <v/>
      </c>
      <c r="AK36" s="418" t="str">
        <f>IF(G$10=0,"",IF(COUNTIF($BE$7:$BE35,AK$6)&gt;=HLOOKUP(AK$6,$E$8:$X$10,ROW($E$10)-ROW($E$8)+1,FALSE),"",SQRT(($AG36*$AB$14-($BM35+G$14))^2+($AG36*$AB$15-($BN35+G$15))^2+($AG36*$AB$16-($BO35+G$16))^2+($AG36*$AB$17-($BP35+G$17))^2+($AG36*$AB$18-($BQ35+G$18))^2+($AG36*$AB$19-($BR35+G$19))^2+($AG36*$AB$20-($BS35+G$20))^2+($AG36*$AB$21-($BT35+G$21))^2+($AG36*$AB$22-($BU35+G$22))^2+($AG36*$AB$23-($BV35+G$23))^2+($AG36*$AB$24-($BW35+G$24))^2+($AG36*$AB$25-($BX35+G$25))^2+($AG36*$AB$26-($BY35+G$26))^2+($AG36*$AB$27-($BZ35+G$27))^2+($AG36*$AB$28-($CA35+G$28))^2+($AG36*$AB$29-($CB35+G$29))^2+($AG36*$AB$30-($CC35+G$30))^2+($AG36*$AB$31-($CD35+G$31))^2+($AG36*$AB$32-($CE35+G$32))^2+($AG36*$AB$33-($CF35+G$33))^2+($AG36*$AB$34-($CG35+G$34))^2+($AG36*$AB$35-($CH35+G$35))^2+($AG36*$AB$36-($CI35+G$36))^2+($AG36*$AB$37-($CJ35+G$37))^2+($AG36*$AB$38-($CK35+G$38))^2+($AG36*$AB$39-($CL35+G$39))^2+($AG36*$AB$40-($CM35+G$40))^2+($AG36*$AB$41-($CN35+G$41))^2+($AG36*$AB$42-($CO35+G$42))^2+($AG36*$AB$43-($CP35+G$43))^2+($AG36*$AB$44-($CQ35+G$44))^2+($AG36*$AB$45-($CR35+G$45))^2+($AG36*$AB$46-($CS35+G$46))^2+($AG36*$AB$47-($CT35+G$47))^2+($AG36*$AB$48-($CU35+G$48))^2+($AG36*$AB$49-($CV35+G$49))^2+($AG36*$AB$50-($CW35+G$50))^2+($AG36*$AB$51-($CX35+G$51))^2+($AG36*$AB$52-($CY35+G$52))^2+($AG36*$AB$53-($CZ35+G$53))^2+($AG36*$AB$54-($DA35+G$54))^2+($AG36*$AB$55-($DB35+G$55))^2+($AG36*$AB$56-($DC35+G$56))^2+($AG36*$AB$57-($DD35+G$57))^2+($AG36*$AB$58-($DE35+G$58))^2+($AG36*$AB$59-($DF35+G$59))^2+($AG36*$AB$60-($DG35+G$60))^2+($AG36*$AB$61-($DH35+G$61))^2+($AG36*$AB$62-($DI35+G$62))^2+($AG36*$AB$63-($DJ35+G$63))^2)))</f>
        <v/>
      </c>
      <c r="AL36" s="418" t="str">
        <f>IF(H$10=0,"",IF(COUNTIF($BE$7:$BE35,AL$6)&gt;=HLOOKUP(AL$6,$E$8:$X$10,ROW($E$10)-ROW($E$8)+1,FALSE),"",SQRT(($AG36*$AB$14-($BM35+H$14))^2+($AG36*$AB$15-($BN35+H$15))^2+($AG36*$AB$16-($BO35+H$16))^2+($AG36*$AB$17-($BP35+H$17))^2+($AG36*$AB$18-($BQ35+H$18))^2+($AG36*$AB$19-($BR35+H$19))^2+($AG36*$AB$20-($BS35+H$20))^2+($AG36*$AB$21-($BT35+H$21))^2+($AG36*$AB$22-($BU35+H$22))^2+($AG36*$AB$23-($BV35+H$23))^2+($AG36*$AB$24-($BW35+H$24))^2+($AG36*$AB$25-($BX35+H$25))^2+($AG36*$AB$26-($BY35+H$26))^2+($AG36*$AB$27-($BZ35+H$27))^2+($AG36*$AB$28-($CA35+H$28))^2+($AG36*$AB$29-($CB35+H$29))^2+($AG36*$AB$30-($CC35+H$30))^2+($AG36*$AB$31-($CD35+H$31))^2+($AG36*$AB$32-($CE35+H$32))^2+($AG36*$AB$33-($CF35+H$33))^2+($AG36*$AB$34-($CG35+H$34))^2+($AG36*$AB$35-($CH35+H$35))^2+($AG36*$AB$36-($CI35+H$36))^2+($AG36*$AB$37-($CJ35+H$37))^2+($AG36*$AB$38-($CK35+H$38))^2+($AG36*$AB$39-($CL35+H$39))^2+($AG36*$AB$40-($CM35+H$40))^2+($AG36*$AB$41-($CN35+H$41))^2+($AG36*$AB$42-($CO35+H$42))^2+($AG36*$AB$43-($CP35+H$43))^2+($AG36*$AB$44-($CQ35+H$44))^2+($AG36*$AB$45-($CR35+H$45))^2+($AG36*$AB$46-($CS35+H$46))^2+($AG36*$AB$47-($CT35+H$47))^2+($AG36*$AB$48-($CU35+H$48))^2+($AG36*$AB$49-($CV35+H$49))^2+($AG36*$AB$50-($CW35+H$50))^2+($AG36*$AB$51-($CX35+H$51))^2+($AG36*$AB$52-($CY35+H$52))^2+($AG36*$AB$53-($CZ35+H$53))^2+($AG36*$AB$54-($DA35+H$54))^2+($AG36*$AB$55-($DB35+H$55))^2+($AG36*$AB$56-($DC35+H$56))^2+($AG36*$AB$57-($DD35+H$57))^2+($AG36*$AB$58-($DE35+H$58))^2+($AG36*$AB$59-($DF35+H$59))^2+($AG36*$AB$60-($DG35+H$60))^2+($AG36*$AB$61-($DH35+H$61))^2+($AG36*$AB$62-($DI35+H$62))^2+($AG36*$AB$63-($DJ35+H$63))^2)))</f>
        <v/>
      </c>
      <c r="AM36" s="418" t="str">
        <f>IF(I$10=0,"",IF(COUNTIF($BE$7:$BE35,AM$6)&gt;=HLOOKUP(AM$6,$E$8:$X$10,ROW($E$10)-ROW($E$8)+1,FALSE),"",SQRT(($AG36*$AB$14-($BM35+I$14))^2+($AG36*$AB$15-($BN35+I$15))^2+($AG36*$AB$16-($BO35+I$16))^2+($AG36*$AB$17-($BP35+I$17))^2+($AG36*$AB$18-($BQ35+I$18))^2+($AG36*$AB$19-($BR35+I$19))^2+($AG36*$AB$20-($BS35+I$20))^2+($AG36*$AB$21-($BT35+I$21))^2+($AG36*$AB$22-($BU35+I$22))^2+($AG36*$AB$23-($BV35+I$23))^2+($AG36*$AB$24-($BW35+I$24))^2+($AG36*$AB$25-($BX35+I$25))^2+($AG36*$AB$26-($BY35+I$26))^2+($AG36*$AB$27-($BZ35+I$27))^2+($AG36*$AB$28-($CA35+I$28))^2+($AG36*$AB$29-($CB35+I$29))^2+($AG36*$AB$30-($CC35+I$30))^2+($AG36*$AB$31-($CD35+I$31))^2+($AG36*$AB$32-($CE35+I$32))^2+($AG36*$AB$33-($CF35+I$33))^2+($AG36*$AB$34-($CG35+I$34))^2+($AG36*$AB$35-($CH35+I$35))^2+($AG36*$AB$36-($CI35+I$36))^2+($AG36*$AB$37-($CJ35+I$37))^2+($AG36*$AB$38-($CK35+I$38))^2+($AG36*$AB$39-($CL35+I$39))^2+($AG36*$AB$40-($CM35+I$40))^2+($AG36*$AB$41-($CN35+I$41))^2+($AG36*$AB$42-($CO35+I$42))^2+($AG36*$AB$43-($CP35+I$43))^2+($AG36*$AB$44-($CQ35+I$44))^2+($AG36*$AB$45-($CR35+I$45))^2+($AG36*$AB$46-($CS35+I$46))^2+($AG36*$AB$47-($CT35+I$47))^2+($AG36*$AB$48-($CU35+I$48))^2+($AG36*$AB$49-($CV35+I$49))^2+($AG36*$AB$50-($CW35+I$50))^2+($AG36*$AB$51-($CX35+I$51))^2+($AG36*$AB$52-($CY35+I$52))^2+($AG36*$AB$53-($CZ35+I$53))^2+($AG36*$AB$54-($DA35+I$54))^2+($AG36*$AB$55-($DB35+I$55))^2+($AG36*$AB$56-($DC35+I$56))^2+($AG36*$AB$57-($DD35+I$57))^2+($AG36*$AB$58-($DE35+I$58))^2+($AG36*$AB$59-($DF35+I$59))^2+($AG36*$AB$60-($DG35+I$60))^2+($AG36*$AB$61-($DH35+I$61))^2+($AG36*$AB$62-($DI35+I$62))^2+($AG36*$AB$63-($DJ35+I$63))^2)))</f>
        <v/>
      </c>
      <c r="AN36" s="418" t="str">
        <f>IF(J$10=0,"",IF(COUNTIF($BE$7:$BE35,AN$6)&gt;=HLOOKUP(AN$6,$E$8:$X$10,ROW($E$10)-ROW($E$8)+1,FALSE),"",SQRT(($AG36*$AB$14-($BM35+J$14))^2+($AG36*$AB$15-($BN35+J$15))^2+($AG36*$AB$16-($BO35+J$16))^2+($AG36*$AB$17-($BP35+J$17))^2+($AG36*$AB$18-($BQ35+J$18))^2+($AG36*$AB$19-($BR35+J$19))^2+($AG36*$AB$20-($BS35+J$20))^2+($AG36*$AB$21-($BT35+J$21))^2+($AG36*$AB$22-($BU35+J$22))^2+($AG36*$AB$23-($BV35+J$23))^2+($AG36*$AB$24-($BW35+J$24))^2+($AG36*$AB$25-($BX35+J$25))^2+($AG36*$AB$26-($BY35+J$26))^2+($AG36*$AB$27-($BZ35+J$27))^2+($AG36*$AB$28-($CA35+J$28))^2+($AG36*$AB$29-($CB35+J$29))^2+($AG36*$AB$30-($CC35+J$30))^2+($AG36*$AB$31-($CD35+J$31))^2+($AG36*$AB$32-($CE35+J$32))^2+($AG36*$AB$33-($CF35+J$33))^2+($AG36*$AB$34-($CG35+J$34))^2+($AG36*$AB$35-($CH35+J$35))^2+($AG36*$AB$36-($CI35+J$36))^2+($AG36*$AB$37-($CJ35+J$37))^2+($AG36*$AB$38-($CK35+J$38))^2+($AG36*$AB$39-($CL35+J$39))^2+($AG36*$AB$40-($CM35+J$40))^2+($AG36*$AB$41-($CN35+J$41))^2+($AG36*$AB$42-($CO35+J$42))^2+($AG36*$AB$43-($CP35+J$43))^2+($AG36*$AB$44-($CQ35+J$44))^2+($AG36*$AB$45-($CR35+J$45))^2+($AG36*$AB$46-($CS35+J$46))^2+($AG36*$AB$47-($CT35+J$47))^2+($AG36*$AB$48-($CU35+J$48))^2+($AG36*$AB$49-($CV35+J$49))^2+($AG36*$AB$50-($CW35+J$50))^2+($AG36*$AB$51-($CX35+J$51))^2+($AG36*$AB$52-($CY35+J$52))^2+($AG36*$AB$53-($CZ35+J$53))^2+($AG36*$AB$54-($DA35+J$54))^2+($AG36*$AB$55-($DB35+J$55))^2+($AG36*$AB$56-($DC35+J$56))^2+($AG36*$AB$57-($DD35+J$57))^2+($AG36*$AB$58-($DE35+J$58))^2+($AG36*$AB$59-($DF35+J$59))^2+($AG36*$AB$60-($DG35+J$60))^2+($AG36*$AB$61-($DH35+J$61))^2+($AG36*$AB$62-($DI35+J$62))^2+($AG36*$AB$63-($DJ35+J$63))^2)))</f>
        <v/>
      </c>
      <c r="AO36" s="418" t="str">
        <f>IF(K$10=0,"",IF(COUNTIF($BE$7:$BE35,AO$6)&gt;=HLOOKUP(AO$6,$E$8:$X$10,ROW($E$10)-ROW($E$8)+1,FALSE),"",SQRT(($AG36*$AB$14-($BM35+K$14))^2+($AG36*$AB$15-($BN35+K$15))^2+($AG36*$AB$16-($BO35+K$16))^2+($AG36*$AB$17-($BP35+K$17))^2+($AG36*$AB$18-($BQ35+K$18))^2+($AG36*$AB$19-($BR35+K$19))^2+($AG36*$AB$20-($BS35+K$20))^2+($AG36*$AB$21-($BT35+K$21))^2+($AG36*$AB$22-($BU35+K$22))^2+($AG36*$AB$23-($BV35+K$23))^2+($AG36*$AB$24-($BW35+K$24))^2+($AG36*$AB$25-($BX35+K$25))^2+($AG36*$AB$26-($BY35+K$26))^2+($AG36*$AB$27-($BZ35+K$27))^2+($AG36*$AB$28-($CA35+K$28))^2+($AG36*$AB$29-($CB35+K$29))^2+($AG36*$AB$30-($CC35+K$30))^2+($AG36*$AB$31-($CD35+K$31))^2+($AG36*$AB$32-($CE35+K$32))^2+($AG36*$AB$33-($CF35+K$33))^2+($AG36*$AB$34-($CG35+K$34))^2+($AG36*$AB$35-($CH35+K$35))^2+($AG36*$AB$36-($CI35+K$36))^2+($AG36*$AB$37-($CJ35+K$37))^2+($AG36*$AB$38-($CK35+K$38))^2+($AG36*$AB$39-($CL35+K$39))^2+($AG36*$AB$40-($CM35+K$40))^2+($AG36*$AB$41-($CN35+K$41))^2+($AG36*$AB$42-($CO35+K$42))^2+($AG36*$AB$43-($CP35+K$43))^2+($AG36*$AB$44-($CQ35+K$44))^2+($AG36*$AB$45-($CR35+K$45))^2+($AG36*$AB$46-($CS35+K$46))^2+($AG36*$AB$47-($CT35+K$47))^2+($AG36*$AB$48-($CU35+K$48))^2+($AG36*$AB$49-($CV35+K$49))^2+($AG36*$AB$50-($CW35+K$50))^2+($AG36*$AB$51-($CX35+K$51))^2+($AG36*$AB$52-($CY35+K$52))^2+($AG36*$AB$53-($CZ35+K$53))^2+($AG36*$AB$54-($DA35+K$54))^2+($AG36*$AB$55-($DB35+K$55))^2+($AG36*$AB$56-($DC35+K$56))^2+($AG36*$AB$57-($DD35+K$57))^2+($AG36*$AB$58-($DE35+K$58))^2+($AG36*$AB$59-($DF35+K$59))^2+($AG36*$AB$60-($DG35+K$60))^2+($AG36*$AB$61-($DH35+K$61))^2+($AG36*$AB$62-($DI35+K$62))^2+($AG36*$AB$63-($DJ35+K$63))^2)))</f>
        <v/>
      </c>
      <c r="AP36" s="418" t="str">
        <f>IF(L$10=0,"",IF(COUNTIF($BE$7:$BE35,AP$6)&gt;=HLOOKUP(AP$6,$E$8:$X$10,ROW($E$10)-ROW($E$8)+1,FALSE),"",SQRT(($AG36*$AB$14-($BM35+L$14))^2+($AG36*$AB$15-($BN35+L$15))^2+($AG36*$AB$16-($BO35+L$16))^2+($AG36*$AB$17-($BP35+L$17))^2+($AG36*$AB$18-($BQ35+L$18))^2+($AG36*$AB$19-($BR35+L$19))^2+($AG36*$AB$20-($BS35+L$20))^2+($AG36*$AB$21-($BT35+L$21))^2+($AG36*$AB$22-($BU35+L$22))^2+($AG36*$AB$23-($BV35+L$23))^2+($AG36*$AB$24-($BW35+L$24))^2+($AG36*$AB$25-($BX35+L$25))^2+($AG36*$AB$26-($BY35+L$26))^2+($AG36*$AB$27-($BZ35+L$27))^2+($AG36*$AB$28-($CA35+L$28))^2+($AG36*$AB$29-($CB35+L$29))^2+($AG36*$AB$30-($CC35+L$30))^2+($AG36*$AB$31-($CD35+L$31))^2+($AG36*$AB$32-($CE35+L$32))^2+($AG36*$AB$33-($CF35+L$33))^2+($AG36*$AB$34-($CG35+L$34))^2+($AG36*$AB$35-($CH35+L$35))^2+($AG36*$AB$36-($CI35+L$36))^2+($AG36*$AB$37-($CJ35+L$37))^2+($AG36*$AB$38-($CK35+L$38))^2+($AG36*$AB$39-($CL35+L$39))^2+($AG36*$AB$40-($CM35+L$40))^2+($AG36*$AB$41-($CN35+L$41))^2+($AG36*$AB$42-($CO35+L$42))^2+($AG36*$AB$43-($CP35+L$43))^2+($AG36*$AB$44-($CQ35+L$44))^2+($AG36*$AB$45-($CR35+L$45))^2+($AG36*$AB$46-($CS35+L$46))^2+($AG36*$AB$47-($CT35+L$47))^2+($AG36*$AB$48-($CU35+L$48))^2+($AG36*$AB$49-($CV35+L$49))^2+($AG36*$AB$50-($CW35+L$50))^2+($AG36*$AB$51-($CX35+L$51))^2+($AG36*$AB$52-($CY35+L$52))^2+($AG36*$AB$53-($CZ35+L$53))^2+($AG36*$AB$54-($DA35+L$54))^2+($AG36*$AB$55-($DB35+L$55))^2+($AG36*$AB$56-($DC35+L$56))^2+($AG36*$AB$57-($DD35+L$57))^2+($AG36*$AB$58-($DE35+L$58))^2+($AG36*$AB$59-($DF35+L$59))^2+($AG36*$AB$60-($DG35+L$60))^2+($AG36*$AB$61-($DH35+L$61))^2+($AG36*$AB$62-($DI35+L$62))^2+($AG36*$AB$63-($DJ35+L$63))^2)))</f>
        <v/>
      </c>
      <c r="AQ36" s="418" t="str">
        <f>IF(M$10=0,"",IF(COUNTIF($BE$7:$BE35,AQ$6)&gt;=HLOOKUP(AQ$6,$E$8:$X$10,ROW($E$10)-ROW($E$8)+1,FALSE),"",SQRT(($AG36*$AB$14-($BM35+M$14))^2+($AG36*$AB$15-($BN35+M$15))^2+($AG36*$AB$16-($BO35+M$16))^2+($AG36*$AB$17-($BP35+M$17))^2+($AG36*$AB$18-($BQ35+M$18))^2+($AG36*$AB$19-($BR35+M$19))^2+($AG36*$AB$20-($BS35+M$20))^2+($AG36*$AB$21-($BT35+M$21))^2+($AG36*$AB$22-($BU35+M$22))^2+($AG36*$AB$23-($BV35+M$23))^2+($AG36*$AB$24-($BW35+M$24))^2+($AG36*$AB$25-($BX35+M$25))^2+($AG36*$AB$26-($BY35+M$26))^2+($AG36*$AB$27-($BZ35+M$27))^2+($AG36*$AB$28-($CA35+M$28))^2+($AG36*$AB$29-($CB35+M$29))^2+($AG36*$AB$30-($CC35+M$30))^2+($AG36*$AB$31-($CD35+M$31))^2+($AG36*$AB$32-($CE35+M$32))^2+($AG36*$AB$33-($CF35+M$33))^2+($AG36*$AB$34-($CG35+M$34))^2+($AG36*$AB$35-($CH35+M$35))^2+($AG36*$AB$36-($CI35+M$36))^2+($AG36*$AB$37-($CJ35+M$37))^2+($AG36*$AB$38-($CK35+M$38))^2+($AG36*$AB$39-($CL35+M$39))^2+($AG36*$AB$40-($CM35+M$40))^2+($AG36*$AB$41-($CN35+M$41))^2+($AG36*$AB$42-($CO35+M$42))^2+($AG36*$AB$43-($CP35+M$43))^2+($AG36*$AB$44-($CQ35+M$44))^2+($AG36*$AB$45-($CR35+M$45))^2+($AG36*$AB$46-($CS35+M$46))^2+($AG36*$AB$47-($CT35+M$47))^2+($AG36*$AB$48-($CU35+M$48))^2+($AG36*$AB$49-($CV35+M$49))^2+($AG36*$AB$50-($CW35+M$50))^2+($AG36*$AB$51-($CX35+M$51))^2+($AG36*$AB$52-($CY35+M$52))^2+($AG36*$AB$53-($CZ35+M$53))^2+($AG36*$AB$54-($DA35+M$54))^2+($AG36*$AB$55-($DB35+M$55))^2+($AG36*$AB$56-($DC35+M$56))^2+($AG36*$AB$57-($DD35+M$57))^2+($AG36*$AB$58-($DE35+M$58))^2+($AG36*$AB$59-($DF35+M$59))^2+($AG36*$AB$60-($DG35+M$60))^2+($AG36*$AB$61-($DH35+M$61))^2+($AG36*$AB$62-($DI35+M$62))^2+($AG36*$AB$63-($DJ35+M$63))^2)))</f>
        <v/>
      </c>
      <c r="AR36" s="418" t="str">
        <f>IF(N$10=0,"",IF(COUNTIF($BE$7:$BE35,AR$6)&gt;=HLOOKUP(AR$6,$E$8:$X$10,ROW($E$10)-ROW($E$8)+1,FALSE),"",SQRT(($AG36*$AB$14-($BM35+N$14))^2+($AG36*$AB$15-($BN35+N$15))^2+($AG36*$AB$16-($BO35+N$16))^2+($AG36*$AB$17-($BP35+N$17))^2+($AG36*$AB$18-($BQ35+N$18))^2+($AG36*$AB$19-($BR35+N$19))^2+($AG36*$AB$20-($BS35+N$20))^2+($AG36*$AB$21-($BT35+N$21))^2+($AG36*$AB$22-($BU35+N$22))^2+($AG36*$AB$23-($BV35+N$23))^2+($AG36*$AB$24-($BW35+N$24))^2+($AG36*$AB$25-($BX35+N$25))^2+($AG36*$AB$26-($BY35+N$26))^2+($AG36*$AB$27-($BZ35+N$27))^2+($AG36*$AB$28-($CA35+N$28))^2+($AG36*$AB$29-($CB35+N$29))^2+($AG36*$AB$30-($CC35+N$30))^2+($AG36*$AB$31-($CD35+N$31))^2+($AG36*$AB$32-($CE35+N$32))^2+($AG36*$AB$33-($CF35+N$33))^2+($AG36*$AB$34-($CG35+N$34))^2+($AG36*$AB$35-($CH35+N$35))^2+($AG36*$AB$36-($CI35+N$36))^2+($AG36*$AB$37-($CJ35+N$37))^2+($AG36*$AB$38-($CK35+N$38))^2+($AG36*$AB$39-($CL35+N$39))^2+($AG36*$AB$40-($CM35+N$40))^2+($AG36*$AB$41-($CN35+N$41))^2+($AG36*$AB$42-($CO35+N$42))^2+($AG36*$AB$43-($CP35+N$43))^2+($AG36*$AB$44-($CQ35+N$44))^2+($AG36*$AB$45-($CR35+N$45))^2+($AG36*$AB$46-($CS35+N$46))^2+($AG36*$AB$47-($CT35+N$47))^2+($AG36*$AB$48-($CU35+N$48))^2+($AG36*$AB$49-($CV35+N$49))^2+($AG36*$AB$50-($CW35+N$50))^2+($AG36*$AB$51-($CX35+N$51))^2+($AG36*$AB$52-($CY35+N$52))^2+($AG36*$AB$53-($CZ35+N$53))^2+($AG36*$AB$54-($DA35+N$54))^2+($AG36*$AB$55-($DB35+N$55))^2+($AG36*$AB$56-($DC35+N$56))^2+($AG36*$AB$57-($DD35+N$57))^2+($AG36*$AB$58-($DE35+N$58))^2+($AG36*$AB$59-($DF35+N$59))^2+($AG36*$AB$60-($DG35+N$60))^2+($AG36*$AB$61-($DH35+N$61))^2+($AG36*$AB$62-($DI35+N$62))^2+($AG36*$AB$63-($DJ35+N$63))^2)))</f>
        <v/>
      </c>
      <c r="AS36" s="418" t="str">
        <f>IF(O$10=0,"",IF(COUNTIF($BE$7:$BE35,AS$6)&gt;=HLOOKUP(AS$6,$E$8:$X$10,ROW($E$10)-ROW($E$8)+1,FALSE),"",SQRT(($AG36*$AB$14-($BM35+O$14))^2+($AG36*$AB$15-($BN35+O$15))^2+($AG36*$AB$16-($BO35+O$16))^2+($AG36*$AB$17-($BP35+O$17))^2+($AG36*$AB$18-($BQ35+O$18))^2+($AG36*$AB$19-($BR35+O$19))^2+($AG36*$AB$20-($BS35+O$20))^2+($AG36*$AB$21-($BT35+O$21))^2+($AG36*$AB$22-($BU35+O$22))^2+($AG36*$AB$23-($BV35+O$23))^2+($AG36*$AB$24-($BW35+O$24))^2+($AG36*$AB$25-($BX35+O$25))^2+($AG36*$AB$26-($BY35+O$26))^2+($AG36*$AB$27-($BZ35+O$27))^2+($AG36*$AB$28-($CA35+O$28))^2+($AG36*$AB$29-($CB35+O$29))^2+($AG36*$AB$30-($CC35+O$30))^2+($AG36*$AB$31-($CD35+O$31))^2+($AG36*$AB$32-($CE35+O$32))^2+($AG36*$AB$33-($CF35+O$33))^2+($AG36*$AB$34-($CG35+O$34))^2+($AG36*$AB$35-($CH35+O$35))^2+($AG36*$AB$36-($CI35+O$36))^2+($AG36*$AB$37-($CJ35+O$37))^2+($AG36*$AB$38-($CK35+O$38))^2+($AG36*$AB$39-($CL35+O$39))^2+($AG36*$AB$40-($CM35+O$40))^2+($AG36*$AB$41-($CN35+O$41))^2+($AG36*$AB$42-($CO35+O$42))^2+($AG36*$AB$43-($CP35+O$43))^2+($AG36*$AB$44-($CQ35+O$44))^2+($AG36*$AB$45-($CR35+O$45))^2+($AG36*$AB$46-($CS35+O$46))^2+($AG36*$AB$47-($CT35+O$47))^2+($AG36*$AB$48-($CU35+O$48))^2+($AG36*$AB$49-($CV35+O$49))^2+($AG36*$AB$50-($CW35+O$50))^2+($AG36*$AB$51-($CX35+O$51))^2+($AG36*$AB$52-($CY35+O$52))^2+($AG36*$AB$53-($CZ35+O$53))^2+($AG36*$AB$54-($DA35+O$54))^2+($AG36*$AB$55-($DB35+O$55))^2+($AG36*$AB$56-($DC35+O$56))^2+($AG36*$AB$57-($DD35+O$57))^2+($AG36*$AB$58-($DE35+O$58))^2+($AG36*$AB$59-($DF35+O$59))^2+($AG36*$AB$60-($DG35+O$60))^2+($AG36*$AB$61-($DH35+O$61))^2+($AG36*$AB$62-($DI35+O$62))^2+($AG36*$AB$63-($DJ35+O$63))^2)))</f>
        <v/>
      </c>
      <c r="AT36" s="418" t="str">
        <f>IF(P$10=0,"",IF(COUNTIF($BE$7:$BE35,AT$6)&gt;=HLOOKUP(AT$6,$E$8:$X$10,ROW($E$10)-ROW($E$8)+1,FALSE),"",SQRT(($AG36*$AB$14-($BM35+P$14))^2+($AG36*$AB$15-($BN35+P$15))^2+($AG36*$AB$16-($BO35+P$16))^2+($AG36*$AB$17-($BP35+P$17))^2+($AG36*$AB$18-($BQ35+P$18))^2+($AG36*$AB$19-($BR35+P$19))^2+($AG36*$AB$20-($BS35+P$20))^2+($AG36*$AB$21-($BT35+P$21))^2+($AG36*$AB$22-($BU35+P$22))^2+($AG36*$AB$23-($BV35+P$23))^2+($AG36*$AB$24-($BW35+P$24))^2+($AG36*$AB$25-($BX35+P$25))^2+($AG36*$AB$26-($BY35+P$26))^2+($AG36*$AB$27-($BZ35+P$27))^2+($AG36*$AB$28-($CA35+P$28))^2+($AG36*$AB$29-($CB35+P$29))^2+($AG36*$AB$30-($CC35+P$30))^2+($AG36*$AB$31-($CD35+P$31))^2+($AG36*$AB$32-($CE35+P$32))^2+($AG36*$AB$33-($CF35+P$33))^2+($AG36*$AB$34-($CG35+P$34))^2+($AG36*$AB$35-($CH35+P$35))^2+($AG36*$AB$36-($CI35+P$36))^2+($AG36*$AB$37-($CJ35+P$37))^2+($AG36*$AB$38-($CK35+P$38))^2+($AG36*$AB$39-($CL35+P$39))^2+($AG36*$AB$40-($CM35+P$40))^2+($AG36*$AB$41-($CN35+P$41))^2+($AG36*$AB$42-($CO35+P$42))^2+($AG36*$AB$43-($CP35+P$43))^2+($AG36*$AB$44-($CQ35+P$44))^2+($AG36*$AB$45-($CR35+P$45))^2+($AG36*$AB$46-($CS35+P$46))^2+($AG36*$AB$47-($CT35+P$47))^2+($AG36*$AB$48-($CU35+P$48))^2+($AG36*$AB$49-($CV35+P$49))^2+($AG36*$AB$50-($CW35+P$50))^2+($AG36*$AB$51-($CX35+P$51))^2+($AG36*$AB$52-($CY35+P$52))^2+($AG36*$AB$53-($CZ35+P$53))^2+($AG36*$AB$54-($DA35+P$54))^2+($AG36*$AB$55-($DB35+P$55))^2+($AG36*$AB$56-($DC35+P$56))^2+($AG36*$AB$57-($DD35+P$57))^2+($AG36*$AB$58-($DE35+P$58))^2+($AG36*$AB$59-($DF35+P$59))^2+($AG36*$AB$60-($DG35+P$60))^2+($AG36*$AB$61-($DH35+P$61))^2+($AG36*$AB$62-($DI35+P$62))^2+($AG36*$AB$63-($DJ35+P$63))^2)))</f>
        <v/>
      </c>
      <c r="AU36" s="418" t="str">
        <f>IF(Q$10=0,"",IF(COUNTIF($BE$7:$BE35,AU$6)&gt;=HLOOKUP(AU$6,$E$8:$X$10,ROW($E$10)-ROW($E$8)+1,FALSE),"",SQRT(($AG36*$AB$14-($BM35+Q$14))^2+($AG36*$AB$15-($BN35+Q$15))^2+($AG36*$AB$16-($BO35+Q$16))^2+($AG36*$AB$17-($BP35+Q$17))^2+($AG36*$AB$18-($BQ35+Q$18))^2+($AG36*$AB$19-($BR35+Q$19))^2+($AG36*$AB$20-($BS35+Q$20))^2+($AG36*$AB$21-($BT35+Q$21))^2+($AG36*$AB$22-($BU35+Q$22))^2+($AG36*$AB$23-($BV35+Q$23))^2+($AG36*$AB$24-($BW35+Q$24))^2+($AG36*$AB$25-($BX35+Q$25))^2+($AG36*$AB$26-($BY35+Q$26))^2+($AG36*$AB$27-($BZ35+Q$27))^2+($AG36*$AB$28-($CA35+Q$28))^2+($AG36*$AB$29-($CB35+Q$29))^2+($AG36*$AB$30-($CC35+Q$30))^2+($AG36*$AB$31-($CD35+Q$31))^2+($AG36*$AB$32-($CE35+Q$32))^2+($AG36*$AB$33-($CF35+Q$33))^2+($AG36*$AB$34-($CG35+Q$34))^2+($AG36*$AB$35-($CH35+Q$35))^2+($AG36*$AB$36-($CI35+Q$36))^2+($AG36*$AB$37-($CJ35+Q$37))^2+($AG36*$AB$38-($CK35+Q$38))^2+($AG36*$AB$39-($CL35+Q$39))^2+($AG36*$AB$40-($CM35+Q$40))^2+($AG36*$AB$41-($CN35+Q$41))^2+($AG36*$AB$42-($CO35+Q$42))^2+($AG36*$AB$43-($CP35+Q$43))^2+($AG36*$AB$44-($CQ35+Q$44))^2+($AG36*$AB$45-($CR35+Q$45))^2+($AG36*$AB$46-($CS35+Q$46))^2+($AG36*$AB$47-($CT35+Q$47))^2+($AG36*$AB$48-($CU35+Q$48))^2+($AG36*$AB$49-($CV35+Q$49))^2+($AG36*$AB$50-($CW35+Q$50))^2+($AG36*$AB$51-($CX35+Q$51))^2+($AG36*$AB$52-($CY35+Q$52))^2+($AG36*$AB$53-($CZ35+Q$53))^2+($AG36*$AB$54-($DA35+Q$54))^2+($AG36*$AB$55-($DB35+Q$55))^2+($AG36*$AB$56-($DC35+Q$56))^2+($AG36*$AB$57-($DD35+Q$57))^2+($AG36*$AB$58-($DE35+Q$58))^2+($AG36*$AB$59-($DF35+Q$59))^2+($AG36*$AB$60-($DG35+Q$60))^2+($AG36*$AB$61-($DH35+Q$61))^2+($AG36*$AB$62-($DI35+Q$62))^2+($AG36*$AB$63-($DJ35+Q$63))^2)))</f>
        <v/>
      </c>
      <c r="AV36" s="418" t="str">
        <f>IF(R$10=0,"",IF(COUNTIF($BE$7:$BE35,AV$6)&gt;=HLOOKUP(AV$6,$E$8:$X$10,ROW($E$10)-ROW($E$8)+1,FALSE),"",SQRT(($AG36*$AB$14-($BM35+R$14))^2+($AG36*$AB$15-($BN35+R$15))^2+($AG36*$AB$16-($BO35+R$16))^2+($AG36*$AB$17-($BP35+R$17))^2+($AG36*$AB$18-($BQ35+R$18))^2+($AG36*$AB$19-($BR35+R$19))^2+($AG36*$AB$20-($BS35+R$20))^2+($AG36*$AB$21-($BT35+R$21))^2+($AG36*$AB$22-($BU35+R$22))^2+($AG36*$AB$23-($BV35+R$23))^2+($AG36*$AB$24-($BW35+R$24))^2+($AG36*$AB$25-($BX35+R$25))^2+($AG36*$AB$26-($BY35+R$26))^2+($AG36*$AB$27-($BZ35+R$27))^2+($AG36*$AB$28-($CA35+R$28))^2+($AG36*$AB$29-($CB35+R$29))^2+($AG36*$AB$30-($CC35+R$30))^2+($AG36*$AB$31-($CD35+R$31))^2+($AG36*$AB$32-($CE35+R$32))^2+($AG36*$AB$33-($CF35+R$33))^2+($AG36*$AB$34-($CG35+R$34))^2+($AG36*$AB$35-($CH35+R$35))^2+($AG36*$AB$36-($CI35+R$36))^2+($AG36*$AB$37-($CJ35+R$37))^2+($AG36*$AB$38-($CK35+R$38))^2+($AG36*$AB$39-($CL35+R$39))^2+($AG36*$AB$40-($CM35+R$40))^2+($AG36*$AB$41-($CN35+R$41))^2+($AG36*$AB$42-($CO35+R$42))^2+($AG36*$AB$43-($CP35+R$43))^2+($AG36*$AB$44-($CQ35+R$44))^2+($AG36*$AB$45-($CR35+R$45))^2+($AG36*$AB$46-($CS35+R$46))^2+($AG36*$AB$47-($CT35+R$47))^2+($AG36*$AB$48-($CU35+R$48))^2+($AG36*$AB$49-($CV35+R$49))^2+($AG36*$AB$50-($CW35+R$50))^2+($AG36*$AB$51-($CX35+R$51))^2+($AG36*$AB$52-($CY35+R$52))^2+($AG36*$AB$53-($CZ35+R$53))^2+($AG36*$AB$54-($DA35+R$54))^2+($AG36*$AB$55-($DB35+R$55))^2+($AG36*$AB$56-($DC35+R$56))^2+($AG36*$AB$57-($DD35+R$57))^2+($AG36*$AB$58-($DE35+R$58))^2+($AG36*$AB$59-($DF35+R$59))^2+($AG36*$AB$60-($DG35+R$60))^2+($AG36*$AB$61-($DH35+R$61))^2+($AG36*$AB$62-($DI35+R$62))^2+($AG36*$AB$63-($DJ35+R$63))^2)))</f>
        <v/>
      </c>
      <c r="AW36" s="418" t="str">
        <f>IF(S$10=0,"",IF(COUNTIF($BE$7:$BE35,AW$6)&gt;=HLOOKUP(AW$6,$E$8:$X$10,ROW($E$10)-ROW($E$8)+1,FALSE),"",SQRT(($AG36*$AB$14-($BM35+S$14))^2+($AG36*$AB$15-($BN35+S$15))^2+($AG36*$AB$16-($BO35+S$16))^2+($AG36*$AB$17-($BP35+S$17))^2+($AG36*$AB$18-($BQ35+S$18))^2+($AG36*$AB$19-($BR35+S$19))^2+($AG36*$AB$20-($BS35+S$20))^2+($AG36*$AB$21-($BT35+S$21))^2+($AG36*$AB$22-($BU35+S$22))^2+($AG36*$AB$23-($BV35+S$23))^2+($AG36*$AB$24-($BW35+S$24))^2+($AG36*$AB$25-($BX35+S$25))^2+($AG36*$AB$26-($BY35+S$26))^2+($AG36*$AB$27-($BZ35+S$27))^2+($AG36*$AB$28-($CA35+S$28))^2+($AG36*$AB$29-($CB35+S$29))^2+($AG36*$AB$30-($CC35+S$30))^2+($AG36*$AB$31-($CD35+S$31))^2+($AG36*$AB$32-($CE35+S$32))^2+($AG36*$AB$33-($CF35+S$33))^2+($AG36*$AB$34-($CG35+S$34))^2+($AG36*$AB$35-($CH35+S$35))^2+($AG36*$AB$36-($CI35+S$36))^2+($AG36*$AB$37-($CJ35+S$37))^2+($AG36*$AB$38-($CK35+S$38))^2+($AG36*$AB$39-($CL35+S$39))^2+($AG36*$AB$40-($CM35+S$40))^2+($AG36*$AB$41-($CN35+S$41))^2+($AG36*$AB$42-($CO35+S$42))^2+($AG36*$AB$43-($CP35+S$43))^2+($AG36*$AB$44-($CQ35+S$44))^2+($AG36*$AB$45-($CR35+S$45))^2+($AG36*$AB$46-($CS35+S$46))^2+($AG36*$AB$47-($CT35+S$47))^2+($AG36*$AB$48-($CU35+S$48))^2+($AG36*$AB$49-($CV35+S$49))^2+($AG36*$AB$50-($CW35+S$50))^2+($AG36*$AB$51-($CX35+S$51))^2+($AG36*$AB$52-($CY35+S$52))^2+($AG36*$AB$53-($CZ35+S$53))^2+($AG36*$AB$54-($DA35+S$54))^2+($AG36*$AB$55-($DB35+S$55))^2+($AG36*$AB$56-($DC35+S$56))^2+($AG36*$AB$57-($DD35+S$57))^2+($AG36*$AB$58-($DE35+S$58))^2+($AG36*$AB$59-($DF35+S$59))^2+($AG36*$AB$60-($DG35+S$60))^2+($AG36*$AB$61-($DH35+S$61))^2+($AG36*$AB$62-($DI35+S$62))^2+($AG36*$AB$63-($DJ35+S$63))^2)))</f>
        <v/>
      </c>
      <c r="AX36" s="418" t="str">
        <f>IF(T$10=0,"",IF(COUNTIF($BE$7:$BE35,AX$6)&gt;=HLOOKUP(AX$6,$E$8:$X$10,ROW($E$10)-ROW($E$8)+1,FALSE),"",SQRT(($AG36*$AB$14-($BM35+T$14))^2+($AG36*$AB$15-($BN35+T$15))^2+($AG36*$AB$16-($BO35+T$16))^2+($AG36*$AB$17-($BP35+T$17))^2+($AG36*$AB$18-($BQ35+T$18))^2+($AG36*$AB$19-($BR35+T$19))^2+($AG36*$AB$20-($BS35+T$20))^2+($AG36*$AB$21-($BT35+T$21))^2+($AG36*$AB$22-($BU35+T$22))^2+($AG36*$AB$23-($BV35+T$23))^2+($AG36*$AB$24-($BW35+T$24))^2+($AG36*$AB$25-($BX35+T$25))^2+($AG36*$AB$26-($BY35+T$26))^2+($AG36*$AB$27-($BZ35+T$27))^2+($AG36*$AB$28-($CA35+T$28))^2+($AG36*$AB$29-($CB35+T$29))^2+($AG36*$AB$30-($CC35+T$30))^2+($AG36*$AB$31-($CD35+T$31))^2+($AG36*$AB$32-($CE35+T$32))^2+($AG36*$AB$33-($CF35+T$33))^2+($AG36*$AB$34-($CG35+T$34))^2+($AG36*$AB$35-($CH35+T$35))^2+($AG36*$AB$36-($CI35+T$36))^2+($AG36*$AB$37-($CJ35+T$37))^2+($AG36*$AB$38-($CK35+T$38))^2+($AG36*$AB$39-($CL35+T$39))^2+($AG36*$AB$40-($CM35+T$40))^2+($AG36*$AB$41-($CN35+T$41))^2+($AG36*$AB$42-($CO35+T$42))^2+($AG36*$AB$43-($CP35+T$43))^2+($AG36*$AB$44-($CQ35+T$44))^2+($AG36*$AB$45-($CR35+T$45))^2+($AG36*$AB$46-($CS35+T$46))^2+($AG36*$AB$47-($CT35+T$47))^2+($AG36*$AB$48-($CU35+T$48))^2+($AG36*$AB$49-($CV35+T$49))^2+($AG36*$AB$50-($CW35+T$50))^2+($AG36*$AB$51-($CX35+T$51))^2+($AG36*$AB$52-($CY35+T$52))^2+($AG36*$AB$53-($CZ35+T$53))^2+($AG36*$AB$54-($DA35+T$54))^2+($AG36*$AB$55-($DB35+T$55))^2+($AG36*$AB$56-($DC35+T$56))^2+($AG36*$AB$57-($DD35+T$57))^2+($AG36*$AB$58-($DE35+T$58))^2+($AG36*$AB$59-($DF35+T$59))^2+($AG36*$AB$60-($DG35+T$60))^2+($AG36*$AB$61-($DH35+T$61))^2+($AG36*$AB$62-($DI35+T$62))^2+($AG36*$AB$63-($DJ35+T$63))^2)))</f>
        <v/>
      </c>
      <c r="AY36" s="418" t="str">
        <f>IF(U$10=0,"",IF(COUNTIF($BE$7:$BE35,AY$6)&gt;=HLOOKUP(AY$6,$E$8:$X$10,ROW($E$10)-ROW($E$8)+1,FALSE),"",SQRT(($AG36*$AB$14-($BM35+U$14))^2+($AG36*$AB$15-($BN35+U$15))^2+($AG36*$AB$16-($BO35+U$16))^2+($AG36*$AB$17-($BP35+U$17))^2+($AG36*$AB$18-($BQ35+U$18))^2+($AG36*$AB$19-($BR35+U$19))^2+($AG36*$AB$20-($BS35+U$20))^2+($AG36*$AB$21-($BT35+U$21))^2+($AG36*$AB$22-($BU35+U$22))^2+($AG36*$AB$23-($BV35+U$23))^2+($AG36*$AB$24-($BW35+U$24))^2+($AG36*$AB$25-($BX35+U$25))^2+($AG36*$AB$26-($BY35+U$26))^2+($AG36*$AB$27-($BZ35+U$27))^2+($AG36*$AB$28-($CA35+U$28))^2+($AG36*$AB$29-($CB35+U$29))^2+($AG36*$AB$30-($CC35+U$30))^2+($AG36*$AB$31-($CD35+U$31))^2+($AG36*$AB$32-($CE35+U$32))^2+($AG36*$AB$33-($CF35+U$33))^2+($AG36*$AB$34-($CG35+U$34))^2+($AG36*$AB$35-($CH35+U$35))^2+($AG36*$AB$36-($CI35+U$36))^2+($AG36*$AB$37-($CJ35+U$37))^2+($AG36*$AB$38-($CK35+U$38))^2+($AG36*$AB$39-($CL35+U$39))^2+($AG36*$AB$40-($CM35+U$40))^2+($AG36*$AB$41-($CN35+U$41))^2+($AG36*$AB$42-($CO35+U$42))^2+($AG36*$AB$43-($CP35+U$43))^2+($AG36*$AB$44-($CQ35+U$44))^2+($AG36*$AB$45-($CR35+U$45))^2+($AG36*$AB$46-($CS35+U$46))^2+($AG36*$AB$47-($CT35+U$47))^2+($AG36*$AB$48-($CU35+U$48))^2+($AG36*$AB$49-($CV35+U$49))^2+($AG36*$AB$50-($CW35+U$50))^2+($AG36*$AB$51-($CX35+U$51))^2+($AG36*$AB$52-($CY35+U$52))^2+($AG36*$AB$53-($CZ35+U$53))^2+($AG36*$AB$54-($DA35+U$54))^2+($AG36*$AB$55-($DB35+U$55))^2+($AG36*$AB$56-($DC35+U$56))^2+($AG36*$AB$57-($DD35+U$57))^2+($AG36*$AB$58-($DE35+U$58))^2+($AG36*$AB$59-($DF35+U$59))^2+($AG36*$AB$60-($DG35+U$60))^2+($AG36*$AB$61-($DH35+U$61))^2+($AG36*$AB$62-($DI35+U$62))^2+($AG36*$AB$63-($DJ35+U$63))^2)))</f>
        <v/>
      </c>
      <c r="AZ36" s="418" t="str">
        <f>IF(V$10=0,"",IF(COUNTIF($BE$7:$BE35,AZ$6)&gt;=HLOOKUP(AZ$6,$E$8:$X$10,ROW($E$10)-ROW($E$8)+1,FALSE),"",SQRT(($AG36*$AB$14-($BM35+V$14))^2+($AG36*$AB$15-($BN35+V$15))^2+($AG36*$AB$16-($BO35+V$16))^2+($AG36*$AB$17-($BP35+V$17))^2+($AG36*$AB$18-($BQ35+V$18))^2+($AG36*$AB$19-($BR35+V$19))^2+($AG36*$AB$20-($BS35+V$20))^2+($AG36*$AB$21-($BT35+V$21))^2+($AG36*$AB$22-($BU35+V$22))^2+($AG36*$AB$23-($BV35+V$23))^2+($AG36*$AB$24-($BW35+V$24))^2+($AG36*$AB$25-($BX35+V$25))^2+($AG36*$AB$26-($BY35+V$26))^2+($AG36*$AB$27-($BZ35+V$27))^2+($AG36*$AB$28-($CA35+V$28))^2+($AG36*$AB$29-($CB35+V$29))^2+($AG36*$AB$30-($CC35+V$30))^2+($AG36*$AB$31-($CD35+V$31))^2+($AG36*$AB$32-($CE35+V$32))^2+($AG36*$AB$33-($CF35+V$33))^2+($AG36*$AB$34-($CG35+V$34))^2+($AG36*$AB$35-($CH35+V$35))^2+($AG36*$AB$36-($CI35+V$36))^2+($AG36*$AB$37-($CJ35+V$37))^2+($AG36*$AB$38-($CK35+V$38))^2+($AG36*$AB$39-($CL35+V$39))^2+($AG36*$AB$40-($CM35+V$40))^2+($AG36*$AB$41-($CN35+V$41))^2+($AG36*$AB$42-($CO35+V$42))^2+($AG36*$AB$43-($CP35+V$43))^2+($AG36*$AB$44-($CQ35+V$44))^2+($AG36*$AB$45-($CR35+V$45))^2+($AG36*$AB$46-($CS35+V$46))^2+($AG36*$AB$47-($CT35+V$47))^2+($AG36*$AB$48-($CU35+V$48))^2+($AG36*$AB$49-($CV35+V$49))^2+($AG36*$AB$50-($CW35+V$50))^2+($AG36*$AB$51-($CX35+V$51))^2+($AG36*$AB$52-($CY35+V$52))^2+($AG36*$AB$53-($CZ35+V$53))^2+($AG36*$AB$54-($DA35+V$54))^2+($AG36*$AB$55-($DB35+V$55))^2+($AG36*$AB$56-($DC35+V$56))^2+($AG36*$AB$57-($DD35+V$57))^2+($AG36*$AB$58-($DE35+V$58))^2+($AG36*$AB$59-($DF35+V$59))^2+($AG36*$AB$60-($DG35+V$60))^2+($AG36*$AB$61-($DH35+V$61))^2+($AG36*$AB$62-($DI35+V$62))^2+($AG36*$AB$63-($DJ35+V$63))^2)))</f>
        <v/>
      </c>
      <c r="BA36" s="418" t="str">
        <f>IF(W$10=0,"",IF(COUNTIF($BE$7:$BE35,BA$6)&gt;=HLOOKUP(BA$6,$E$8:$X$10,ROW($E$10)-ROW($E$8)+1,FALSE),"",SQRT(($AG36*$AB$14-($BM35+W$14))^2+($AG36*$AB$15-($BN35+W$15))^2+($AG36*$AB$16-($BO35+W$16))^2+($AG36*$AB$17-($BP35+W$17))^2+($AG36*$AB$18-($BQ35+W$18))^2+($AG36*$AB$19-($BR35+W$19))^2+($AG36*$AB$20-($BS35+W$20))^2+($AG36*$AB$21-($BT35+W$21))^2+($AG36*$AB$22-($BU35+W$22))^2+($AG36*$AB$23-($BV35+W$23))^2+($AG36*$AB$24-($BW35+W$24))^2+($AG36*$AB$25-($BX35+W$25))^2+($AG36*$AB$26-($BY35+W$26))^2+($AG36*$AB$27-($BZ35+W$27))^2+($AG36*$AB$28-($CA35+W$28))^2+($AG36*$AB$29-($CB35+W$29))^2+($AG36*$AB$30-($CC35+W$30))^2+($AG36*$AB$31-($CD35+W$31))^2+($AG36*$AB$32-($CE35+W$32))^2+($AG36*$AB$33-($CF35+W$33))^2+($AG36*$AB$34-($CG35+W$34))^2+($AG36*$AB$35-($CH35+W$35))^2+($AG36*$AB$36-($CI35+W$36))^2+($AG36*$AB$37-($CJ35+W$37))^2+($AG36*$AB$38-($CK35+W$38))^2+($AG36*$AB$39-($CL35+W$39))^2+($AG36*$AB$40-($CM35+W$40))^2+($AG36*$AB$41-($CN35+W$41))^2+($AG36*$AB$42-($CO35+W$42))^2+($AG36*$AB$43-($CP35+W$43))^2+($AG36*$AB$44-($CQ35+W$44))^2+($AG36*$AB$45-($CR35+W$45))^2+($AG36*$AB$46-($CS35+W$46))^2+($AG36*$AB$47-($CT35+W$47))^2+($AG36*$AB$48-($CU35+W$48))^2+($AG36*$AB$49-($CV35+W$49))^2+($AG36*$AB$50-($CW35+W$50))^2+($AG36*$AB$51-($CX35+W$51))^2+($AG36*$AB$52-($CY35+W$52))^2+($AG36*$AB$53-($CZ35+W$53))^2+($AG36*$AB$54-($DA35+W$54))^2+($AG36*$AB$55-($DB35+W$55))^2+($AG36*$AB$56-($DC35+W$56))^2+($AG36*$AB$57-($DD35+W$57))^2+($AG36*$AB$58-($DE35+W$58))^2+($AG36*$AB$59-($DF35+W$59))^2+($AG36*$AB$60-($DG35+W$60))^2+($AG36*$AB$61-($DH35+W$61))^2+($AG36*$AB$62-($DI35+W$62))^2+($AG36*$AB$63-($DJ35+W$63))^2)))</f>
        <v/>
      </c>
      <c r="BB36" s="418" t="str">
        <f>IF(X$10=0,"",IF(COUNTIF($BE$7:$BE35,BB$6)&gt;=HLOOKUP(BB$6,$E$8:$X$10,ROW($E$10)-ROW($E$8)+1,FALSE),"",SQRT(($AG36*$AB$14-($BM35+X$14))^2+($AG36*$AB$15-($BN35+X$15))^2+($AG36*$AB$16-($BO35+X$16))^2+($AG36*$AB$17-($BP35+X$17))^2+($AG36*$AB$18-($BQ35+X$18))^2+($AG36*$AB$19-($BR35+X$19))^2+($AG36*$AB$20-($BS35+X$20))^2+($AG36*$AB$21-($BT35+X$21))^2+($AG36*$AB$22-($BU35+X$22))^2+($AG36*$AB$23-($BV35+X$23))^2+($AG36*$AB$24-($BW35+X$24))^2+($AG36*$AB$25-($BX35+X$25))^2+($AG36*$AB$26-($BY35+X$26))^2+($AG36*$AB$27-($BZ35+X$27))^2+($AG36*$AB$28-($CA35+X$28))^2+($AG36*$AB$29-($CB35+X$29))^2+($AG36*$AB$30-($CC35+X$30))^2+($AG36*$AB$31-($CD35+X$31))^2+($AG36*$AB$32-($CE35+X$32))^2+($AG36*$AB$33-($CF35+X$33))^2+($AG36*$AB$34-($CG35+X$34))^2+($AG36*$AB$35-($CH35+X$35))^2+($AG36*$AB$36-($CI35+X$36))^2+($AG36*$AB$37-($CJ35+X$37))^2+($AG36*$AB$38-($CK35+X$38))^2+($AG36*$AB$39-($CL35+X$39))^2+($AG36*$AB$40-($CM35+X$40))^2+($AG36*$AB$41-($CN35+X$41))^2+($AG36*$AB$42-($CO35+X$42))^2+($AG36*$AB$43-($CP35+X$43))^2+($AG36*$AB$44-($CQ35+X$44))^2+($AG36*$AB$45-($CR35+X$45))^2+($AG36*$AB$46-($CS35+X$46))^2+($AG36*$AB$47-($CT35+X$47))^2+($AG36*$AB$48-($CU35+X$48))^2+($AG36*$AB$49-($CV35+X$49))^2+($AG36*$AB$50-($CW35+X$50))^2+($AG36*$AB$51-($CX35+X$51))^2+($AG36*$AB$52-($CY35+X$52))^2+($AG36*$AB$53-($CZ35+X$53))^2+($AG36*$AB$54-($DA35+X$54))^2+($AG36*$AB$55-($DB35+X$55))^2+($AG36*$AB$56-($DC35+X$56))^2+($AG36*$AB$57-($DD35+X$57))^2+($AG36*$AB$58-($DE35+X$58))^2+($AG36*$AB$59-($DF35+X$59))^2+($AG36*$AB$60-($DG35+X$60))^2+($AG36*$AB$61-($DH35+X$61))^2+($AG36*$AB$62-($DI35+X$62))^2+($AG36*$AB$63-($DJ35+X$63))^2)))</f>
        <v/>
      </c>
      <c r="BC36" s="200"/>
      <c r="BD36" s="419">
        <f t="shared" si="68"/>
        <v>0</v>
      </c>
      <c r="BE36" s="420">
        <f t="shared" si="7"/>
        <v>0</v>
      </c>
      <c r="BF36" s="421">
        <f t="shared" si="8"/>
        <v>0</v>
      </c>
      <c r="BG36" s="71"/>
      <c r="BH36" s="71"/>
      <c r="BI36" s="71"/>
      <c r="BJ36" s="71"/>
      <c r="BK36" s="71"/>
      <c r="BL36" s="197">
        <f t="shared" si="69"/>
        <v>30</v>
      </c>
      <c r="BM36" s="202">
        <f t="shared" si="66"/>
        <v>0</v>
      </c>
      <c r="BN36" s="202">
        <f t="shared" si="67"/>
        <v>0</v>
      </c>
      <c r="BO36" s="202">
        <f t="shared" si="13"/>
        <v>0</v>
      </c>
      <c r="BP36" s="202">
        <f t="shared" si="14"/>
        <v>0</v>
      </c>
      <c r="BQ36" s="202">
        <f t="shared" si="15"/>
        <v>0</v>
      </c>
      <c r="BR36" s="202">
        <f t="shared" si="16"/>
        <v>0</v>
      </c>
      <c r="BS36" s="202">
        <f t="shared" si="17"/>
        <v>0</v>
      </c>
      <c r="BT36" s="202">
        <f t="shared" si="18"/>
        <v>0</v>
      </c>
      <c r="BU36" s="202">
        <f t="shared" si="19"/>
        <v>0</v>
      </c>
      <c r="BV36" s="202">
        <f t="shared" si="20"/>
        <v>0</v>
      </c>
      <c r="BW36" s="202">
        <f t="shared" si="21"/>
        <v>0</v>
      </c>
      <c r="BX36" s="202">
        <f t="shared" si="22"/>
        <v>0</v>
      </c>
      <c r="BY36" s="202">
        <f t="shared" si="23"/>
        <v>0</v>
      </c>
      <c r="BZ36" s="202">
        <f t="shared" si="24"/>
        <v>0</v>
      </c>
      <c r="CA36" s="202">
        <f t="shared" si="25"/>
        <v>0</v>
      </c>
      <c r="CB36" s="202">
        <f t="shared" si="26"/>
        <v>0</v>
      </c>
      <c r="CC36" s="202">
        <f t="shared" si="27"/>
        <v>0</v>
      </c>
      <c r="CD36" s="202">
        <f t="shared" si="28"/>
        <v>0</v>
      </c>
      <c r="CE36" s="202">
        <f t="shared" si="29"/>
        <v>0</v>
      </c>
      <c r="CF36" s="202">
        <f t="shared" si="30"/>
        <v>0</v>
      </c>
      <c r="CG36" s="202">
        <f t="shared" si="31"/>
        <v>0</v>
      </c>
      <c r="CH36" s="202">
        <f t="shared" si="32"/>
        <v>0</v>
      </c>
      <c r="CI36" s="202">
        <f t="shared" si="33"/>
        <v>0</v>
      </c>
      <c r="CJ36" s="202">
        <f t="shared" si="34"/>
        <v>0</v>
      </c>
      <c r="CK36" s="202">
        <f t="shared" si="35"/>
        <v>0</v>
      </c>
      <c r="CL36" s="202">
        <f t="shared" si="36"/>
        <v>0</v>
      </c>
      <c r="CM36" s="202">
        <f t="shared" si="37"/>
        <v>0</v>
      </c>
      <c r="CN36" s="202">
        <f t="shared" si="38"/>
        <v>0</v>
      </c>
      <c r="CO36" s="202">
        <f t="shared" si="39"/>
        <v>0</v>
      </c>
      <c r="CP36" s="202">
        <f t="shared" si="40"/>
        <v>0</v>
      </c>
      <c r="CQ36" s="202">
        <f t="shared" si="41"/>
        <v>0</v>
      </c>
      <c r="CR36" s="202">
        <f t="shared" si="42"/>
        <v>0</v>
      </c>
      <c r="CS36" s="202">
        <f t="shared" si="43"/>
        <v>0</v>
      </c>
      <c r="CT36" s="202">
        <f t="shared" si="44"/>
        <v>0</v>
      </c>
      <c r="CU36" s="202">
        <f t="shared" si="45"/>
        <v>0</v>
      </c>
      <c r="CV36" s="202">
        <f t="shared" si="46"/>
        <v>0</v>
      </c>
      <c r="CW36" s="202">
        <f t="shared" si="47"/>
        <v>0</v>
      </c>
      <c r="CX36" s="202">
        <f t="shared" si="48"/>
        <v>0</v>
      </c>
      <c r="CY36" s="202">
        <f t="shared" si="49"/>
        <v>0</v>
      </c>
      <c r="CZ36" s="202">
        <f t="shared" si="50"/>
        <v>0</v>
      </c>
      <c r="DA36" s="202">
        <f t="shared" si="51"/>
        <v>0</v>
      </c>
      <c r="DB36" s="202">
        <f t="shared" si="52"/>
        <v>0</v>
      </c>
      <c r="DC36" s="202">
        <f t="shared" si="53"/>
        <v>0</v>
      </c>
      <c r="DD36" s="202">
        <f t="shared" si="54"/>
        <v>0</v>
      </c>
      <c r="DE36" s="202">
        <f t="shared" si="55"/>
        <v>0</v>
      </c>
      <c r="DF36" s="202">
        <f t="shared" si="56"/>
        <v>0</v>
      </c>
      <c r="DG36" s="202">
        <f t="shared" si="57"/>
        <v>0</v>
      </c>
      <c r="DH36" s="202">
        <f t="shared" si="58"/>
        <v>0</v>
      </c>
      <c r="DI36" s="202">
        <f t="shared" si="59"/>
        <v>0</v>
      </c>
      <c r="DJ36" s="202">
        <f t="shared" si="60"/>
        <v>0</v>
      </c>
      <c r="DK36" s="71"/>
      <c r="DL36" s="71"/>
      <c r="DM36" s="71"/>
      <c r="DN36" s="71"/>
      <c r="DO36" s="71"/>
      <c r="DP36" s="71"/>
    </row>
    <row r="37" spans="1:120" ht="18" customHeight="1" thickTop="1" thickBot="1" x14ac:dyDescent="0.25">
      <c r="A37" s="71"/>
      <c r="B37" s="691"/>
      <c r="C37" s="220"/>
      <c r="D37" s="236"/>
      <c r="E37" s="237"/>
      <c r="F37" s="237"/>
      <c r="G37" s="237"/>
      <c r="H37" s="237"/>
      <c r="I37" s="237"/>
      <c r="J37" s="237"/>
      <c r="K37" s="237"/>
      <c r="L37" s="237"/>
      <c r="M37" s="237"/>
      <c r="N37" s="237"/>
      <c r="O37" s="237"/>
      <c r="P37" s="237"/>
      <c r="Q37" s="237"/>
      <c r="R37" s="237"/>
      <c r="S37" s="237"/>
      <c r="T37" s="237"/>
      <c r="U37" s="237"/>
      <c r="V37" s="237"/>
      <c r="W37" s="415"/>
      <c r="X37" s="414"/>
      <c r="Y37" s="133"/>
      <c r="Z37" s="222">
        <f t="shared" si="63"/>
        <v>0</v>
      </c>
      <c r="AA37" s="223"/>
      <c r="AB37" s="224">
        <f t="shared" si="64"/>
        <v>0</v>
      </c>
      <c r="AC37" s="71"/>
      <c r="AD37" s="440">
        <f t="shared" si="65"/>
        <v>0</v>
      </c>
      <c r="AE37" s="71"/>
      <c r="AF37" s="71"/>
      <c r="AG37" s="417">
        <f>IF(MAX(AG$7:AG36)&lt;$W$12,AG36+1,0)</f>
        <v>0</v>
      </c>
      <c r="AH37" s="200"/>
      <c r="AI37" s="418" t="str">
        <f>IF(E$10=0,"",IF(COUNTIF($BE$7:$BE36,AI$6)&gt;=HLOOKUP(AI$6,$E$8:$X$10,ROW($E$10)-ROW($E$8)+1,FALSE),"",SQRT(($AG37*$AB$14-($BM36+E$14))^2+($AG37*$AB$15-($BN36+E$15))^2+($AG37*$AB$16-($BO36+E$16))^2+($AG37*$AB$17-($BP36+E$17))^2+($AG37*$AB$18-($BQ36+E$18))^2+($AG37*$AB$19-($BR36+E$19))^2+($AG37*$AB$20-($BS36+E$20))^2+($AG37*$AB$21-($BT36+E$21))^2+($AG37*$AB$22-($BU36+E$22))^2+($AG37*$AB$23-($BV36+E$23))^2+($AG37*$AB$24-($BW36+E$24))^2+($AG37*$AB$25-($BX36+E$25))^2+($AG37*$AB$26-($BY36+E$26))^2+($AG37*$AB$27-($BZ36+E$27))^2+($AG37*$AB$28-($CA36+E$28))^2+($AG37*$AB$29-($CB36+E$29))^2+($AG37*$AB$30-($CC36+E$30))^2+($AG37*$AB$31-($CD36+E$31))^2+($AG37*$AB$32-($CE36+E$32))^2+($AG37*$AB$33-($CF36+E$33))^2+($AG37*$AB$34-($CG36+E$34))^2+($AG37*$AB$35-($CH36+E$35))^2+($AG37*$AB$36-($CI36+E$36))^2+($AG37*$AB$37-($CJ36+E$37))^2+($AG37*$AB$38-($CK36+E$38))^2+($AG37*$AB$39-($CL36+E$39))^2+($AG37*$AB$40-($CM36+E$40))^2+($AG37*$AB$41-($CN36+E$41))^2+($AG37*$AB$42-($CO36+E$42))^2+($AG37*$AB$43-($CP36+E$43))^2+($AG37*$AB$44-($CQ36+E$44))^2+($AG37*$AB$45-($CR36+E$45))^2+($AG37*$AB$46-($CS36+E$46))^2+($AG37*$AB$47-($CT36+E$47))^2+($AG37*$AB$48-($CU36+E$48))^2+($AG37*$AB$49-($CV36+E$49))^2+($AG37*$AB$50-($CW36+E$50))^2+($AG37*$AB$51-($CX36+E$51))^2+($AG37*$AB$52-($CY36+E$52))^2+($AG37*$AB$53-($CZ36+E$53))^2+($AG37*$AB$54-($DA36+E$54))^2+($AG37*$AB$55-($DB36+E$55))^2+($AG37*$AB$56-($DC36+E$56))^2+($AG37*$AB$57-($DD36+E$57))^2+($AG37*$AB$58-($DE36+E$58))^2+($AG37*$AB$59-($DF36+E$59))^2+($AG37*$AB$60-($DG36+E$60))^2+($AG37*$AB$61-($DH36+E$61))^2+($AG37*$AB$62-($DI36+E$62))^2+($AG37*$AB$63-($DJ36+E$63))^2)))</f>
        <v/>
      </c>
      <c r="AJ37" s="418" t="str">
        <f>IF(F$10=0,"",IF(COUNTIF($BE$7:$BE36,AJ$6)&gt;=HLOOKUP(AJ$6,$E$8:$X$10,ROW($E$10)-ROW($E$8)+1,FALSE),"",SQRT(($AG37*$AB$14-($BM36+F$14))^2+($AG37*$AB$15-($BN36+F$15))^2+($AG37*$AB$16-($BO36+F$16))^2+($AG37*$AB$17-($BP36+F$17))^2+($AG37*$AB$18-($BQ36+F$18))^2+($AG37*$AB$19-($BR36+F$19))^2+($AG37*$AB$20-($BS36+F$20))^2+($AG37*$AB$21-($BT36+F$21))^2+($AG37*$AB$22-($BU36+F$22))^2+($AG37*$AB$23-($BV36+F$23))^2+($AG37*$AB$24-($BW36+F$24))^2+($AG37*$AB$25-($BX36+F$25))^2+($AG37*$AB$26-($BY36+F$26))^2+($AG37*$AB$27-($BZ36+F$27))^2+($AG37*$AB$28-($CA36+F$28))^2+($AG37*$AB$29-($CB36+F$29))^2+($AG37*$AB$30-($CC36+F$30))^2+($AG37*$AB$31-($CD36+F$31))^2+($AG37*$AB$32-($CE36+F$32))^2+($AG37*$AB$33-($CF36+F$33))^2+($AG37*$AB$34-($CG36+F$34))^2+($AG37*$AB$35-($CH36+F$35))^2+($AG37*$AB$36-($CI36+F$36))^2+($AG37*$AB$37-($CJ36+F$37))^2+($AG37*$AB$38-($CK36+F$38))^2+($AG37*$AB$39-($CL36+F$39))^2+($AG37*$AB$40-($CM36+F$40))^2+($AG37*$AB$41-($CN36+F$41))^2+($AG37*$AB$42-($CO36+F$42))^2+($AG37*$AB$43-($CP36+F$43))^2+($AG37*$AB$44-($CQ36+F$44))^2+($AG37*$AB$45-($CR36+F$45))^2+($AG37*$AB$46-($CS36+F$46))^2+($AG37*$AB$47-($CT36+F$47))^2+($AG37*$AB$48-($CU36+F$48))^2+($AG37*$AB$49-($CV36+F$49))^2+($AG37*$AB$50-($CW36+F$50))^2+($AG37*$AB$51-($CX36+F$51))^2+($AG37*$AB$52-($CY36+F$52))^2+($AG37*$AB$53-($CZ36+F$53))^2+($AG37*$AB$54-($DA36+F$54))^2+($AG37*$AB$55-($DB36+F$55))^2+($AG37*$AB$56-($DC36+F$56))^2+($AG37*$AB$57-($DD36+F$57))^2+($AG37*$AB$58-($DE36+F$58))^2+($AG37*$AB$59-($DF36+F$59))^2+($AG37*$AB$60-($DG36+F$60))^2+($AG37*$AB$61-($DH36+F$61))^2+($AG37*$AB$62-($DI36+F$62))^2+($AG37*$AB$63-($DJ36+F$63))^2)))</f>
        <v/>
      </c>
      <c r="AK37" s="418" t="str">
        <f>IF(G$10=0,"",IF(COUNTIF($BE$7:$BE36,AK$6)&gt;=HLOOKUP(AK$6,$E$8:$X$10,ROW($E$10)-ROW($E$8)+1,FALSE),"",SQRT(($AG37*$AB$14-($BM36+G$14))^2+($AG37*$AB$15-($BN36+G$15))^2+($AG37*$AB$16-($BO36+G$16))^2+($AG37*$AB$17-($BP36+G$17))^2+($AG37*$AB$18-($BQ36+G$18))^2+($AG37*$AB$19-($BR36+G$19))^2+($AG37*$AB$20-($BS36+G$20))^2+($AG37*$AB$21-($BT36+G$21))^2+($AG37*$AB$22-($BU36+G$22))^2+($AG37*$AB$23-($BV36+G$23))^2+($AG37*$AB$24-($BW36+G$24))^2+($AG37*$AB$25-($BX36+G$25))^2+($AG37*$AB$26-($BY36+G$26))^2+($AG37*$AB$27-($BZ36+G$27))^2+($AG37*$AB$28-($CA36+G$28))^2+($AG37*$AB$29-($CB36+G$29))^2+($AG37*$AB$30-($CC36+G$30))^2+($AG37*$AB$31-($CD36+G$31))^2+($AG37*$AB$32-($CE36+G$32))^2+($AG37*$AB$33-($CF36+G$33))^2+($AG37*$AB$34-($CG36+G$34))^2+($AG37*$AB$35-($CH36+G$35))^2+($AG37*$AB$36-($CI36+G$36))^2+($AG37*$AB$37-($CJ36+G$37))^2+($AG37*$AB$38-($CK36+G$38))^2+($AG37*$AB$39-($CL36+G$39))^2+($AG37*$AB$40-($CM36+G$40))^2+($AG37*$AB$41-($CN36+G$41))^2+($AG37*$AB$42-($CO36+G$42))^2+($AG37*$AB$43-($CP36+G$43))^2+($AG37*$AB$44-($CQ36+G$44))^2+($AG37*$AB$45-($CR36+G$45))^2+($AG37*$AB$46-($CS36+G$46))^2+($AG37*$AB$47-($CT36+G$47))^2+($AG37*$AB$48-($CU36+G$48))^2+($AG37*$AB$49-($CV36+G$49))^2+($AG37*$AB$50-($CW36+G$50))^2+($AG37*$AB$51-($CX36+G$51))^2+($AG37*$AB$52-($CY36+G$52))^2+($AG37*$AB$53-($CZ36+G$53))^2+($AG37*$AB$54-($DA36+G$54))^2+($AG37*$AB$55-($DB36+G$55))^2+($AG37*$AB$56-($DC36+G$56))^2+($AG37*$AB$57-($DD36+G$57))^2+($AG37*$AB$58-($DE36+G$58))^2+($AG37*$AB$59-($DF36+G$59))^2+($AG37*$AB$60-($DG36+G$60))^2+($AG37*$AB$61-($DH36+G$61))^2+($AG37*$AB$62-($DI36+G$62))^2+($AG37*$AB$63-($DJ36+G$63))^2)))</f>
        <v/>
      </c>
      <c r="AL37" s="418" t="str">
        <f>IF(H$10=0,"",IF(COUNTIF($BE$7:$BE36,AL$6)&gt;=HLOOKUP(AL$6,$E$8:$X$10,ROW($E$10)-ROW($E$8)+1,FALSE),"",SQRT(($AG37*$AB$14-($BM36+H$14))^2+($AG37*$AB$15-($BN36+H$15))^2+($AG37*$AB$16-($BO36+H$16))^2+($AG37*$AB$17-($BP36+H$17))^2+($AG37*$AB$18-($BQ36+H$18))^2+($AG37*$AB$19-($BR36+H$19))^2+($AG37*$AB$20-($BS36+H$20))^2+($AG37*$AB$21-($BT36+H$21))^2+($AG37*$AB$22-($BU36+H$22))^2+($AG37*$AB$23-($BV36+H$23))^2+($AG37*$AB$24-($BW36+H$24))^2+($AG37*$AB$25-($BX36+H$25))^2+($AG37*$AB$26-($BY36+H$26))^2+($AG37*$AB$27-($BZ36+H$27))^2+($AG37*$AB$28-($CA36+H$28))^2+($AG37*$AB$29-($CB36+H$29))^2+($AG37*$AB$30-($CC36+H$30))^2+($AG37*$AB$31-($CD36+H$31))^2+($AG37*$AB$32-($CE36+H$32))^2+($AG37*$AB$33-($CF36+H$33))^2+($AG37*$AB$34-($CG36+H$34))^2+($AG37*$AB$35-($CH36+H$35))^2+($AG37*$AB$36-($CI36+H$36))^2+($AG37*$AB$37-($CJ36+H$37))^2+($AG37*$AB$38-($CK36+H$38))^2+($AG37*$AB$39-($CL36+H$39))^2+($AG37*$AB$40-($CM36+H$40))^2+($AG37*$AB$41-($CN36+H$41))^2+($AG37*$AB$42-($CO36+H$42))^2+($AG37*$AB$43-($CP36+H$43))^2+($AG37*$AB$44-($CQ36+H$44))^2+($AG37*$AB$45-($CR36+H$45))^2+($AG37*$AB$46-($CS36+H$46))^2+($AG37*$AB$47-($CT36+H$47))^2+($AG37*$AB$48-($CU36+H$48))^2+($AG37*$AB$49-($CV36+H$49))^2+($AG37*$AB$50-($CW36+H$50))^2+($AG37*$AB$51-($CX36+H$51))^2+($AG37*$AB$52-($CY36+H$52))^2+($AG37*$AB$53-($CZ36+H$53))^2+($AG37*$AB$54-($DA36+H$54))^2+($AG37*$AB$55-($DB36+H$55))^2+($AG37*$AB$56-($DC36+H$56))^2+($AG37*$AB$57-($DD36+H$57))^2+($AG37*$AB$58-($DE36+H$58))^2+($AG37*$AB$59-($DF36+H$59))^2+($AG37*$AB$60-($DG36+H$60))^2+($AG37*$AB$61-($DH36+H$61))^2+($AG37*$AB$62-($DI36+H$62))^2+($AG37*$AB$63-($DJ36+H$63))^2)))</f>
        <v/>
      </c>
      <c r="AM37" s="418" t="str">
        <f>IF(I$10=0,"",IF(COUNTIF($BE$7:$BE36,AM$6)&gt;=HLOOKUP(AM$6,$E$8:$X$10,ROW($E$10)-ROW($E$8)+1,FALSE),"",SQRT(($AG37*$AB$14-($BM36+I$14))^2+($AG37*$AB$15-($BN36+I$15))^2+($AG37*$AB$16-($BO36+I$16))^2+($AG37*$AB$17-($BP36+I$17))^2+($AG37*$AB$18-($BQ36+I$18))^2+($AG37*$AB$19-($BR36+I$19))^2+($AG37*$AB$20-($BS36+I$20))^2+($AG37*$AB$21-($BT36+I$21))^2+($AG37*$AB$22-($BU36+I$22))^2+($AG37*$AB$23-($BV36+I$23))^2+($AG37*$AB$24-($BW36+I$24))^2+($AG37*$AB$25-($BX36+I$25))^2+($AG37*$AB$26-($BY36+I$26))^2+($AG37*$AB$27-($BZ36+I$27))^2+($AG37*$AB$28-($CA36+I$28))^2+($AG37*$AB$29-($CB36+I$29))^2+($AG37*$AB$30-($CC36+I$30))^2+($AG37*$AB$31-($CD36+I$31))^2+($AG37*$AB$32-($CE36+I$32))^2+($AG37*$AB$33-($CF36+I$33))^2+($AG37*$AB$34-($CG36+I$34))^2+($AG37*$AB$35-($CH36+I$35))^2+($AG37*$AB$36-($CI36+I$36))^2+($AG37*$AB$37-($CJ36+I$37))^2+($AG37*$AB$38-($CK36+I$38))^2+($AG37*$AB$39-($CL36+I$39))^2+($AG37*$AB$40-($CM36+I$40))^2+($AG37*$AB$41-($CN36+I$41))^2+($AG37*$AB$42-($CO36+I$42))^2+($AG37*$AB$43-($CP36+I$43))^2+($AG37*$AB$44-($CQ36+I$44))^2+($AG37*$AB$45-($CR36+I$45))^2+($AG37*$AB$46-($CS36+I$46))^2+($AG37*$AB$47-($CT36+I$47))^2+($AG37*$AB$48-($CU36+I$48))^2+($AG37*$AB$49-($CV36+I$49))^2+($AG37*$AB$50-($CW36+I$50))^2+($AG37*$AB$51-($CX36+I$51))^2+($AG37*$AB$52-($CY36+I$52))^2+($AG37*$AB$53-($CZ36+I$53))^2+($AG37*$AB$54-($DA36+I$54))^2+($AG37*$AB$55-($DB36+I$55))^2+($AG37*$AB$56-($DC36+I$56))^2+($AG37*$AB$57-($DD36+I$57))^2+($AG37*$AB$58-($DE36+I$58))^2+($AG37*$AB$59-($DF36+I$59))^2+($AG37*$AB$60-($DG36+I$60))^2+($AG37*$AB$61-($DH36+I$61))^2+($AG37*$AB$62-($DI36+I$62))^2+($AG37*$AB$63-($DJ36+I$63))^2)))</f>
        <v/>
      </c>
      <c r="AN37" s="418" t="str">
        <f>IF(J$10=0,"",IF(COUNTIF($BE$7:$BE36,AN$6)&gt;=HLOOKUP(AN$6,$E$8:$X$10,ROW($E$10)-ROW($E$8)+1,FALSE),"",SQRT(($AG37*$AB$14-($BM36+J$14))^2+($AG37*$AB$15-($BN36+J$15))^2+($AG37*$AB$16-($BO36+J$16))^2+($AG37*$AB$17-($BP36+J$17))^2+($AG37*$AB$18-($BQ36+J$18))^2+($AG37*$AB$19-($BR36+J$19))^2+($AG37*$AB$20-($BS36+J$20))^2+($AG37*$AB$21-($BT36+J$21))^2+($AG37*$AB$22-($BU36+J$22))^2+($AG37*$AB$23-($BV36+J$23))^2+($AG37*$AB$24-($BW36+J$24))^2+($AG37*$AB$25-($BX36+J$25))^2+($AG37*$AB$26-($BY36+J$26))^2+($AG37*$AB$27-($BZ36+J$27))^2+($AG37*$AB$28-($CA36+J$28))^2+($AG37*$AB$29-($CB36+J$29))^2+($AG37*$AB$30-($CC36+J$30))^2+($AG37*$AB$31-($CD36+J$31))^2+($AG37*$AB$32-($CE36+J$32))^2+($AG37*$AB$33-($CF36+J$33))^2+($AG37*$AB$34-($CG36+J$34))^2+($AG37*$AB$35-($CH36+J$35))^2+($AG37*$AB$36-($CI36+J$36))^2+($AG37*$AB$37-($CJ36+J$37))^2+($AG37*$AB$38-($CK36+J$38))^2+($AG37*$AB$39-($CL36+J$39))^2+($AG37*$AB$40-($CM36+J$40))^2+($AG37*$AB$41-($CN36+J$41))^2+($AG37*$AB$42-($CO36+J$42))^2+($AG37*$AB$43-($CP36+J$43))^2+($AG37*$AB$44-($CQ36+J$44))^2+($AG37*$AB$45-($CR36+J$45))^2+($AG37*$AB$46-($CS36+J$46))^2+($AG37*$AB$47-($CT36+J$47))^2+($AG37*$AB$48-($CU36+J$48))^2+($AG37*$AB$49-($CV36+J$49))^2+($AG37*$AB$50-($CW36+J$50))^2+($AG37*$AB$51-($CX36+J$51))^2+($AG37*$AB$52-($CY36+J$52))^2+($AG37*$AB$53-($CZ36+J$53))^2+($AG37*$AB$54-($DA36+J$54))^2+($AG37*$AB$55-($DB36+J$55))^2+($AG37*$AB$56-($DC36+J$56))^2+($AG37*$AB$57-($DD36+J$57))^2+($AG37*$AB$58-($DE36+J$58))^2+($AG37*$AB$59-($DF36+J$59))^2+($AG37*$AB$60-($DG36+J$60))^2+($AG37*$AB$61-($DH36+J$61))^2+($AG37*$AB$62-($DI36+J$62))^2+($AG37*$AB$63-($DJ36+J$63))^2)))</f>
        <v/>
      </c>
      <c r="AO37" s="418" t="str">
        <f>IF(K$10=0,"",IF(COUNTIF($BE$7:$BE36,AO$6)&gt;=HLOOKUP(AO$6,$E$8:$X$10,ROW($E$10)-ROW($E$8)+1,FALSE),"",SQRT(($AG37*$AB$14-($BM36+K$14))^2+($AG37*$AB$15-($BN36+K$15))^2+($AG37*$AB$16-($BO36+K$16))^2+($AG37*$AB$17-($BP36+K$17))^2+($AG37*$AB$18-($BQ36+K$18))^2+($AG37*$AB$19-($BR36+K$19))^2+($AG37*$AB$20-($BS36+K$20))^2+($AG37*$AB$21-($BT36+K$21))^2+($AG37*$AB$22-($BU36+K$22))^2+($AG37*$AB$23-($BV36+K$23))^2+($AG37*$AB$24-($BW36+K$24))^2+($AG37*$AB$25-($BX36+K$25))^2+($AG37*$AB$26-($BY36+K$26))^2+($AG37*$AB$27-($BZ36+K$27))^2+($AG37*$AB$28-($CA36+K$28))^2+($AG37*$AB$29-($CB36+K$29))^2+($AG37*$AB$30-($CC36+K$30))^2+($AG37*$AB$31-($CD36+K$31))^2+($AG37*$AB$32-($CE36+K$32))^2+($AG37*$AB$33-($CF36+K$33))^2+($AG37*$AB$34-($CG36+K$34))^2+($AG37*$AB$35-($CH36+K$35))^2+($AG37*$AB$36-($CI36+K$36))^2+($AG37*$AB$37-($CJ36+K$37))^2+($AG37*$AB$38-($CK36+K$38))^2+($AG37*$AB$39-($CL36+K$39))^2+($AG37*$AB$40-($CM36+K$40))^2+($AG37*$AB$41-($CN36+K$41))^2+($AG37*$AB$42-($CO36+K$42))^2+($AG37*$AB$43-($CP36+K$43))^2+($AG37*$AB$44-($CQ36+K$44))^2+($AG37*$AB$45-($CR36+K$45))^2+($AG37*$AB$46-($CS36+K$46))^2+($AG37*$AB$47-($CT36+K$47))^2+($AG37*$AB$48-($CU36+K$48))^2+($AG37*$AB$49-($CV36+K$49))^2+($AG37*$AB$50-($CW36+K$50))^2+($AG37*$AB$51-($CX36+K$51))^2+($AG37*$AB$52-($CY36+K$52))^2+($AG37*$AB$53-($CZ36+K$53))^2+($AG37*$AB$54-($DA36+K$54))^2+($AG37*$AB$55-($DB36+K$55))^2+($AG37*$AB$56-($DC36+K$56))^2+($AG37*$AB$57-($DD36+K$57))^2+($AG37*$AB$58-($DE36+K$58))^2+($AG37*$AB$59-($DF36+K$59))^2+($AG37*$AB$60-($DG36+K$60))^2+($AG37*$AB$61-($DH36+K$61))^2+($AG37*$AB$62-($DI36+K$62))^2+($AG37*$AB$63-($DJ36+K$63))^2)))</f>
        <v/>
      </c>
      <c r="AP37" s="418" t="str">
        <f>IF(L$10=0,"",IF(COUNTIF($BE$7:$BE36,AP$6)&gt;=HLOOKUP(AP$6,$E$8:$X$10,ROW($E$10)-ROW($E$8)+1,FALSE),"",SQRT(($AG37*$AB$14-($BM36+L$14))^2+($AG37*$AB$15-($BN36+L$15))^2+($AG37*$AB$16-($BO36+L$16))^2+($AG37*$AB$17-($BP36+L$17))^2+($AG37*$AB$18-($BQ36+L$18))^2+($AG37*$AB$19-($BR36+L$19))^2+($AG37*$AB$20-($BS36+L$20))^2+($AG37*$AB$21-($BT36+L$21))^2+($AG37*$AB$22-($BU36+L$22))^2+($AG37*$AB$23-($BV36+L$23))^2+($AG37*$AB$24-($BW36+L$24))^2+($AG37*$AB$25-($BX36+L$25))^2+($AG37*$AB$26-($BY36+L$26))^2+($AG37*$AB$27-($BZ36+L$27))^2+($AG37*$AB$28-($CA36+L$28))^2+($AG37*$AB$29-($CB36+L$29))^2+($AG37*$AB$30-($CC36+L$30))^2+($AG37*$AB$31-($CD36+L$31))^2+($AG37*$AB$32-($CE36+L$32))^2+($AG37*$AB$33-($CF36+L$33))^2+($AG37*$AB$34-($CG36+L$34))^2+($AG37*$AB$35-($CH36+L$35))^2+($AG37*$AB$36-($CI36+L$36))^2+($AG37*$AB$37-($CJ36+L$37))^2+($AG37*$AB$38-($CK36+L$38))^2+($AG37*$AB$39-($CL36+L$39))^2+($AG37*$AB$40-($CM36+L$40))^2+($AG37*$AB$41-($CN36+L$41))^2+($AG37*$AB$42-($CO36+L$42))^2+($AG37*$AB$43-($CP36+L$43))^2+($AG37*$AB$44-($CQ36+L$44))^2+($AG37*$AB$45-($CR36+L$45))^2+($AG37*$AB$46-($CS36+L$46))^2+($AG37*$AB$47-($CT36+L$47))^2+($AG37*$AB$48-($CU36+L$48))^2+($AG37*$AB$49-($CV36+L$49))^2+($AG37*$AB$50-($CW36+L$50))^2+($AG37*$AB$51-($CX36+L$51))^2+($AG37*$AB$52-($CY36+L$52))^2+($AG37*$AB$53-($CZ36+L$53))^2+($AG37*$AB$54-($DA36+L$54))^2+($AG37*$AB$55-($DB36+L$55))^2+($AG37*$AB$56-($DC36+L$56))^2+($AG37*$AB$57-($DD36+L$57))^2+($AG37*$AB$58-($DE36+L$58))^2+($AG37*$AB$59-($DF36+L$59))^2+($AG37*$AB$60-($DG36+L$60))^2+($AG37*$AB$61-($DH36+L$61))^2+($AG37*$AB$62-($DI36+L$62))^2+($AG37*$AB$63-($DJ36+L$63))^2)))</f>
        <v/>
      </c>
      <c r="AQ37" s="418" t="str">
        <f>IF(M$10=0,"",IF(COUNTIF($BE$7:$BE36,AQ$6)&gt;=HLOOKUP(AQ$6,$E$8:$X$10,ROW($E$10)-ROW($E$8)+1,FALSE),"",SQRT(($AG37*$AB$14-($BM36+M$14))^2+($AG37*$AB$15-($BN36+M$15))^2+($AG37*$AB$16-($BO36+M$16))^2+($AG37*$AB$17-($BP36+M$17))^2+($AG37*$AB$18-($BQ36+M$18))^2+($AG37*$AB$19-($BR36+M$19))^2+($AG37*$AB$20-($BS36+M$20))^2+($AG37*$AB$21-($BT36+M$21))^2+($AG37*$AB$22-($BU36+M$22))^2+($AG37*$AB$23-($BV36+M$23))^2+($AG37*$AB$24-($BW36+M$24))^2+($AG37*$AB$25-($BX36+M$25))^2+($AG37*$AB$26-($BY36+M$26))^2+($AG37*$AB$27-($BZ36+M$27))^2+($AG37*$AB$28-($CA36+M$28))^2+($AG37*$AB$29-($CB36+M$29))^2+($AG37*$AB$30-($CC36+M$30))^2+($AG37*$AB$31-($CD36+M$31))^2+($AG37*$AB$32-($CE36+M$32))^2+($AG37*$AB$33-($CF36+M$33))^2+($AG37*$AB$34-($CG36+M$34))^2+($AG37*$AB$35-($CH36+M$35))^2+($AG37*$AB$36-($CI36+M$36))^2+($AG37*$AB$37-($CJ36+M$37))^2+($AG37*$AB$38-($CK36+M$38))^2+($AG37*$AB$39-($CL36+M$39))^2+($AG37*$AB$40-($CM36+M$40))^2+($AG37*$AB$41-($CN36+M$41))^2+($AG37*$AB$42-($CO36+M$42))^2+($AG37*$AB$43-($CP36+M$43))^2+($AG37*$AB$44-($CQ36+M$44))^2+($AG37*$AB$45-($CR36+M$45))^2+($AG37*$AB$46-($CS36+M$46))^2+($AG37*$AB$47-($CT36+M$47))^2+($AG37*$AB$48-($CU36+M$48))^2+($AG37*$AB$49-($CV36+M$49))^2+($AG37*$AB$50-($CW36+M$50))^2+($AG37*$AB$51-($CX36+M$51))^2+($AG37*$AB$52-($CY36+M$52))^2+($AG37*$AB$53-($CZ36+M$53))^2+($AG37*$AB$54-($DA36+M$54))^2+($AG37*$AB$55-($DB36+M$55))^2+($AG37*$AB$56-($DC36+M$56))^2+($AG37*$AB$57-($DD36+M$57))^2+($AG37*$AB$58-($DE36+M$58))^2+($AG37*$AB$59-($DF36+M$59))^2+($AG37*$AB$60-($DG36+M$60))^2+($AG37*$AB$61-($DH36+M$61))^2+($AG37*$AB$62-($DI36+M$62))^2+($AG37*$AB$63-($DJ36+M$63))^2)))</f>
        <v/>
      </c>
      <c r="AR37" s="418" t="str">
        <f>IF(N$10=0,"",IF(COUNTIF($BE$7:$BE36,AR$6)&gt;=HLOOKUP(AR$6,$E$8:$X$10,ROW($E$10)-ROW($E$8)+1,FALSE),"",SQRT(($AG37*$AB$14-($BM36+N$14))^2+($AG37*$AB$15-($BN36+N$15))^2+($AG37*$AB$16-($BO36+N$16))^2+($AG37*$AB$17-($BP36+N$17))^2+($AG37*$AB$18-($BQ36+N$18))^2+($AG37*$AB$19-($BR36+N$19))^2+($AG37*$AB$20-($BS36+N$20))^2+($AG37*$AB$21-($BT36+N$21))^2+($AG37*$AB$22-($BU36+N$22))^2+($AG37*$AB$23-($BV36+N$23))^2+($AG37*$AB$24-($BW36+N$24))^2+($AG37*$AB$25-($BX36+N$25))^2+($AG37*$AB$26-($BY36+N$26))^2+($AG37*$AB$27-($BZ36+N$27))^2+($AG37*$AB$28-($CA36+N$28))^2+($AG37*$AB$29-($CB36+N$29))^2+($AG37*$AB$30-($CC36+N$30))^2+($AG37*$AB$31-($CD36+N$31))^2+($AG37*$AB$32-($CE36+N$32))^2+($AG37*$AB$33-($CF36+N$33))^2+($AG37*$AB$34-($CG36+N$34))^2+($AG37*$AB$35-($CH36+N$35))^2+($AG37*$AB$36-($CI36+N$36))^2+($AG37*$AB$37-($CJ36+N$37))^2+($AG37*$AB$38-($CK36+N$38))^2+($AG37*$AB$39-($CL36+N$39))^2+($AG37*$AB$40-($CM36+N$40))^2+($AG37*$AB$41-($CN36+N$41))^2+($AG37*$AB$42-($CO36+N$42))^2+($AG37*$AB$43-($CP36+N$43))^2+($AG37*$AB$44-($CQ36+N$44))^2+($AG37*$AB$45-($CR36+N$45))^2+($AG37*$AB$46-($CS36+N$46))^2+($AG37*$AB$47-($CT36+N$47))^2+($AG37*$AB$48-($CU36+N$48))^2+($AG37*$AB$49-($CV36+N$49))^2+($AG37*$AB$50-($CW36+N$50))^2+($AG37*$AB$51-($CX36+N$51))^2+($AG37*$AB$52-($CY36+N$52))^2+($AG37*$AB$53-($CZ36+N$53))^2+($AG37*$AB$54-($DA36+N$54))^2+($AG37*$AB$55-($DB36+N$55))^2+($AG37*$AB$56-($DC36+N$56))^2+($AG37*$AB$57-($DD36+N$57))^2+($AG37*$AB$58-($DE36+N$58))^2+($AG37*$AB$59-($DF36+N$59))^2+($AG37*$AB$60-($DG36+N$60))^2+($AG37*$AB$61-($DH36+N$61))^2+($AG37*$AB$62-($DI36+N$62))^2+($AG37*$AB$63-($DJ36+N$63))^2)))</f>
        <v/>
      </c>
      <c r="AS37" s="418" t="str">
        <f>IF(O$10=0,"",IF(COUNTIF($BE$7:$BE36,AS$6)&gt;=HLOOKUP(AS$6,$E$8:$X$10,ROW($E$10)-ROW($E$8)+1,FALSE),"",SQRT(($AG37*$AB$14-($BM36+O$14))^2+($AG37*$AB$15-($BN36+O$15))^2+($AG37*$AB$16-($BO36+O$16))^2+($AG37*$AB$17-($BP36+O$17))^2+($AG37*$AB$18-($BQ36+O$18))^2+($AG37*$AB$19-($BR36+O$19))^2+($AG37*$AB$20-($BS36+O$20))^2+($AG37*$AB$21-($BT36+O$21))^2+($AG37*$AB$22-($BU36+O$22))^2+($AG37*$AB$23-($BV36+O$23))^2+($AG37*$AB$24-($BW36+O$24))^2+($AG37*$AB$25-($BX36+O$25))^2+($AG37*$AB$26-($BY36+O$26))^2+($AG37*$AB$27-($BZ36+O$27))^2+($AG37*$AB$28-($CA36+O$28))^2+($AG37*$AB$29-($CB36+O$29))^2+($AG37*$AB$30-($CC36+O$30))^2+($AG37*$AB$31-($CD36+O$31))^2+($AG37*$AB$32-($CE36+O$32))^2+($AG37*$AB$33-($CF36+O$33))^2+($AG37*$AB$34-($CG36+O$34))^2+($AG37*$AB$35-($CH36+O$35))^2+($AG37*$AB$36-($CI36+O$36))^2+($AG37*$AB$37-($CJ36+O$37))^2+($AG37*$AB$38-($CK36+O$38))^2+($AG37*$AB$39-($CL36+O$39))^2+($AG37*$AB$40-($CM36+O$40))^2+($AG37*$AB$41-($CN36+O$41))^2+($AG37*$AB$42-($CO36+O$42))^2+($AG37*$AB$43-($CP36+O$43))^2+($AG37*$AB$44-($CQ36+O$44))^2+($AG37*$AB$45-($CR36+O$45))^2+($AG37*$AB$46-($CS36+O$46))^2+($AG37*$AB$47-($CT36+O$47))^2+($AG37*$AB$48-($CU36+O$48))^2+($AG37*$AB$49-($CV36+O$49))^2+($AG37*$AB$50-($CW36+O$50))^2+($AG37*$AB$51-($CX36+O$51))^2+($AG37*$AB$52-($CY36+O$52))^2+($AG37*$AB$53-($CZ36+O$53))^2+($AG37*$AB$54-($DA36+O$54))^2+($AG37*$AB$55-($DB36+O$55))^2+($AG37*$AB$56-($DC36+O$56))^2+($AG37*$AB$57-($DD36+O$57))^2+($AG37*$AB$58-($DE36+O$58))^2+($AG37*$AB$59-($DF36+O$59))^2+($AG37*$AB$60-($DG36+O$60))^2+($AG37*$AB$61-($DH36+O$61))^2+($AG37*$AB$62-($DI36+O$62))^2+($AG37*$AB$63-($DJ36+O$63))^2)))</f>
        <v/>
      </c>
      <c r="AT37" s="418" t="str">
        <f>IF(P$10=0,"",IF(COUNTIF($BE$7:$BE36,AT$6)&gt;=HLOOKUP(AT$6,$E$8:$X$10,ROW($E$10)-ROW($E$8)+1,FALSE),"",SQRT(($AG37*$AB$14-($BM36+P$14))^2+($AG37*$AB$15-($BN36+P$15))^2+($AG37*$AB$16-($BO36+P$16))^2+($AG37*$AB$17-($BP36+P$17))^2+($AG37*$AB$18-($BQ36+P$18))^2+($AG37*$AB$19-($BR36+P$19))^2+($AG37*$AB$20-($BS36+P$20))^2+($AG37*$AB$21-($BT36+P$21))^2+($AG37*$AB$22-($BU36+P$22))^2+($AG37*$AB$23-($BV36+P$23))^2+($AG37*$AB$24-($BW36+P$24))^2+($AG37*$AB$25-($BX36+P$25))^2+($AG37*$AB$26-($BY36+P$26))^2+($AG37*$AB$27-($BZ36+P$27))^2+($AG37*$AB$28-($CA36+P$28))^2+($AG37*$AB$29-($CB36+P$29))^2+($AG37*$AB$30-($CC36+P$30))^2+($AG37*$AB$31-($CD36+P$31))^2+($AG37*$AB$32-($CE36+P$32))^2+($AG37*$AB$33-($CF36+P$33))^2+($AG37*$AB$34-($CG36+P$34))^2+($AG37*$AB$35-($CH36+P$35))^2+($AG37*$AB$36-($CI36+P$36))^2+($AG37*$AB$37-($CJ36+P$37))^2+($AG37*$AB$38-($CK36+P$38))^2+($AG37*$AB$39-($CL36+P$39))^2+($AG37*$AB$40-($CM36+P$40))^2+($AG37*$AB$41-($CN36+P$41))^2+($AG37*$AB$42-($CO36+P$42))^2+($AG37*$AB$43-($CP36+P$43))^2+($AG37*$AB$44-($CQ36+P$44))^2+($AG37*$AB$45-($CR36+P$45))^2+($AG37*$AB$46-($CS36+P$46))^2+($AG37*$AB$47-($CT36+P$47))^2+($AG37*$AB$48-($CU36+P$48))^2+($AG37*$AB$49-($CV36+P$49))^2+($AG37*$AB$50-($CW36+P$50))^2+($AG37*$AB$51-($CX36+P$51))^2+($AG37*$AB$52-($CY36+P$52))^2+($AG37*$AB$53-($CZ36+P$53))^2+($AG37*$AB$54-($DA36+P$54))^2+($AG37*$AB$55-($DB36+P$55))^2+($AG37*$AB$56-($DC36+P$56))^2+($AG37*$AB$57-($DD36+P$57))^2+($AG37*$AB$58-($DE36+P$58))^2+($AG37*$AB$59-($DF36+P$59))^2+($AG37*$AB$60-($DG36+P$60))^2+($AG37*$AB$61-($DH36+P$61))^2+($AG37*$AB$62-($DI36+P$62))^2+($AG37*$AB$63-($DJ36+P$63))^2)))</f>
        <v/>
      </c>
      <c r="AU37" s="418" t="str">
        <f>IF(Q$10=0,"",IF(COUNTIF($BE$7:$BE36,AU$6)&gt;=HLOOKUP(AU$6,$E$8:$X$10,ROW($E$10)-ROW($E$8)+1,FALSE),"",SQRT(($AG37*$AB$14-($BM36+Q$14))^2+($AG37*$AB$15-($BN36+Q$15))^2+($AG37*$AB$16-($BO36+Q$16))^2+($AG37*$AB$17-($BP36+Q$17))^2+($AG37*$AB$18-($BQ36+Q$18))^2+($AG37*$AB$19-($BR36+Q$19))^2+($AG37*$AB$20-($BS36+Q$20))^2+($AG37*$AB$21-($BT36+Q$21))^2+($AG37*$AB$22-($BU36+Q$22))^2+($AG37*$AB$23-($BV36+Q$23))^2+($AG37*$AB$24-($BW36+Q$24))^2+($AG37*$AB$25-($BX36+Q$25))^2+($AG37*$AB$26-($BY36+Q$26))^2+($AG37*$AB$27-($BZ36+Q$27))^2+($AG37*$AB$28-($CA36+Q$28))^2+($AG37*$AB$29-($CB36+Q$29))^2+($AG37*$AB$30-($CC36+Q$30))^2+($AG37*$AB$31-($CD36+Q$31))^2+($AG37*$AB$32-($CE36+Q$32))^2+($AG37*$AB$33-($CF36+Q$33))^2+($AG37*$AB$34-($CG36+Q$34))^2+($AG37*$AB$35-($CH36+Q$35))^2+($AG37*$AB$36-($CI36+Q$36))^2+($AG37*$AB$37-($CJ36+Q$37))^2+($AG37*$AB$38-($CK36+Q$38))^2+($AG37*$AB$39-($CL36+Q$39))^2+($AG37*$AB$40-($CM36+Q$40))^2+($AG37*$AB$41-($CN36+Q$41))^2+($AG37*$AB$42-($CO36+Q$42))^2+($AG37*$AB$43-($CP36+Q$43))^2+($AG37*$AB$44-($CQ36+Q$44))^2+($AG37*$AB$45-($CR36+Q$45))^2+($AG37*$AB$46-($CS36+Q$46))^2+($AG37*$AB$47-($CT36+Q$47))^2+($AG37*$AB$48-($CU36+Q$48))^2+($AG37*$AB$49-($CV36+Q$49))^2+($AG37*$AB$50-($CW36+Q$50))^2+($AG37*$AB$51-($CX36+Q$51))^2+($AG37*$AB$52-($CY36+Q$52))^2+($AG37*$AB$53-($CZ36+Q$53))^2+($AG37*$AB$54-($DA36+Q$54))^2+($AG37*$AB$55-($DB36+Q$55))^2+($AG37*$AB$56-($DC36+Q$56))^2+($AG37*$AB$57-($DD36+Q$57))^2+($AG37*$AB$58-($DE36+Q$58))^2+($AG37*$AB$59-($DF36+Q$59))^2+($AG37*$AB$60-($DG36+Q$60))^2+($AG37*$AB$61-($DH36+Q$61))^2+($AG37*$AB$62-($DI36+Q$62))^2+($AG37*$AB$63-($DJ36+Q$63))^2)))</f>
        <v/>
      </c>
      <c r="AV37" s="418" t="str">
        <f>IF(R$10=0,"",IF(COUNTIF($BE$7:$BE36,AV$6)&gt;=HLOOKUP(AV$6,$E$8:$X$10,ROW($E$10)-ROW($E$8)+1,FALSE),"",SQRT(($AG37*$AB$14-($BM36+R$14))^2+($AG37*$AB$15-($BN36+R$15))^2+($AG37*$AB$16-($BO36+R$16))^2+($AG37*$AB$17-($BP36+R$17))^2+($AG37*$AB$18-($BQ36+R$18))^2+($AG37*$AB$19-($BR36+R$19))^2+($AG37*$AB$20-($BS36+R$20))^2+($AG37*$AB$21-($BT36+R$21))^2+($AG37*$AB$22-($BU36+R$22))^2+($AG37*$AB$23-($BV36+R$23))^2+($AG37*$AB$24-($BW36+R$24))^2+($AG37*$AB$25-($BX36+R$25))^2+($AG37*$AB$26-($BY36+R$26))^2+($AG37*$AB$27-($BZ36+R$27))^2+($AG37*$AB$28-($CA36+R$28))^2+($AG37*$AB$29-($CB36+R$29))^2+($AG37*$AB$30-($CC36+R$30))^2+($AG37*$AB$31-($CD36+R$31))^2+($AG37*$AB$32-($CE36+R$32))^2+($AG37*$AB$33-($CF36+R$33))^2+($AG37*$AB$34-($CG36+R$34))^2+($AG37*$AB$35-($CH36+R$35))^2+($AG37*$AB$36-($CI36+R$36))^2+($AG37*$AB$37-($CJ36+R$37))^2+($AG37*$AB$38-($CK36+R$38))^2+($AG37*$AB$39-($CL36+R$39))^2+($AG37*$AB$40-($CM36+R$40))^2+($AG37*$AB$41-($CN36+R$41))^2+($AG37*$AB$42-($CO36+R$42))^2+($AG37*$AB$43-($CP36+R$43))^2+($AG37*$AB$44-($CQ36+R$44))^2+($AG37*$AB$45-($CR36+R$45))^2+($AG37*$AB$46-($CS36+R$46))^2+($AG37*$AB$47-($CT36+R$47))^2+($AG37*$AB$48-($CU36+R$48))^2+($AG37*$AB$49-($CV36+R$49))^2+($AG37*$AB$50-($CW36+R$50))^2+($AG37*$AB$51-($CX36+R$51))^2+($AG37*$AB$52-($CY36+R$52))^2+($AG37*$AB$53-($CZ36+R$53))^2+($AG37*$AB$54-($DA36+R$54))^2+($AG37*$AB$55-($DB36+R$55))^2+($AG37*$AB$56-($DC36+R$56))^2+($AG37*$AB$57-($DD36+R$57))^2+($AG37*$AB$58-($DE36+R$58))^2+($AG37*$AB$59-($DF36+R$59))^2+($AG37*$AB$60-($DG36+R$60))^2+($AG37*$AB$61-($DH36+R$61))^2+($AG37*$AB$62-($DI36+R$62))^2+($AG37*$AB$63-($DJ36+R$63))^2)))</f>
        <v/>
      </c>
      <c r="AW37" s="418" t="str">
        <f>IF(S$10=0,"",IF(COUNTIF($BE$7:$BE36,AW$6)&gt;=HLOOKUP(AW$6,$E$8:$X$10,ROW($E$10)-ROW($E$8)+1,FALSE),"",SQRT(($AG37*$AB$14-($BM36+S$14))^2+($AG37*$AB$15-($BN36+S$15))^2+($AG37*$AB$16-($BO36+S$16))^2+($AG37*$AB$17-($BP36+S$17))^2+($AG37*$AB$18-($BQ36+S$18))^2+($AG37*$AB$19-($BR36+S$19))^2+($AG37*$AB$20-($BS36+S$20))^2+($AG37*$AB$21-($BT36+S$21))^2+($AG37*$AB$22-($BU36+S$22))^2+($AG37*$AB$23-($BV36+S$23))^2+($AG37*$AB$24-($BW36+S$24))^2+($AG37*$AB$25-($BX36+S$25))^2+($AG37*$AB$26-($BY36+S$26))^2+($AG37*$AB$27-($BZ36+S$27))^2+($AG37*$AB$28-($CA36+S$28))^2+($AG37*$AB$29-($CB36+S$29))^2+($AG37*$AB$30-($CC36+S$30))^2+($AG37*$AB$31-($CD36+S$31))^2+($AG37*$AB$32-($CE36+S$32))^2+($AG37*$AB$33-($CF36+S$33))^2+($AG37*$AB$34-($CG36+S$34))^2+($AG37*$AB$35-($CH36+S$35))^2+($AG37*$AB$36-($CI36+S$36))^2+($AG37*$AB$37-($CJ36+S$37))^2+($AG37*$AB$38-($CK36+S$38))^2+($AG37*$AB$39-($CL36+S$39))^2+($AG37*$AB$40-($CM36+S$40))^2+($AG37*$AB$41-($CN36+S$41))^2+($AG37*$AB$42-($CO36+S$42))^2+($AG37*$AB$43-($CP36+S$43))^2+($AG37*$AB$44-($CQ36+S$44))^2+($AG37*$AB$45-($CR36+S$45))^2+($AG37*$AB$46-($CS36+S$46))^2+($AG37*$AB$47-($CT36+S$47))^2+($AG37*$AB$48-($CU36+S$48))^2+($AG37*$AB$49-($CV36+S$49))^2+($AG37*$AB$50-($CW36+S$50))^2+($AG37*$AB$51-($CX36+S$51))^2+($AG37*$AB$52-($CY36+S$52))^2+($AG37*$AB$53-($CZ36+S$53))^2+($AG37*$AB$54-($DA36+S$54))^2+($AG37*$AB$55-($DB36+S$55))^2+($AG37*$AB$56-($DC36+S$56))^2+($AG37*$AB$57-($DD36+S$57))^2+($AG37*$AB$58-($DE36+S$58))^2+($AG37*$AB$59-($DF36+S$59))^2+($AG37*$AB$60-($DG36+S$60))^2+($AG37*$AB$61-($DH36+S$61))^2+($AG37*$AB$62-($DI36+S$62))^2+($AG37*$AB$63-($DJ36+S$63))^2)))</f>
        <v/>
      </c>
      <c r="AX37" s="418" t="str">
        <f>IF(T$10=0,"",IF(COUNTIF($BE$7:$BE36,AX$6)&gt;=HLOOKUP(AX$6,$E$8:$X$10,ROW($E$10)-ROW($E$8)+1,FALSE),"",SQRT(($AG37*$AB$14-($BM36+T$14))^2+($AG37*$AB$15-($BN36+T$15))^2+($AG37*$AB$16-($BO36+T$16))^2+($AG37*$AB$17-($BP36+T$17))^2+($AG37*$AB$18-($BQ36+T$18))^2+($AG37*$AB$19-($BR36+T$19))^2+($AG37*$AB$20-($BS36+T$20))^2+($AG37*$AB$21-($BT36+T$21))^2+($AG37*$AB$22-($BU36+T$22))^2+($AG37*$AB$23-($BV36+T$23))^2+($AG37*$AB$24-($BW36+T$24))^2+($AG37*$AB$25-($BX36+T$25))^2+($AG37*$AB$26-($BY36+T$26))^2+($AG37*$AB$27-($BZ36+T$27))^2+($AG37*$AB$28-($CA36+T$28))^2+($AG37*$AB$29-($CB36+T$29))^2+($AG37*$AB$30-($CC36+T$30))^2+($AG37*$AB$31-($CD36+T$31))^2+($AG37*$AB$32-($CE36+T$32))^2+($AG37*$AB$33-($CF36+T$33))^2+($AG37*$AB$34-($CG36+T$34))^2+($AG37*$AB$35-($CH36+T$35))^2+($AG37*$AB$36-($CI36+T$36))^2+($AG37*$AB$37-($CJ36+T$37))^2+($AG37*$AB$38-($CK36+T$38))^2+($AG37*$AB$39-($CL36+T$39))^2+($AG37*$AB$40-($CM36+T$40))^2+($AG37*$AB$41-($CN36+T$41))^2+($AG37*$AB$42-($CO36+T$42))^2+($AG37*$AB$43-($CP36+T$43))^2+($AG37*$AB$44-($CQ36+T$44))^2+($AG37*$AB$45-($CR36+T$45))^2+($AG37*$AB$46-($CS36+T$46))^2+($AG37*$AB$47-($CT36+T$47))^2+($AG37*$AB$48-($CU36+T$48))^2+($AG37*$AB$49-($CV36+T$49))^2+($AG37*$AB$50-($CW36+T$50))^2+($AG37*$AB$51-($CX36+T$51))^2+($AG37*$AB$52-($CY36+T$52))^2+($AG37*$AB$53-($CZ36+T$53))^2+($AG37*$AB$54-($DA36+T$54))^2+($AG37*$AB$55-($DB36+T$55))^2+($AG37*$AB$56-($DC36+T$56))^2+($AG37*$AB$57-($DD36+T$57))^2+($AG37*$AB$58-($DE36+T$58))^2+($AG37*$AB$59-($DF36+T$59))^2+($AG37*$AB$60-($DG36+T$60))^2+($AG37*$AB$61-($DH36+T$61))^2+($AG37*$AB$62-($DI36+T$62))^2+($AG37*$AB$63-($DJ36+T$63))^2)))</f>
        <v/>
      </c>
      <c r="AY37" s="418" t="str">
        <f>IF(U$10=0,"",IF(COUNTIF($BE$7:$BE36,AY$6)&gt;=HLOOKUP(AY$6,$E$8:$X$10,ROW($E$10)-ROW($E$8)+1,FALSE),"",SQRT(($AG37*$AB$14-($BM36+U$14))^2+($AG37*$AB$15-($BN36+U$15))^2+($AG37*$AB$16-($BO36+U$16))^2+($AG37*$AB$17-($BP36+U$17))^2+($AG37*$AB$18-($BQ36+U$18))^2+($AG37*$AB$19-($BR36+U$19))^2+($AG37*$AB$20-($BS36+U$20))^2+($AG37*$AB$21-($BT36+U$21))^2+($AG37*$AB$22-($BU36+U$22))^2+($AG37*$AB$23-($BV36+U$23))^2+($AG37*$AB$24-($BW36+U$24))^2+($AG37*$AB$25-($BX36+U$25))^2+($AG37*$AB$26-($BY36+U$26))^2+($AG37*$AB$27-($BZ36+U$27))^2+($AG37*$AB$28-($CA36+U$28))^2+($AG37*$AB$29-($CB36+U$29))^2+($AG37*$AB$30-($CC36+U$30))^2+($AG37*$AB$31-($CD36+U$31))^2+($AG37*$AB$32-($CE36+U$32))^2+($AG37*$AB$33-($CF36+U$33))^2+($AG37*$AB$34-($CG36+U$34))^2+($AG37*$AB$35-($CH36+U$35))^2+($AG37*$AB$36-($CI36+U$36))^2+($AG37*$AB$37-($CJ36+U$37))^2+($AG37*$AB$38-($CK36+U$38))^2+($AG37*$AB$39-($CL36+U$39))^2+($AG37*$AB$40-($CM36+U$40))^2+($AG37*$AB$41-($CN36+U$41))^2+($AG37*$AB$42-($CO36+U$42))^2+($AG37*$AB$43-($CP36+U$43))^2+($AG37*$AB$44-($CQ36+U$44))^2+($AG37*$AB$45-($CR36+U$45))^2+($AG37*$AB$46-($CS36+U$46))^2+($AG37*$AB$47-($CT36+U$47))^2+($AG37*$AB$48-($CU36+U$48))^2+($AG37*$AB$49-($CV36+U$49))^2+($AG37*$AB$50-($CW36+U$50))^2+($AG37*$AB$51-($CX36+U$51))^2+($AG37*$AB$52-($CY36+U$52))^2+($AG37*$AB$53-($CZ36+U$53))^2+($AG37*$AB$54-($DA36+U$54))^2+($AG37*$AB$55-($DB36+U$55))^2+($AG37*$AB$56-($DC36+U$56))^2+($AG37*$AB$57-($DD36+U$57))^2+($AG37*$AB$58-($DE36+U$58))^2+($AG37*$AB$59-($DF36+U$59))^2+($AG37*$AB$60-($DG36+U$60))^2+($AG37*$AB$61-($DH36+U$61))^2+($AG37*$AB$62-($DI36+U$62))^2+($AG37*$AB$63-($DJ36+U$63))^2)))</f>
        <v/>
      </c>
      <c r="AZ37" s="418" t="str">
        <f>IF(V$10=0,"",IF(COUNTIF($BE$7:$BE36,AZ$6)&gt;=HLOOKUP(AZ$6,$E$8:$X$10,ROW($E$10)-ROW($E$8)+1,FALSE),"",SQRT(($AG37*$AB$14-($BM36+V$14))^2+($AG37*$AB$15-($BN36+V$15))^2+($AG37*$AB$16-($BO36+V$16))^2+($AG37*$AB$17-($BP36+V$17))^2+($AG37*$AB$18-($BQ36+V$18))^2+($AG37*$AB$19-($BR36+V$19))^2+($AG37*$AB$20-($BS36+V$20))^2+($AG37*$AB$21-($BT36+V$21))^2+($AG37*$AB$22-($BU36+V$22))^2+($AG37*$AB$23-($BV36+V$23))^2+($AG37*$AB$24-($BW36+V$24))^2+($AG37*$AB$25-($BX36+V$25))^2+($AG37*$AB$26-($BY36+V$26))^2+($AG37*$AB$27-($BZ36+V$27))^2+($AG37*$AB$28-($CA36+V$28))^2+($AG37*$AB$29-($CB36+V$29))^2+($AG37*$AB$30-($CC36+V$30))^2+($AG37*$AB$31-($CD36+V$31))^2+($AG37*$AB$32-($CE36+V$32))^2+($AG37*$AB$33-($CF36+V$33))^2+($AG37*$AB$34-($CG36+V$34))^2+($AG37*$AB$35-($CH36+V$35))^2+($AG37*$AB$36-($CI36+V$36))^2+($AG37*$AB$37-($CJ36+V$37))^2+($AG37*$AB$38-($CK36+V$38))^2+($AG37*$AB$39-($CL36+V$39))^2+($AG37*$AB$40-($CM36+V$40))^2+($AG37*$AB$41-($CN36+V$41))^2+($AG37*$AB$42-($CO36+V$42))^2+($AG37*$AB$43-($CP36+V$43))^2+($AG37*$AB$44-($CQ36+V$44))^2+($AG37*$AB$45-($CR36+V$45))^2+($AG37*$AB$46-($CS36+V$46))^2+($AG37*$AB$47-($CT36+V$47))^2+($AG37*$AB$48-($CU36+V$48))^2+($AG37*$AB$49-($CV36+V$49))^2+($AG37*$AB$50-($CW36+V$50))^2+($AG37*$AB$51-($CX36+V$51))^2+($AG37*$AB$52-($CY36+V$52))^2+($AG37*$AB$53-($CZ36+V$53))^2+($AG37*$AB$54-($DA36+V$54))^2+($AG37*$AB$55-($DB36+V$55))^2+($AG37*$AB$56-($DC36+V$56))^2+($AG37*$AB$57-($DD36+V$57))^2+($AG37*$AB$58-($DE36+V$58))^2+($AG37*$AB$59-($DF36+V$59))^2+($AG37*$AB$60-($DG36+V$60))^2+($AG37*$AB$61-($DH36+V$61))^2+($AG37*$AB$62-($DI36+V$62))^2+($AG37*$AB$63-($DJ36+V$63))^2)))</f>
        <v/>
      </c>
      <c r="BA37" s="418" t="str">
        <f>IF(W$10=0,"",IF(COUNTIF($BE$7:$BE36,BA$6)&gt;=HLOOKUP(BA$6,$E$8:$X$10,ROW($E$10)-ROW($E$8)+1,FALSE),"",SQRT(($AG37*$AB$14-($BM36+W$14))^2+($AG37*$AB$15-($BN36+W$15))^2+($AG37*$AB$16-($BO36+W$16))^2+($AG37*$AB$17-($BP36+W$17))^2+($AG37*$AB$18-($BQ36+W$18))^2+($AG37*$AB$19-($BR36+W$19))^2+($AG37*$AB$20-($BS36+W$20))^2+($AG37*$AB$21-($BT36+W$21))^2+($AG37*$AB$22-($BU36+W$22))^2+($AG37*$AB$23-($BV36+W$23))^2+($AG37*$AB$24-($BW36+W$24))^2+($AG37*$AB$25-($BX36+W$25))^2+($AG37*$AB$26-($BY36+W$26))^2+($AG37*$AB$27-($BZ36+W$27))^2+($AG37*$AB$28-($CA36+W$28))^2+($AG37*$AB$29-($CB36+W$29))^2+($AG37*$AB$30-($CC36+W$30))^2+($AG37*$AB$31-($CD36+W$31))^2+($AG37*$AB$32-($CE36+W$32))^2+($AG37*$AB$33-($CF36+W$33))^2+($AG37*$AB$34-($CG36+W$34))^2+($AG37*$AB$35-($CH36+W$35))^2+($AG37*$AB$36-($CI36+W$36))^2+($AG37*$AB$37-($CJ36+W$37))^2+($AG37*$AB$38-($CK36+W$38))^2+($AG37*$AB$39-($CL36+W$39))^2+($AG37*$AB$40-($CM36+W$40))^2+($AG37*$AB$41-($CN36+W$41))^2+($AG37*$AB$42-($CO36+W$42))^2+($AG37*$AB$43-($CP36+W$43))^2+($AG37*$AB$44-($CQ36+W$44))^2+($AG37*$AB$45-($CR36+W$45))^2+($AG37*$AB$46-($CS36+W$46))^2+($AG37*$AB$47-($CT36+W$47))^2+($AG37*$AB$48-($CU36+W$48))^2+($AG37*$AB$49-($CV36+W$49))^2+($AG37*$AB$50-($CW36+W$50))^2+($AG37*$AB$51-($CX36+W$51))^2+($AG37*$AB$52-($CY36+W$52))^2+($AG37*$AB$53-($CZ36+W$53))^2+($AG37*$AB$54-($DA36+W$54))^2+($AG37*$AB$55-($DB36+W$55))^2+($AG37*$AB$56-($DC36+W$56))^2+($AG37*$AB$57-($DD36+W$57))^2+($AG37*$AB$58-($DE36+W$58))^2+($AG37*$AB$59-($DF36+W$59))^2+($AG37*$AB$60-($DG36+W$60))^2+($AG37*$AB$61-($DH36+W$61))^2+($AG37*$AB$62-($DI36+W$62))^2+($AG37*$AB$63-($DJ36+W$63))^2)))</f>
        <v/>
      </c>
      <c r="BB37" s="418" t="str">
        <f>IF(X$10=0,"",IF(COUNTIF($BE$7:$BE36,BB$6)&gt;=HLOOKUP(BB$6,$E$8:$X$10,ROW($E$10)-ROW($E$8)+1,FALSE),"",SQRT(($AG37*$AB$14-($BM36+X$14))^2+($AG37*$AB$15-($BN36+X$15))^2+($AG37*$AB$16-($BO36+X$16))^2+($AG37*$AB$17-($BP36+X$17))^2+($AG37*$AB$18-($BQ36+X$18))^2+($AG37*$AB$19-($BR36+X$19))^2+($AG37*$AB$20-($BS36+X$20))^2+($AG37*$AB$21-($BT36+X$21))^2+($AG37*$AB$22-($BU36+X$22))^2+($AG37*$AB$23-($BV36+X$23))^2+($AG37*$AB$24-($BW36+X$24))^2+($AG37*$AB$25-($BX36+X$25))^2+($AG37*$AB$26-($BY36+X$26))^2+($AG37*$AB$27-($BZ36+X$27))^2+($AG37*$AB$28-($CA36+X$28))^2+($AG37*$AB$29-($CB36+X$29))^2+($AG37*$AB$30-($CC36+X$30))^2+($AG37*$AB$31-($CD36+X$31))^2+($AG37*$AB$32-($CE36+X$32))^2+($AG37*$AB$33-($CF36+X$33))^2+($AG37*$AB$34-($CG36+X$34))^2+($AG37*$AB$35-($CH36+X$35))^2+($AG37*$AB$36-($CI36+X$36))^2+($AG37*$AB$37-($CJ36+X$37))^2+($AG37*$AB$38-($CK36+X$38))^2+($AG37*$AB$39-($CL36+X$39))^2+($AG37*$AB$40-($CM36+X$40))^2+($AG37*$AB$41-($CN36+X$41))^2+($AG37*$AB$42-($CO36+X$42))^2+($AG37*$AB$43-($CP36+X$43))^2+($AG37*$AB$44-($CQ36+X$44))^2+($AG37*$AB$45-($CR36+X$45))^2+($AG37*$AB$46-($CS36+X$46))^2+($AG37*$AB$47-($CT36+X$47))^2+($AG37*$AB$48-($CU36+X$48))^2+($AG37*$AB$49-($CV36+X$49))^2+($AG37*$AB$50-($CW36+X$50))^2+($AG37*$AB$51-($CX36+X$51))^2+($AG37*$AB$52-($CY36+X$52))^2+($AG37*$AB$53-($CZ36+X$53))^2+($AG37*$AB$54-($DA36+X$54))^2+($AG37*$AB$55-($DB36+X$55))^2+($AG37*$AB$56-($DC36+X$56))^2+($AG37*$AB$57-($DD36+X$57))^2+($AG37*$AB$58-($DE36+X$58))^2+($AG37*$AB$59-($DF36+X$59))^2+($AG37*$AB$60-($DG36+X$60))^2+($AG37*$AB$61-($DH36+X$61))^2+($AG37*$AB$62-($DI36+X$62))^2+($AG37*$AB$63-($DJ36+X$63))^2)))</f>
        <v/>
      </c>
      <c r="BC37" s="200"/>
      <c r="BD37" s="419">
        <f t="shared" si="68"/>
        <v>0</v>
      </c>
      <c r="BE37" s="420">
        <f t="shared" si="7"/>
        <v>0</v>
      </c>
      <c r="BF37" s="421">
        <f t="shared" si="8"/>
        <v>0</v>
      </c>
      <c r="BG37" s="71"/>
      <c r="BH37" s="71"/>
      <c r="BI37" s="71"/>
      <c r="BJ37" s="71"/>
      <c r="BK37" s="71"/>
      <c r="BL37" s="197">
        <f t="shared" si="69"/>
        <v>31</v>
      </c>
      <c r="BM37" s="202">
        <f t="shared" si="66"/>
        <v>0</v>
      </c>
      <c r="BN37" s="202">
        <f t="shared" si="67"/>
        <v>0</v>
      </c>
      <c r="BO37" s="202">
        <f t="shared" si="13"/>
        <v>0</v>
      </c>
      <c r="BP37" s="202">
        <f t="shared" si="14"/>
        <v>0</v>
      </c>
      <c r="BQ37" s="202">
        <f t="shared" si="15"/>
        <v>0</v>
      </c>
      <c r="BR37" s="202">
        <f t="shared" si="16"/>
        <v>0</v>
      </c>
      <c r="BS37" s="202">
        <f t="shared" si="17"/>
        <v>0</v>
      </c>
      <c r="BT37" s="202">
        <f t="shared" si="18"/>
        <v>0</v>
      </c>
      <c r="BU37" s="202">
        <f t="shared" si="19"/>
        <v>0</v>
      </c>
      <c r="BV37" s="202">
        <f t="shared" si="20"/>
        <v>0</v>
      </c>
      <c r="BW37" s="202">
        <f t="shared" si="21"/>
        <v>0</v>
      </c>
      <c r="BX37" s="202">
        <f t="shared" si="22"/>
        <v>0</v>
      </c>
      <c r="BY37" s="202">
        <f t="shared" si="23"/>
        <v>0</v>
      </c>
      <c r="BZ37" s="202">
        <f t="shared" si="24"/>
        <v>0</v>
      </c>
      <c r="CA37" s="202">
        <f t="shared" si="25"/>
        <v>0</v>
      </c>
      <c r="CB37" s="202">
        <f t="shared" si="26"/>
        <v>0</v>
      </c>
      <c r="CC37" s="202">
        <f t="shared" si="27"/>
        <v>0</v>
      </c>
      <c r="CD37" s="202">
        <f t="shared" si="28"/>
        <v>0</v>
      </c>
      <c r="CE37" s="202">
        <f t="shared" si="29"/>
        <v>0</v>
      </c>
      <c r="CF37" s="202">
        <f t="shared" si="30"/>
        <v>0</v>
      </c>
      <c r="CG37" s="202">
        <f t="shared" si="31"/>
        <v>0</v>
      </c>
      <c r="CH37" s="202">
        <f t="shared" si="32"/>
        <v>0</v>
      </c>
      <c r="CI37" s="202">
        <f t="shared" si="33"/>
        <v>0</v>
      </c>
      <c r="CJ37" s="202">
        <f t="shared" si="34"/>
        <v>0</v>
      </c>
      <c r="CK37" s="202">
        <f t="shared" si="35"/>
        <v>0</v>
      </c>
      <c r="CL37" s="202">
        <f t="shared" si="36"/>
        <v>0</v>
      </c>
      <c r="CM37" s="202">
        <f t="shared" si="37"/>
        <v>0</v>
      </c>
      <c r="CN37" s="202">
        <f t="shared" si="38"/>
        <v>0</v>
      </c>
      <c r="CO37" s="202">
        <f t="shared" si="39"/>
        <v>0</v>
      </c>
      <c r="CP37" s="202">
        <f t="shared" si="40"/>
        <v>0</v>
      </c>
      <c r="CQ37" s="202">
        <f t="shared" si="41"/>
        <v>0</v>
      </c>
      <c r="CR37" s="202">
        <f t="shared" si="42"/>
        <v>0</v>
      </c>
      <c r="CS37" s="202">
        <f t="shared" si="43"/>
        <v>0</v>
      </c>
      <c r="CT37" s="202">
        <f t="shared" si="44"/>
        <v>0</v>
      </c>
      <c r="CU37" s="202">
        <f t="shared" si="45"/>
        <v>0</v>
      </c>
      <c r="CV37" s="202">
        <f t="shared" si="46"/>
        <v>0</v>
      </c>
      <c r="CW37" s="202">
        <f t="shared" si="47"/>
        <v>0</v>
      </c>
      <c r="CX37" s="202">
        <f t="shared" si="48"/>
        <v>0</v>
      </c>
      <c r="CY37" s="202">
        <f t="shared" si="49"/>
        <v>0</v>
      </c>
      <c r="CZ37" s="202">
        <f t="shared" si="50"/>
        <v>0</v>
      </c>
      <c r="DA37" s="202">
        <f t="shared" si="51"/>
        <v>0</v>
      </c>
      <c r="DB37" s="202">
        <f t="shared" si="52"/>
        <v>0</v>
      </c>
      <c r="DC37" s="202">
        <f t="shared" si="53"/>
        <v>0</v>
      </c>
      <c r="DD37" s="202">
        <f t="shared" si="54"/>
        <v>0</v>
      </c>
      <c r="DE37" s="202">
        <f t="shared" si="55"/>
        <v>0</v>
      </c>
      <c r="DF37" s="202">
        <f t="shared" si="56"/>
        <v>0</v>
      </c>
      <c r="DG37" s="202">
        <f t="shared" si="57"/>
        <v>0</v>
      </c>
      <c r="DH37" s="202">
        <f t="shared" si="58"/>
        <v>0</v>
      </c>
      <c r="DI37" s="202">
        <f t="shared" si="59"/>
        <v>0</v>
      </c>
      <c r="DJ37" s="202">
        <f t="shared" si="60"/>
        <v>0</v>
      </c>
      <c r="DK37" s="71"/>
      <c r="DL37" s="71"/>
      <c r="DM37" s="71"/>
      <c r="DN37" s="71"/>
      <c r="DO37" s="71"/>
      <c r="DP37" s="71"/>
    </row>
    <row r="38" spans="1:120" ht="18" customHeight="1" thickTop="1" thickBot="1" x14ac:dyDescent="0.25">
      <c r="A38" s="71"/>
      <c r="B38" s="691"/>
      <c r="C38" s="220"/>
      <c r="D38" s="236"/>
      <c r="E38" s="237"/>
      <c r="F38" s="237"/>
      <c r="G38" s="237"/>
      <c r="H38" s="237"/>
      <c r="I38" s="237"/>
      <c r="J38" s="237"/>
      <c r="K38" s="237"/>
      <c r="L38" s="237"/>
      <c r="M38" s="237"/>
      <c r="N38" s="237"/>
      <c r="O38" s="237"/>
      <c r="P38" s="237"/>
      <c r="Q38" s="237"/>
      <c r="R38" s="237"/>
      <c r="S38" s="237"/>
      <c r="T38" s="237"/>
      <c r="U38" s="237"/>
      <c r="V38" s="237"/>
      <c r="W38" s="415"/>
      <c r="X38" s="414"/>
      <c r="Y38" s="133"/>
      <c r="Z38" s="222">
        <f t="shared" si="63"/>
        <v>0</v>
      </c>
      <c r="AA38" s="223"/>
      <c r="AB38" s="224">
        <f t="shared" si="64"/>
        <v>0</v>
      </c>
      <c r="AC38" s="71"/>
      <c r="AD38" s="440">
        <f t="shared" si="65"/>
        <v>0</v>
      </c>
      <c r="AE38" s="71"/>
      <c r="AF38" s="71"/>
      <c r="AG38" s="417">
        <f>IF(MAX(AG$7:AG37)&lt;$W$12,AG37+1,0)</f>
        <v>0</v>
      </c>
      <c r="AH38" s="200"/>
      <c r="AI38" s="418" t="str">
        <f>IF(E$10=0,"",IF(COUNTIF($BE$7:$BE37,AI$6)&gt;=HLOOKUP(AI$6,$E$8:$X$10,ROW($E$10)-ROW($E$8)+1,FALSE),"",SQRT(($AG38*$AB$14-($BM37+E$14))^2+($AG38*$AB$15-($BN37+E$15))^2+($AG38*$AB$16-($BO37+E$16))^2+($AG38*$AB$17-($BP37+E$17))^2+($AG38*$AB$18-($BQ37+E$18))^2+($AG38*$AB$19-($BR37+E$19))^2+($AG38*$AB$20-($BS37+E$20))^2+($AG38*$AB$21-($BT37+E$21))^2+($AG38*$AB$22-($BU37+E$22))^2+($AG38*$AB$23-($BV37+E$23))^2+($AG38*$AB$24-($BW37+E$24))^2+($AG38*$AB$25-($BX37+E$25))^2+($AG38*$AB$26-($BY37+E$26))^2+($AG38*$AB$27-($BZ37+E$27))^2+($AG38*$AB$28-($CA37+E$28))^2+($AG38*$AB$29-($CB37+E$29))^2+($AG38*$AB$30-($CC37+E$30))^2+($AG38*$AB$31-($CD37+E$31))^2+($AG38*$AB$32-($CE37+E$32))^2+($AG38*$AB$33-($CF37+E$33))^2+($AG38*$AB$34-($CG37+E$34))^2+($AG38*$AB$35-($CH37+E$35))^2+($AG38*$AB$36-($CI37+E$36))^2+($AG38*$AB$37-($CJ37+E$37))^2+($AG38*$AB$38-($CK37+E$38))^2+($AG38*$AB$39-($CL37+E$39))^2+($AG38*$AB$40-($CM37+E$40))^2+($AG38*$AB$41-($CN37+E$41))^2+($AG38*$AB$42-($CO37+E$42))^2+($AG38*$AB$43-($CP37+E$43))^2+($AG38*$AB$44-($CQ37+E$44))^2+($AG38*$AB$45-($CR37+E$45))^2+($AG38*$AB$46-($CS37+E$46))^2+($AG38*$AB$47-($CT37+E$47))^2+($AG38*$AB$48-($CU37+E$48))^2+($AG38*$AB$49-($CV37+E$49))^2+($AG38*$AB$50-($CW37+E$50))^2+($AG38*$AB$51-($CX37+E$51))^2+($AG38*$AB$52-($CY37+E$52))^2+($AG38*$AB$53-($CZ37+E$53))^2+($AG38*$AB$54-($DA37+E$54))^2+($AG38*$AB$55-($DB37+E$55))^2+($AG38*$AB$56-($DC37+E$56))^2+($AG38*$AB$57-($DD37+E$57))^2+($AG38*$AB$58-($DE37+E$58))^2+($AG38*$AB$59-($DF37+E$59))^2+($AG38*$AB$60-($DG37+E$60))^2+($AG38*$AB$61-($DH37+E$61))^2+($AG38*$AB$62-($DI37+E$62))^2+($AG38*$AB$63-($DJ37+E$63))^2)))</f>
        <v/>
      </c>
      <c r="AJ38" s="418" t="str">
        <f>IF(F$10=0,"",IF(COUNTIF($BE$7:$BE37,AJ$6)&gt;=HLOOKUP(AJ$6,$E$8:$X$10,ROW($E$10)-ROW($E$8)+1,FALSE),"",SQRT(($AG38*$AB$14-($BM37+F$14))^2+($AG38*$AB$15-($BN37+F$15))^2+($AG38*$AB$16-($BO37+F$16))^2+($AG38*$AB$17-($BP37+F$17))^2+($AG38*$AB$18-($BQ37+F$18))^2+($AG38*$AB$19-($BR37+F$19))^2+($AG38*$AB$20-($BS37+F$20))^2+($AG38*$AB$21-($BT37+F$21))^2+($AG38*$AB$22-($BU37+F$22))^2+($AG38*$AB$23-($BV37+F$23))^2+($AG38*$AB$24-($BW37+F$24))^2+($AG38*$AB$25-($BX37+F$25))^2+($AG38*$AB$26-($BY37+F$26))^2+($AG38*$AB$27-($BZ37+F$27))^2+($AG38*$AB$28-($CA37+F$28))^2+($AG38*$AB$29-($CB37+F$29))^2+($AG38*$AB$30-($CC37+F$30))^2+($AG38*$AB$31-($CD37+F$31))^2+($AG38*$AB$32-($CE37+F$32))^2+($AG38*$AB$33-($CF37+F$33))^2+($AG38*$AB$34-($CG37+F$34))^2+($AG38*$AB$35-($CH37+F$35))^2+($AG38*$AB$36-($CI37+F$36))^2+($AG38*$AB$37-($CJ37+F$37))^2+($AG38*$AB$38-($CK37+F$38))^2+($AG38*$AB$39-($CL37+F$39))^2+($AG38*$AB$40-($CM37+F$40))^2+($AG38*$AB$41-($CN37+F$41))^2+($AG38*$AB$42-($CO37+F$42))^2+($AG38*$AB$43-($CP37+F$43))^2+($AG38*$AB$44-($CQ37+F$44))^2+($AG38*$AB$45-($CR37+F$45))^2+($AG38*$AB$46-($CS37+F$46))^2+($AG38*$AB$47-($CT37+F$47))^2+($AG38*$AB$48-($CU37+F$48))^2+($AG38*$AB$49-($CV37+F$49))^2+($AG38*$AB$50-($CW37+F$50))^2+($AG38*$AB$51-($CX37+F$51))^2+($AG38*$AB$52-($CY37+F$52))^2+($AG38*$AB$53-($CZ37+F$53))^2+($AG38*$AB$54-($DA37+F$54))^2+($AG38*$AB$55-($DB37+F$55))^2+($AG38*$AB$56-($DC37+F$56))^2+($AG38*$AB$57-($DD37+F$57))^2+($AG38*$AB$58-($DE37+F$58))^2+($AG38*$AB$59-($DF37+F$59))^2+($AG38*$AB$60-($DG37+F$60))^2+($AG38*$AB$61-($DH37+F$61))^2+($AG38*$AB$62-($DI37+F$62))^2+($AG38*$AB$63-($DJ37+F$63))^2)))</f>
        <v/>
      </c>
      <c r="AK38" s="418" t="str">
        <f>IF(G$10=0,"",IF(COUNTIF($BE$7:$BE37,AK$6)&gt;=HLOOKUP(AK$6,$E$8:$X$10,ROW($E$10)-ROW($E$8)+1,FALSE),"",SQRT(($AG38*$AB$14-($BM37+G$14))^2+($AG38*$AB$15-($BN37+G$15))^2+($AG38*$AB$16-($BO37+G$16))^2+($AG38*$AB$17-($BP37+G$17))^2+($AG38*$AB$18-($BQ37+G$18))^2+($AG38*$AB$19-($BR37+G$19))^2+($AG38*$AB$20-($BS37+G$20))^2+($AG38*$AB$21-($BT37+G$21))^2+($AG38*$AB$22-($BU37+G$22))^2+($AG38*$AB$23-($BV37+G$23))^2+($AG38*$AB$24-($BW37+G$24))^2+($AG38*$AB$25-($BX37+G$25))^2+($AG38*$AB$26-($BY37+G$26))^2+($AG38*$AB$27-($BZ37+G$27))^2+($AG38*$AB$28-($CA37+G$28))^2+($AG38*$AB$29-($CB37+G$29))^2+($AG38*$AB$30-($CC37+G$30))^2+($AG38*$AB$31-($CD37+G$31))^2+($AG38*$AB$32-($CE37+G$32))^2+($AG38*$AB$33-($CF37+G$33))^2+($AG38*$AB$34-($CG37+G$34))^2+($AG38*$AB$35-($CH37+G$35))^2+($AG38*$AB$36-($CI37+G$36))^2+($AG38*$AB$37-($CJ37+G$37))^2+($AG38*$AB$38-($CK37+G$38))^2+($AG38*$AB$39-($CL37+G$39))^2+($AG38*$AB$40-($CM37+G$40))^2+($AG38*$AB$41-($CN37+G$41))^2+($AG38*$AB$42-($CO37+G$42))^2+($AG38*$AB$43-($CP37+G$43))^2+($AG38*$AB$44-($CQ37+G$44))^2+($AG38*$AB$45-($CR37+G$45))^2+($AG38*$AB$46-($CS37+G$46))^2+($AG38*$AB$47-($CT37+G$47))^2+($AG38*$AB$48-($CU37+G$48))^2+($AG38*$AB$49-($CV37+G$49))^2+($AG38*$AB$50-($CW37+G$50))^2+($AG38*$AB$51-($CX37+G$51))^2+($AG38*$AB$52-($CY37+G$52))^2+($AG38*$AB$53-($CZ37+G$53))^2+($AG38*$AB$54-($DA37+G$54))^2+($AG38*$AB$55-($DB37+G$55))^2+($AG38*$AB$56-($DC37+G$56))^2+($AG38*$AB$57-($DD37+G$57))^2+($AG38*$AB$58-($DE37+G$58))^2+($AG38*$AB$59-($DF37+G$59))^2+($AG38*$AB$60-($DG37+G$60))^2+($AG38*$AB$61-($DH37+G$61))^2+($AG38*$AB$62-($DI37+G$62))^2+($AG38*$AB$63-($DJ37+G$63))^2)))</f>
        <v/>
      </c>
      <c r="AL38" s="418" t="str">
        <f>IF(H$10=0,"",IF(COUNTIF($BE$7:$BE37,AL$6)&gt;=HLOOKUP(AL$6,$E$8:$X$10,ROW($E$10)-ROW($E$8)+1,FALSE),"",SQRT(($AG38*$AB$14-($BM37+H$14))^2+($AG38*$AB$15-($BN37+H$15))^2+($AG38*$AB$16-($BO37+H$16))^2+($AG38*$AB$17-($BP37+H$17))^2+($AG38*$AB$18-($BQ37+H$18))^2+($AG38*$AB$19-($BR37+H$19))^2+($AG38*$AB$20-($BS37+H$20))^2+($AG38*$AB$21-($BT37+H$21))^2+($AG38*$AB$22-($BU37+H$22))^2+($AG38*$AB$23-($BV37+H$23))^2+($AG38*$AB$24-($BW37+H$24))^2+($AG38*$AB$25-($BX37+H$25))^2+($AG38*$AB$26-($BY37+H$26))^2+($AG38*$AB$27-($BZ37+H$27))^2+($AG38*$AB$28-($CA37+H$28))^2+($AG38*$AB$29-($CB37+H$29))^2+($AG38*$AB$30-($CC37+H$30))^2+($AG38*$AB$31-($CD37+H$31))^2+($AG38*$AB$32-($CE37+H$32))^2+($AG38*$AB$33-($CF37+H$33))^2+($AG38*$AB$34-($CG37+H$34))^2+($AG38*$AB$35-($CH37+H$35))^2+($AG38*$AB$36-($CI37+H$36))^2+($AG38*$AB$37-($CJ37+H$37))^2+($AG38*$AB$38-($CK37+H$38))^2+($AG38*$AB$39-($CL37+H$39))^2+($AG38*$AB$40-($CM37+H$40))^2+($AG38*$AB$41-($CN37+H$41))^2+($AG38*$AB$42-($CO37+H$42))^2+($AG38*$AB$43-($CP37+H$43))^2+($AG38*$AB$44-($CQ37+H$44))^2+($AG38*$AB$45-($CR37+H$45))^2+($AG38*$AB$46-($CS37+H$46))^2+($AG38*$AB$47-($CT37+H$47))^2+($AG38*$AB$48-($CU37+H$48))^2+($AG38*$AB$49-($CV37+H$49))^2+($AG38*$AB$50-($CW37+H$50))^2+($AG38*$AB$51-($CX37+H$51))^2+($AG38*$AB$52-($CY37+H$52))^2+($AG38*$AB$53-($CZ37+H$53))^2+($AG38*$AB$54-($DA37+H$54))^2+($AG38*$AB$55-($DB37+H$55))^2+($AG38*$AB$56-($DC37+H$56))^2+($AG38*$AB$57-($DD37+H$57))^2+($AG38*$AB$58-($DE37+H$58))^2+($AG38*$AB$59-($DF37+H$59))^2+($AG38*$AB$60-($DG37+H$60))^2+($AG38*$AB$61-($DH37+H$61))^2+($AG38*$AB$62-($DI37+H$62))^2+($AG38*$AB$63-($DJ37+H$63))^2)))</f>
        <v/>
      </c>
      <c r="AM38" s="418" t="str">
        <f>IF(I$10=0,"",IF(COUNTIF($BE$7:$BE37,AM$6)&gt;=HLOOKUP(AM$6,$E$8:$X$10,ROW($E$10)-ROW($E$8)+1,FALSE),"",SQRT(($AG38*$AB$14-($BM37+I$14))^2+($AG38*$AB$15-($BN37+I$15))^2+($AG38*$AB$16-($BO37+I$16))^2+($AG38*$AB$17-($BP37+I$17))^2+($AG38*$AB$18-($BQ37+I$18))^2+($AG38*$AB$19-($BR37+I$19))^2+($AG38*$AB$20-($BS37+I$20))^2+($AG38*$AB$21-($BT37+I$21))^2+($AG38*$AB$22-($BU37+I$22))^2+($AG38*$AB$23-($BV37+I$23))^2+($AG38*$AB$24-($BW37+I$24))^2+($AG38*$AB$25-($BX37+I$25))^2+($AG38*$AB$26-($BY37+I$26))^2+($AG38*$AB$27-($BZ37+I$27))^2+($AG38*$AB$28-($CA37+I$28))^2+($AG38*$AB$29-($CB37+I$29))^2+($AG38*$AB$30-($CC37+I$30))^2+($AG38*$AB$31-($CD37+I$31))^2+($AG38*$AB$32-($CE37+I$32))^2+($AG38*$AB$33-($CF37+I$33))^2+($AG38*$AB$34-($CG37+I$34))^2+($AG38*$AB$35-($CH37+I$35))^2+($AG38*$AB$36-($CI37+I$36))^2+($AG38*$AB$37-($CJ37+I$37))^2+($AG38*$AB$38-($CK37+I$38))^2+($AG38*$AB$39-($CL37+I$39))^2+($AG38*$AB$40-($CM37+I$40))^2+($AG38*$AB$41-($CN37+I$41))^2+($AG38*$AB$42-($CO37+I$42))^2+($AG38*$AB$43-($CP37+I$43))^2+($AG38*$AB$44-($CQ37+I$44))^2+($AG38*$AB$45-($CR37+I$45))^2+($AG38*$AB$46-($CS37+I$46))^2+($AG38*$AB$47-($CT37+I$47))^2+($AG38*$AB$48-($CU37+I$48))^2+($AG38*$AB$49-($CV37+I$49))^2+($AG38*$AB$50-($CW37+I$50))^2+($AG38*$AB$51-($CX37+I$51))^2+($AG38*$AB$52-($CY37+I$52))^2+($AG38*$AB$53-($CZ37+I$53))^2+($AG38*$AB$54-($DA37+I$54))^2+($AG38*$AB$55-($DB37+I$55))^2+($AG38*$AB$56-($DC37+I$56))^2+($AG38*$AB$57-($DD37+I$57))^2+($AG38*$AB$58-($DE37+I$58))^2+($AG38*$AB$59-($DF37+I$59))^2+($AG38*$AB$60-($DG37+I$60))^2+($AG38*$AB$61-($DH37+I$61))^2+($AG38*$AB$62-($DI37+I$62))^2+($AG38*$AB$63-($DJ37+I$63))^2)))</f>
        <v/>
      </c>
      <c r="AN38" s="418" t="str">
        <f>IF(J$10=0,"",IF(COUNTIF($BE$7:$BE37,AN$6)&gt;=HLOOKUP(AN$6,$E$8:$X$10,ROW($E$10)-ROW($E$8)+1,FALSE),"",SQRT(($AG38*$AB$14-($BM37+J$14))^2+($AG38*$AB$15-($BN37+J$15))^2+($AG38*$AB$16-($BO37+J$16))^2+($AG38*$AB$17-($BP37+J$17))^2+($AG38*$AB$18-($BQ37+J$18))^2+($AG38*$AB$19-($BR37+J$19))^2+($AG38*$AB$20-($BS37+J$20))^2+($AG38*$AB$21-($BT37+J$21))^2+($AG38*$AB$22-($BU37+J$22))^2+($AG38*$AB$23-($BV37+J$23))^2+($AG38*$AB$24-($BW37+J$24))^2+($AG38*$AB$25-($BX37+J$25))^2+($AG38*$AB$26-($BY37+J$26))^2+($AG38*$AB$27-($BZ37+J$27))^2+($AG38*$AB$28-($CA37+J$28))^2+($AG38*$AB$29-($CB37+J$29))^2+($AG38*$AB$30-($CC37+J$30))^2+($AG38*$AB$31-($CD37+J$31))^2+($AG38*$AB$32-($CE37+J$32))^2+($AG38*$AB$33-($CF37+J$33))^2+($AG38*$AB$34-($CG37+J$34))^2+($AG38*$AB$35-($CH37+J$35))^2+($AG38*$AB$36-($CI37+J$36))^2+($AG38*$AB$37-($CJ37+J$37))^2+($AG38*$AB$38-($CK37+J$38))^2+($AG38*$AB$39-($CL37+J$39))^2+($AG38*$AB$40-($CM37+J$40))^2+($AG38*$AB$41-($CN37+J$41))^2+($AG38*$AB$42-($CO37+J$42))^2+($AG38*$AB$43-($CP37+J$43))^2+($AG38*$AB$44-($CQ37+J$44))^2+($AG38*$AB$45-($CR37+J$45))^2+($AG38*$AB$46-($CS37+J$46))^2+($AG38*$AB$47-($CT37+J$47))^2+($AG38*$AB$48-($CU37+J$48))^2+($AG38*$AB$49-($CV37+J$49))^2+($AG38*$AB$50-($CW37+J$50))^2+($AG38*$AB$51-($CX37+J$51))^2+($AG38*$AB$52-($CY37+J$52))^2+($AG38*$AB$53-($CZ37+J$53))^2+($AG38*$AB$54-($DA37+J$54))^2+($AG38*$AB$55-($DB37+J$55))^2+($AG38*$AB$56-($DC37+J$56))^2+($AG38*$AB$57-($DD37+J$57))^2+($AG38*$AB$58-($DE37+J$58))^2+($AG38*$AB$59-($DF37+J$59))^2+($AG38*$AB$60-($DG37+J$60))^2+($AG38*$AB$61-($DH37+J$61))^2+($AG38*$AB$62-($DI37+J$62))^2+($AG38*$AB$63-($DJ37+J$63))^2)))</f>
        <v/>
      </c>
      <c r="AO38" s="418" t="str">
        <f>IF(K$10=0,"",IF(COUNTIF($BE$7:$BE37,AO$6)&gt;=HLOOKUP(AO$6,$E$8:$X$10,ROW($E$10)-ROW($E$8)+1,FALSE),"",SQRT(($AG38*$AB$14-($BM37+K$14))^2+($AG38*$AB$15-($BN37+K$15))^2+($AG38*$AB$16-($BO37+K$16))^2+($AG38*$AB$17-($BP37+K$17))^2+($AG38*$AB$18-($BQ37+K$18))^2+($AG38*$AB$19-($BR37+K$19))^2+($AG38*$AB$20-($BS37+K$20))^2+($AG38*$AB$21-($BT37+K$21))^2+($AG38*$AB$22-($BU37+K$22))^2+($AG38*$AB$23-($BV37+K$23))^2+($AG38*$AB$24-($BW37+K$24))^2+($AG38*$AB$25-($BX37+K$25))^2+($AG38*$AB$26-($BY37+K$26))^2+($AG38*$AB$27-($BZ37+K$27))^2+($AG38*$AB$28-($CA37+K$28))^2+($AG38*$AB$29-($CB37+K$29))^2+($AG38*$AB$30-($CC37+K$30))^2+($AG38*$AB$31-($CD37+K$31))^2+($AG38*$AB$32-($CE37+K$32))^2+($AG38*$AB$33-($CF37+K$33))^2+($AG38*$AB$34-($CG37+K$34))^2+($AG38*$AB$35-($CH37+K$35))^2+($AG38*$AB$36-($CI37+K$36))^2+($AG38*$AB$37-($CJ37+K$37))^2+($AG38*$AB$38-($CK37+K$38))^2+($AG38*$AB$39-($CL37+K$39))^2+($AG38*$AB$40-($CM37+K$40))^2+($AG38*$AB$41-($CN37+K$41))^2+($AG38*$AB$42-($CO37+K$42))^2+($AG38*$AB$43-($CP37+K$43))^2+($AG38*$AB$44-($CQ37+K$44))^2+($AG38*$AB$45-($CR37+K$45))^2+($AG38*$AB$46-($CS37+K$46))^2+($AG38*$AB$47-($CT37+K$47))^2+($AG38*$AB$48-($CU37+K$48))^2+($AG38*$AB$49-($CV37+K$49))^2+($AG38*$AB$50-($CW37+K$50))^2+($AG38*$AB$51-($CX37+K$51))^2+($AG38*$AB$52-($CY37+K$52))^2+($AG38*$AB$53-($CZ37+K$53))^2+($AG38*$AB$54-($DA37+K$54))^2+($AG38*$AB$55-($DB37+K$55))^2+($AG38*$AB$56-($DC37+K$56))^2+($AG38*$AB$57-($DD37+K$57))^2+($AG38*$AB$58-($DE37+K$58))^2+($AG38*$AB$59-($DF37+K$59))^2+($AG38*$AB$60-($DG37+K$60))^2+($AG38*$AB$61-($DH37+K$61))^2+($AG38*$AB$62-($DI37+K$62))^2+($AG38*$AB$63-($DJ37+K$63))^2)))</f>
        <v/>
      </c>
      <c r="AP38" s="418" t="str">
        <f>IF(L$10=0,"",IF(COUNTIF($BE$7:$BE37,AP$6)&gt;=HLOOKUP(AP$6,$E$8:$X$10,ROW($E$10)-ROW($E$8)+1,FALSE),"",SQRT(($AG38*$AB$14-($BM37+L$14))^2+($AG38*$AB$15-($BN37+L$15))^2+($AG38*$AB$16-($BO37+L$16))^2+($AG38*$AB$17-($BP37+L$17))^2+($AG38*$AB$18-($BQ37+L$18))^2+($AG38*$AB$19-($BR37+L$19))^2+($AG38*$AB$20-($BS37+L$20))^2+($AG38*$AB$21-($BT37+L$21))^2+($AG38*$AB$22-($BU37+L$22))^2+($AG38*$AB$23-($BV37+L$23))^2+($AG38*$AB$24-($BW37+L$24))^2+($AG38*$AB$25-($BX37+L$25))^2+($AG38*$AB$26-($BY37+L$26))^2+($AG38*$AB$27-($BZ37+L$27))^2+($AG38*$AB$28-($CA37+L$28))^2+($AG38*$AB$29-($CB37+L$29))^2+($AG38*$AB$30-($CC37+L$30))^2+($AG38*$AB$31-($CD37+L$31))^2+($AG38*$AB$32-($CE37+L$32))^2+($AG38*$AB$33-($CF37+L$33))^2+($AG38*$AB$34-($CG37+L$34))^2+($AG38*$AB$35-($CH37+L$35))^2+($AG38*$AB$36-($CI37+L$36))^2+($AG38*$AB$37-($CJ37+L$37))^2+($AG38*$AB$38-($CK37+L$38))^2+($AG38*$AB$39-($CL37+L$39))^2+($AG38*$AB$40-($CM37+L$40))^2+($AG38*$AB$41-($CN37+L$41))^2+($AG38*$AB$42-($CO37+L$42))^2+($AG38*$AB$43-($CP37+L$43))^2+($AG38*$AB$44-($CQ37+L$44))^2+($AG38*$AB$45-($CR37+L$45))^2+($AG38*$AB$46-($CS37+L$46))^2+($AG38*$AB$47-($CT37+L$47))^2+($AG38*$AB$48-($CU37+L$48))^2+($AG38*$AB$49-($CV37+L$49))^2+($AG38*$AB$50-($CW37+L$50))^2+($AG38*$AB$51-($CX37+L$51))^2+($AG38*$AB$52-($CY37+L$52))^2+($AG38*$AB$53-($CZ37+L$53))^2+($AG38*$AB$54-($DA37+L$54))^2+($AG38*$AB$55-($DB37+L$55))^2+($AG38*$AB$56-($DC37+L$56))^2+($AG38*$AB$57-($DD37+L$57))^2+($AG38*$AB$58-($DE37+L$58))^2+($AG38*$AB$59-($DF37+L$59))^2+($AG38*$AB$60-($DG37+L$60))^2+($AG38*$AB$61-($DH37+L$61))^2+($AG38*$AB$62-($DI37+L$62))^2+($AG38*$AB$63-($DJ37+L$63))^2)))</f>
        <v/>
      </c>
      <c r="AQ38" s="418" t="str">
        <f>IF(M$10=0,"",IF(COUNTIF($BE$7:$BE37,AQ$6)&gt;=HLOOKUP(AQ$6,$E$8:$X$10,ROW($E$10)-ROW($E$8)+1,FALSE),"",SQRT(($AG38*$AB$14-($BM37+M$14))^2+($AG38*$AB$15-($BN37+M$15))^2+($AG38*$AB$16-($BO37+M$16))^2+($AG38*$AB$17-($BP37+M$17))^2+($AG38*$AB$18-($BQ37+M$18))^2+($AG38*$AB$19-($BR37+M$19))^2+($AG38*$AB$20-($BS37+M$20))^2+($AG38*$AB$21-($BT37+M$21))^2+($AG38*$AB$22-($BU37+M$22))^2+($AG38*$AB$23-($BV37+M$23))^2+($AG38*$AB$24-($BW37+M$24))^2+($AG38*$AB$25-($BX37+M$25))^2+($AG38*$AB$26-($BY37+M$26))^2+($AG38*$AB$27-($BZ37+M$27))^2+($AG38*$AB$28-($CA37+M$28))^2+($AG38*$AB$29-($CB37+M$29))^2+($AG38*$AB$30-($CC37+M$30))^2+($AG38*$AB$31-($CD37+M$31))^2+($AG38*$AB$32-($CE37+M$32))^2+($AG38*$AB$33-($CF37+M$33))^2+($AG38*$AB$34-($CG37+M$34))^2+($AG38*$AB$35-($CH37+M$35))^2+($AG38*$AB$36-($CI37+M$36))^2+($AG38*$AB$37-($CJ37+M$37))^2+($AG38*$AB$38-($CK37+M$38))^2+($AG38*$AB$39-($CL37+M$39))^2+($AG38*$AB$40-($CM37+M$40))^2+($AG38*$AB$41-($CN37+M$41))^2+($AG38*$AB$42-($CO37+M$42))^2+($AG38*$AB$43-($CP37+M$43))^2+($AG38*$AB$44-($CQ37+M$44))^2+($AG38*$AB$45-($CR37+M$45))^2+($AG38*$AB$46-($CS37+M$46))^2+($AG38*$AB$47-($CT37+M$47))^2+($AG38*$AB$48-($CU37+M$48))^2+($AG38*$AB$49-($CV37+M$49))^2+($AG38*$AB$50-($CW37+M$50))^2+($AG38*$AB$51-($CX37+M$51))^2+($AG38*$AB$52-($CY37+M$52))^2+($AG38*$AB$53-($CZ37+M$53))^2+($AG38*$AB$54-($DA37+M$54))^2+($AG38*$AB$55-($DB37+M$55))^2+($AG38*$AB$56-($DC37+M$56))^2+($AG38*$AB$57-($DD37+M$57))^2+($AG38*$AB$58-($DE37+M$58))^2+($AG38*$AB$59-($DF37+M$59))^2+($AG38*$AB$60-($DG37+M$60))^2+($AG38*$AB$61-($DH37+M$61))^2+($AG38*$AB$62-($DI37+M$62))^2+($AG38*$AB$63-($DJ37+M$63))^2)))</f>
        <v/>
      </c>
      <c r="AR38" s="418" t="str">
        <f>IF(N$10=0,"",IF(COUNTIF($BE$7:$BE37,AR$6)&gt;=HLOOKUP(AR$6,$E$8:$X$10,ROW($E$10)-ROW($E$8)+1,FALSE),"",SQRT(($AG38*$AB$14-($BM37+N$14))^2+($AG38*$AB$15-($BN37+N$15))^2+($AG38*$AB$16-($BO37+N$16))^2+($AG38*$AB$17-($BP37+N$17))^2+($AG38*$AB$18-($BQ37+N$18))^2+($AG38*$AB$19-($BR37+N$19))^2+($AG38*$AB$20-($BS37+N$20))^2+($AG38*$AB$21-($BT37+N$21))^2+($AG38*$AB$22-($BU37+N$22))^2+($AG38*$AB$23-($BV37+N$23))^2+($AG38*$AB$24-($BW37+N$24))^2+($AG38*$AB$25-($BX37+N$25))^2+($AG38*$AB$26-($BY37+N$26))^2+($AG38*$AB$27-($BZ37+N$27))^2+($AG38*$AB$28-($CA37+N$28))^2+($AG38*$AB$29-($CB37+N$29))^2+($AG38*$AB$30-($CC37+N$30))^2+($AG38*$AB$31-($CD37+N$31))^2+($AG38*$AB$32-($CE37+N$32))^2+($AG38*$AB$33-($CF37+N$33))^2+($AG38*$AB$34-($CG37+N$34))^2+($AG38*$AB$35-($CH37+N$35))^2+($AG38*$AB$36-($CI37+N$36))^2+($AG38*$AB$37-($CJ37+N$37))^2+($AG38*$AB$38-($CK37+N$38))^2+($AG38*$AB$39-($CL37+N$39))^2+($AG38*$AB$40-($CM37+N$40))^2+($AG38*$AB$41-($CN37+N$41))^2+($AG38*$AB$42-($CO37+N$42))^2+($AG38*$AB$43-($CP37+N$43))^2+($AG38*$AB$44-($CQ37+N$44))^2+($AG38*$AB$45-($CR37+N$45))^2+($AG38*$AB$46-($CS37+N$46))^2+($AG38*$AB$47-($CT37+N$47))^2+($AG38*$AB$48-($CU37+N$48))^2+($AG38*$AB$49-($CV37+N$49))^2+($AG38*$AB$50-($CW37+N$50))^2+($AG38*$AB$51-($CX37+N$51))^2+($AG38*$AB$52-($CY37+N$52))^2+($AG38*$AB$53-($CZ37+N$53))^2+($AG38*$AB$54-($DA37+N$54))^2+($AG38*$AB$55-($DB37+N$55))^2+($AG38*$AB$56-($DC37+N$56))^2+($AG38*$AB$57-($DD37+N$57))^2+($AG38*$AB$58-($DE37+N$58))^2+($AG38*$AB$59-($DF37+N$59))^2+($AG38*$AB$60-($DG37+N$60))^2+($AG38*$AB$61-($DH37+N$61))^2+($AG38*$AB$62-($DI37+N$62))^2+($AG38*$AB$63-($DJ37+N$63))^2)))</f>
        <v/>
      </c>
      <c r="AS38" s="418" t="str">
        <f>IF(O$10=0,"",IF(COUNTIF($BE$7:$BE37,AS$6)&gt;=HLOOKUP(AS$6,$E$8:$X$10,ROW($E$10)-ROW($E$8)+1,FALSE),"",SQRT(($AG38*$AB$14-($BM37+O$14))^2+($AG38*$AB$15-($BN37+O$15))^2+($AG38*$AB$16-($BO37+O$16))^2+($AG38*$AB$17-($BP37+O$17))^2+($AG38*$AB$18-($BQ37+O$18))^2+($AG38*$AB$19-($BR37+O$19))^2+($AG38*$AB$20-($BS37+O$20))^2+($AG38*$AB$21-($BT37+O$21))^2+($AG38*$AB$22-($BU37+O$22))^2+($AG38*$AB$23-($BV37+O$23))^2+($AG38*$AB$24-($BW37+O$24))^2+($AG38*$AB$25-($BX37+O$25))^2+($AG38*$AB$26-($BY37+O$26))^2+($AG38*$AB$27-($BZ37+O$27))^2+($AG38*$AB$28-($CA37+O$28))^2+($AG38*$AB$29-($CB37+O$29))^2+($AG38*$AB$30-($CC37+O$30))^2+($AG38*$AB$31-($CD37+O$31))^2+($AG38*$AB$32-($CE37+O$32))^2+($AG38*$AB$33-($CF37+O$33))^2+($AG38*$AB$34-($CG37+O$34))^2+($AG38*$AB$35-($CH37+O$35))^2+($AG38*$AB$36-($CI37+O$36))^2+($AG38*$AB$37-($CJ37+O$37))^2+($AG38*$AB$38-($CK37+O$38))^2+($AG38*$AB$39-($CL37+O$39))^2+($AG38*$AB$40-($CM37+O$40))^2+($AG38*$AB$41-($CN37+O$41))^2+($AG38*$AB$42-($CO37+O$42))^2+($AG38*$AB$43-($CP37+O$43))^2+($AG38*$AB$44-($CQ37+O$44))^2+($AG38*$AB$45-($CR37+O$45))^2+($AG38*$AB$46-($CS37+O$46))^2+($AG38*$AB$47-($CT37+O$47))^2+($AG38*$AB$48-($CU37+O$48))^2+($AG38*$AB$49-($CV37+O$49))^2+($AG38*$AB$50-($CW37+O$50))^2+($AG38*$AB$51-($CX37+O$51))^2+($AG38*$AB$52-($CY37+O$52))^2+($AG38*$AB$53-($CZ37+O$53))^2+($AG38*$AB$54-($DA37+O$54))^2+($AG38*$AB$55-($DB37+O$55))^2+($AG38*$AB$56-($DC37+O$56))^2+($AG38*$AB$57-($DD37+O$57))^2+($AG38*$AB$58-($DE37+O$58))^2+($AG38*$AB$59-($DF37+O$59))^2+($AG38*$AB$60-($DG37+O$60))^2+($AG38*$AB$61-($DH37+O$61))^2+($AG38*$AB$62-($DI37+O$62))^2+($AG38*$AB$63-($DJ37+O$63))^2)))</f>
        <v/>
      </c>
      <c r="AT38" s="418" t="str">
        <f>IF(P$10=0,"",IF(COUNTIF($BE$7:$BE37,AT$6)&gt;=HLOOKUP(AT$6,$E$8:$X$10,ROW($E$10)-ROW($E$8)+1,FALSE),"",SQRT(($AG38*$AB$14-($BM37+P$14))^2+($AG38*$AB$15-($BN37+P$15))^2+($AG38*$AB$16-($BO37+P$16))^2+($AG38*$AB$17-($BP37+P$17))^2+($AG38*$AB$18-($BQ37+P$18))^2+($AG38*$AB$19-($BR37+P$19))^2+($AG38*$AB$20-($BS37+P$20))^2+($AG38*$AB$21-($BT37+P$21))^2+($AG38*$AB$22-($BU37+P$22))^2+($AG38*$AB$23-($BV37+P$23))^2+($AG38*$AB$24-($BW37+P$24))^2+($AG38*$AB$25-($BX37+P$25))^2+($AG38*$AB$26-($BY37+P$26))^2+($AG38*$AB$27-($BZ37+P$27))^2+($AG38*$AB$28-($CA37+P$28))^2+($AG38*$AB$29-($CB37+P$29))^2+($AG38*$AB$30-($CC37+P$30))^2+($AG38*$AB$31-($CD37+P$31))^2+($AG38*$AB$32-($CE37+P$32))^2+($AG38*$AB$33-($CF37+P$33))^2+($AG38*$AB$34-($CG37+P$34))^2+($AG38*$AB$35-($CH37+P$35))^2+($AG38*$AB$36-($CI37+P$36))^2+($AG38*$AB$37-($CJ37+P$37))^2+($AG38*$AB$38-($CK37+P$38))^2+($AG38*$AB$39-($CL37+P$39))^2+($AG38*$AB$40-($CM37+P$40))^2+($AG38*$AB$41-($CN37+P$41))^2+($AG38*$AB$42-($CO37+P$42))^2+($AG38*$AB$43-($CP37+P$43))^2+($AG38*$AB$44-($CQ37+P$44))^2+($AG38*$AB$45-($CR37+P$45))^2+($AG38*$AB$46-($CS37+P$46))^2+($AG38*$AB$47-($CT37+P$47))^2+($AG38*$AB$48-($CU37+P$48))^2+($AG38*$AB$49-($CV37+P$49))^2+($AG38*$AB$50-($CW37+P$50))^2+($AG38*$AB$51-($CX37+P$51))^2+($AG38*$AB$52-($CY37+P$52))^2+($AG38*$AB$53-($CZ37+P$53))^2+($AG38*$AB$54-($DA37+P$54))^2+($AG38*$AB$55-($DB37+P$55))^2+($AG38*$AB$56-($DC37+P$56))^2+($AG38*$AB$57-($DD37+P$57))^2+($AG38*$AB$58-($DE37+P$58))^2+($AG38*$AB$59-($DF37+P$59))^2+($AG38*$AB$60-($DG37+P$60))^2+($AG38*$AB$61-($DH37+P$61))^2+($AG38*$AB$62-($DI37+P$62))^2+($AG38*$AB$63-($DJ37+P$63))^2)))</f>
        <v/>
      </c>
      <c r="AU38" s="418" t="str">
        <f>IF(Q$10=0,"",IF(COUNTIF($BE$7:$BE37,AU$6)&gt;=HLOOKUP(AU$6,$E$8:$X$10,ROW($E$10)-ROW($E$8)+1,FALSE),"",SQRT(($AG38*$AB$14-($BM37+Q$14))^2+($AG38*$AB$15-($BN37+Q$15))^2+($AG38*$AB$16-($BO37+Q$16))^2+($AG38*$AB$17-($BP37+Q$17))^2+($AG38*$AB$18-($BQ37+Q$18))^2+($AG38*$AB$19-($BR37+Q$19))^2+($AG38*$AB$20-($BS37+Q$20))^2+($AG38*$AB$21-($BT37+Q$21))^2+($AG38*$AB$22-($BU37+Q$22))^2+($AG38*$AB$23-($BV37+Q$23))^2+($AG38*$AB$24-($BW37+Q$24))^2+($AG38*$AB$25-($BX37+Q$25))^2+($AG38*$AB$26-($BY37+Q$26))^2+($AG38*$AB$27-($BZ37+Q$27))^2+($AG38*$AB$28-($CA37+Q$28))^2+($AG38*$AB$29-($CB37+Q$29))^2+($AG38*$AB$30-($CC37+Q$30))^2+($AG38*$AB$31-($CD37+Q$31))^2+($AG38*$AB$32-($CE37+Q$32))^2+($AG38*$AB$33-($CF37+Q$33))^2+($AG38*$AB$34-($CG37+Q$34))^2+($AG38*$AB$35-($CH37+Q$35))^2+($AG38*$AB$36-($CI37+Q$36))^2+($AG38*$AB$37-($CJ37+Q$37))^2+($AG38*$AB$38-($CK37+Q$38))^2+($AG38*$AB$39-($CL37+Q$39))^2+($AG38*$AB$40-($CM37+Q$40))^2+($AG38*$AB$41-($CN37+Q$41))^2+($AG38*$AB$42-($CO37+Q$42))^2+($AG38*$AB$43-($CP37+Q$43))^2+($AG38*$AB$44-($CQ37+Q$44))^2+($AG38*$AB$45-($CR37+Q$45))^2+($AG38*$AB$46-($CS37+Q$46))^2+($AG38*$AB$47-($CT37+Q$47))^2+($AG38*$AB$48-($CU37+Q$48))^2+($AG38*$AB$49-($CV37+Q$49))^2+($AG38*$AB$50-($CW37+Q$50))^2+($AG38*$AB$51-($CX37+Q$51))^2+($AG38*$AB$52-($CY37+Q$52))^2+($AG38*$AB$53-($CZ37+Q$53))^2+($AG38*$AB$54-($DA37+Q$54))^2+($AG38*$AB$55-($DB37+Q$55))^2+($AG38*$AB$56-($DC37+Q$56))^2+($AG38*$AB$57-($DD37+Q$57))^2+($AG38*$AB$58-($DE37+Q$58))^2+($AG38*$AB$59-($DF37+Q$59))^2+($AG38*$AB$60-($DG37+Q$60))^2+($AG38*$AB$61-($DH37+Q$61))^2+($AG38*$AB$62-($DI37+Q$62))^2+($AG38*$AB$63-($DJ37+Q$63))^2)))</f>
        <v/>
      </c>
      <c r="AV38" s="418" t="str">
        <f>IF(R$10=0,"",IF(COUNTIF($BE$7:$BE37,AV$6)&gt;=HLOOKUP(AV$6,$E$8:$X$10,ROW($E$10)-ROW($E$8)+1,FALSE),"",SQRT(($AG38*$AB$14-($BM37+R$14))^2+($AG38*$AB$15-($BN37+R$15))^2+($AG38*$AB$16-($BO37+R$16))^2+($AG38*$AB$17-($BP37+R$17))^2+($AG38*$AB$18-($BQ37+R$18))^2+($AG38*$AB$19-($BR37+R$19))^2+($AG38*$AB$20-($BS37+R$20))^2+($AG38*$AB$21-($BT37+R$21))^2+($AG38*$AB$22-($BU37+R$22))^2+($AG38*$AB$23-($BV37+R$23))^2+($AG38*$AB$24-($BW37+R$24))^2+($AG38*$AB$25-($BX37+R$25))^2+($AG38*$AB$26-($BY37+R$26))^2+($AG38*$AB$27-($BZ37+R$27))^2+($AG38*$AB$28-($CA37+R$28))^2+($AG38*$AB$29-($CB37+R$29))^2+($AG38*$AB$30-($CC37+R$30))^2+($AG38*$AB$31-($CD37+R$31))^2+($AG38*$AB$32-($CE37+R$32))^2+($AG38*$AB$33-($CF37+R$33))^2+($AG38*$AB$34-($CG37+R$34))^2+($AG38*$AB$35-($CH37+R$35))^2+($AG38*$AB$36-($CI37+R$36))^2+($AG38*$AB$37-($CJ37+R$37))^2+($AG38*$AB$38-($CK37+R$38))^2+($AG38*$AB$39-($CL37+R$39))^2+($AG38*$AB$40-($CM37+R$40))^2+($AG38*$AB$41-($CN37+R$41))^2+($AG38*$AB$42-($CO37+R$42))^2+($AG38*$AB$43-($CP37+R$43))^2+($AG38*$AB$44-($CQ37+R$44))^2+($AG38*$AB$45-($CR37+R$45))^2+($AG38*$AB$46-($CS37+R$46))^2+($AG38*$AB$47-($CT37+R$47))^2+($AG38*$AB$48-($CU37+R$48))^2+($AG38*$AB$49-($CV37+R$49))^2+($AG38*$AB$50-($CW37+R$50))^2+($AG38*$AB$51-($CX37+R$51))^2+($AG38*$AB$52-($CY37+R$52))^2+($AG38*$AB$53-($CZ37+R$53))^2+($AG38*$AB$54-($DA37+R$54))^2+($AG38*$AB$55-($DB37+R$55))^2+($AG38*$AB$56-($DC37+R$56))^2+($AG38*$AB$57-($DD37+R$57))^2+($AG38*$AB$58-($DE37+R$58))^2+($AG38*$AB$59-($DF37+R$59))^2+($AG38*$AB$60-($DG37+R$60))^2+($AG38*$AB$61-($DH37+R$61))^2+($AG38*$AB$62-($DI37+R$62))^2+($AG38*$AB$63-($DJ37+R$63))^2)))</f>
        <v/>
      </c>
      <c r="AW38" s="418" t="str">
        <f>IF(S$10=0,"",IF(COUNTIF($BE$7:$BE37,AW$6)&gt;=HLOOKUP(AW$6,$E$8:$X$10,ROW($E$10)-ROW($E$8)+1,FALSE),"",SQRT(($AG38*$AB$14-($BM37+S$14))^2+($AG38*$AB$15-($BN37+S$15))^2+($AG38*$AB$16-($BO37+S$16))^2+($AG38*$AB$17-($BP37+S$17))^2+($AG38*$AB$18-($BQ37+S$18))^2+($AG38*$AB$19-($BR37+S$19))^2+($AG38*$AB$20-($BS37+S$20))^2+($AG38*$AB$21-($BT37+S$21))^2+($AG38*$AB$22-($BU37+S$22))^2+($AG38*$AB$23-($BV37+S$23))^2+($AG38*$AB$24-($BW37+S$24))^2+($AG38*$AB$25-($BX37+S$25))^2+($AG38*$AB$26-($BY37+S$26))^2+($AG38*$AB$27-($BZ37+S$27))^2+($AG38*$AB$28-($CA37+S$28))^2+($AG38*$AB$29-($CB37+S$29))^2+($AG38*$AB$30-($CC37+S$30))^2+($AG38*$AB$31-($CD37+S$31))^2+($AG38*$AB$32-($CE37+S$32))^2+($AG38*$AB$33-($CF37+S$33))^2+($AG38*$AB$34-($CG37+S$34))^2+($AG38*$AB$35-($CH37+S$35))^2+($AG38*$AB$36-($CI37+S$36))^2+($AG38*$AB$37-($CJ37+S$37))^2+($AG38*$AB$38-($CK37+S$38))^2+($AG38*$AB$39-($CL37+S$39))^2+($AG38*$AB$40-($CM37+S$40))^2+($AG38*$AB$41-($CN37+S$41))^2+($AG38*$AB$42-($CO37+S$42))^2+($AG38*$AB$43-($CP37+S$43))^2+($AG38*$AB$44-($CQ37+S$44))^2+($AG38*$AB$45-($CR37+S$45))^2+($AG38*$AB$46-($CS37+S$46))^2+($AG38*$AB$47-($CT37+S$47))^2+($AG38*$AB$48-($CU37+S$48))^2+($AG38*$AB$49-($CV37+S$49))^2+($AG38*$AB$50-($CW37+S$50))^2+($AG38*$AB$51-($CX37+S$51))^2+($AG38*$AB$52-($CY37+S$52))^2+($AG38*$AB$53-($CZ37+S$53))^2+($AG38*$AB$54-($DA37+S$54))^2+($AG38*$AB$55-($DB37+S$55))^2+($AG38*$AB$56-($DC37+S$56))^2+($AG38*$AB$57-($DD37+S$57))^2+($AG38*$AB$58-($DE37+S$58))^2+($AG38*$AB$59-($DF37+S$59))^2+($AG38*$AB$60-($DG37+S$60))^2+($AG38*$AB$61-($DH37+S$61))^2+($AG38*$AB$62-($DI37+S$62))^2+($AG38*$AB$63-($DJ37+S$63))^2)))</f>
        <v/>
      </c>
      <c r="AX38" s="418" t="str">
        <f>IF(T$10=0,"",IF(COUNTIF($BE$7:$BE37,AX$6)&gt;=HLOOKUP(AX$6,$E$8:$X$10,ROW($E$10)-ROW($E$8)+1,FALSE),"",SQRT(($AG38*$AB$14-($BM37+T$14))^2+($AG38*$AB$15-($BN37+T$15))^2+($AG38*$AB$16-($BO37+T$16))^2+($AG38*$AB$17-($BP37+T$17))^2+($AG38*$AB$18-($BQ37+T$18))^2+($AG38*$AB$19-($BR37+T$19))^2+($AG38*$AB$20-($BS37+T$20))^2+($AG38*$AB$21-($BT37+T$21))^2+($AG38*$AB$22-($BU37+T$22))^2+($AG38*$AB$23-($BV37+T$23))^2+($AG38*$AB$24-($BW37+T$24))^2+($AG38*$AB$25-($BX37+T$25))^2+($AG38*$AB$26-($BY37+T$26))^2+($AG38*$AB$27-($BZ37+T$27))^2+($AG38*$AB$28-($CA37+T$28))^2+($AG38*$AB$29-($CB37+T$29))^2+($AG38*$AB$30-($CC37+T$30))^2+($AG38*$AB$31-($CD37+T$31))^2+($AG38*$AB$32-($CE37+T$32))^2+($AG38*$AB$33-($CF37+T$33))^2+($AG38*$AB$34-($CG37+T$34))^2+($AG38*$AB$35-($CH37+T$35))^2+($AG38*$AB$36-($CI37+T$36))^2+($AG38*$AB$37-($CJ37+T$37))^2+($AG38*$AB$38-($CK37+T$38))^2+($AG38*$AB$39-($CL37+T$39))^2+($AG38*$AB$40-($CM37+T$40))^2+($AG38*$AB$41-($CN37+T$41))^2+($AG38*$AB$42-($CO37+T$42))^2+($AG38*$AB$43-($CP37+T$43))^2+($AG38*$AB$44-($CQ37+T$44))^2+($AG38*$AB$45-($CR37+T$45))^2+($AG38*$AB$46-($CS37+T$46))^2+($AG38*$AB$47-($CT37+T$47))^2+($AG38*$AB$48-($CU37+T$48))^2+($AG38*$AB$49-($CV37+T$49))^2+($AG38*$AB$50-($CW37+T$50))^2+($AG38*$AB$51-($CX37+T$51))^2+($AG38*$AB$52-($CY37+T$52))^2+($AG38*$AB$53-($CZ37+T$53))^2+($AG38*$AB$54-($DA37+T$54))^2+($AG38*$AB$55-($DB37+T$55))^2+($AG38*$AB$56-($DC37+T$56))^2+($AG38*$AB$57-($DD37+T$57))^2+($AG38*$AB$58-($DE37+T$58))^2+($AG38*$AB$59-($DF37+T$59))^2+($AG38*$AB$60-($DG37+T$60))^2+($AG38*$AB$61-($DH37+T$61))^2+($AG38*$AB$62-($DI37+T$62))^2+($AG38*$AB$63-($DJ37+T$63))^2)))</f>
        <v/>
      </c>
      <c r="AY38" s="418" t="str">
        <f>IF(U$10=0,"",IF(COUNTIF($BE$7:$BE37,AY$6)&gt;=HLOOKUP(AY$6,$E$8:$X$10,ROW($E$10)-ROW($E$8)+1,FALSE),"",SQRT(($AG38*$AB$14-($BM37+U$14))^2+($AG38*$AB$15-($BN37+U$15))^2+($AG38*$AB$16-($BO37+U$16))^2+($AG38*$AB$17-($BP37+U$17))^2+($AG38*$AB$18-($BQ37+U$18))^2+($AG38*$AB$19-($BR37+U$19))^2+($AG38*$AB$20-($BS37+U$20))^2+($AG38*$AB$21-($BT37+U$21))^2+($AG38*$AB$22-($BU37+U$22))^2+($AG38*$AB$23-($BV37+U$23))^2+($AG38*$AB$24-($BW37+U$24))^2+($AG38*$AB$25-($BX37+U$25))^2+($AG38*$AB$26-($BY37+U$26))^2+($AG38*$AB$27-($BZ37+U$27))^2+($AG38*$AB$28-($CA37+U$28))^2+($AG38*$AB$29-($CB37+U$29))^2+($AG38*$AB$30-($CC37+U$30))^2+($AG38*$AB$31-($CD37+U$31))^2+($AG38*$AB$32-($CE37+U$32))^2+($AG38*$AB$33-($CF37+U$33))^2+($AG38*$AB$34-($CG37+U$34))^2+($AG38*$AB$35-($CH37+U$35))^2+($AG38*$AB$36-($CI37+U$36))^2+($AG38*$AB$37-($CJ37+U$37))^2+($AG38*$AB$38-($CK37+U$38))^2+($AG38*$AB$39-($CL37+U$39))^2+($AG38*$AB$40-($CM37+U$40))^2+($AG38*$AB$41-($CN37+U$41))^2+($AG38*$AB$42-($CO37+U$42))^2+($AG38*$AB$43-($CP37+U$43))^2+($AG38*$AB$44-($CQ37+U$44))^2+($AG38*$AB$45-($CR37+U$45))^2+($AG38*$AB$46-($CS37+U$46))^2+($AG38*$AB$47-($CT37+U$47))^2+($AG38*$AB$48-($CU37+U$48))^2+($AG38*$AB$49-($CV37+U$49))^2+($AG38*$AB$50-($CW37+U$50))^2+($AG38*$AB$51-($CX37+U$51))^2+($AG38*$AB$52-($CY37+U$52))^2+($AG38*$AB$53-($CZ37+U$53))^2+($AG38*$AB$54-($DA37+U$54))^2+($AG38*$AB$55-($DB37+U$55))^2+($AG38*$AB$56-($DC37+U$56))^2+($AG38*$AB$57-($DD37+U$57))^2+($AG38*$AB$58-($DE37+U$58))^2+($AG38*$AB$59-($DF37+U$59))^2+($AG38*$AB$60-($DG37+U$60))^2+($AG38*$AB$61-($DH37+U$61))^2+($AG38*$AB$62-($DI37+U$62))^2+($AG38*$AB$63-($DJ37+U$63))^2)))</f>
        <v/>
      </c>
      <c r="AZ38" s="418" t="str">
        <f>IF(V$10=0,"",IF(COUNTIF($BE$7:$BE37,AZ$6)&gt;=HLOOKUP(AZ$6,$E$8:$X$10,ROW($E$10)-ROW($E$8)+1,FALSE),"",SQRT(($AG38*$AB$14-($BM37+V$14))^2+($AG38*$AB$15-($BN37+V$15))^2+($AG38*$AB$16-($BO37+V$16))^2+($AG38*$AB$17-($BP37+V$17))^2+($AG38*$AB$18-($BQ37+V$18))^2+($AG38*$AB$19-($BR37+V$19))^2+($AG38*$AB$20-($BS37+V$20))^2+($AG38*$AB$21-($BT37+V$21))^2+($AG38*$AB$22-($BU37+V$22))^2+($AG38*$AB$23-($BV37+V$23))^2+($AG38*$AB$24-($BW37+V$24))^2+($AG38*$AB$25-($BX37+V$25))^2+($AG38*$AB$26-($BY37+V$26))^2+($AG38*$AB$27-($BZ37+V$27))^2+($AG38*$AB$28-($CA37+V$28))^2+($AG38*$AB$29-($CB37+V$29))^2+($AG38*$AB$30-($CC37+V$30))^2+($AG38*$AB$31-($CD37+V$31))^2+($AG38*$AB$32-($CE37+V$32))^2+($AG38*$AB$33-($CF37+V$33))^2+($AG38*$AB$34-($CG37+V$34))^2+($AG38*$AB$35-($CH37+V$35))^2+($AG38*$AB$36-($CI37+V$36))^2+($AG38*$AB$37-($CJ37+V$37))^2+($AG38*$AB$38-($CK37+V$38))^2+($AG38*$AB$39-($CL37+V$39))^2+($AG38*$AB$40-($CM37+V$40))^2+($AG38*$AB$41-($CN37+V$41))^2+($AG38*$AB$42-($CO37+V$42))^2+($AG38*$AB$43-($CP37+V$43))^2+($AG38*$AB$44-($CQ37+V$44))^2+($AG38*$AB$45-($CR37+V$45))^2+($AG38*$AB$46-($CS37+V$46))^2+($AG38*$AB$47-($CT37+V$47))^2+($AG38*$AB$48-($CU37+V$48))^2+($AG38*$AB$49-($CV37+V$49))^2+($AG38*$AB$50-($CW37+V$50))^2+($AG38*$AB$51-($CX37+V$51))^2+($AG38*$AB$52-($CY37+V$52))^2+($AG38*$AB$53-($CZ37+V$53))^2+($AG38*$AB$54-($DA37+V$54))^2+($AG38*$AB$55-($DB37+V$55))^2+($AG38*$AB$56-($DC37+V$56))^2+($AG38*$AB$57-($DD37+V$57))^2+($AG38*$AB$58-($DE37+V$58))^2+($AG38*$AB$59-($DF37+V$59))^2+($AG38*$AB$60-($DG37+V$60))^2+($AG38*$AB$61-($DH37+V$61))^2+($AG38*$AB$62-($DI37+V$62))^2+($AG38*$AB$63-($DJ37+V$63))^2)))</f>
        <v/>
      </c>
      <c r="BA38" s="418" t="str">
        <f>IF(W$10=0,"",IF(COUNTIF($BE$7:$BE37,BA$6)&gt;=HLOOKUP(BA$6,$E$8:$X$10,ROW($E$10)-ROW($E$8)+1,FALSE),"",SQRT(($AG38*$AB$14-($BM37+W$14))^2+($AG38*$AB$15-($BN37+W$15))^2+($AG38*$AB$16-($BO37+W$16))^2+($AG38*$AB$17-($BP37+W$17))^2+($AG38*$AB$18-($BQ37+W$18))^2+($AG38*$AB$19-($BR37+W$19))^2+($AG38*$AB$20-($BS37+W$20))^2+($AG38*$AB$21-($BT37+W$21))^2+($AG38*$AB$22-($BU37+W$22))^2+($AG38*$AB$23-($BV37+W$23))^2+($AG38*$AB$24-($BW37+W$24))^2+($AG38*$AB$25-($BX37+W$25))^2+($AG38*$AB$26-($BY37+W$26))^2+($AG38*$AB$27-($BZ37+W$27))^2+($AG38*$AB$28-($CA37+W$28))^2+($AG38*$AB$29-($CB37+W$29))^2+($AG38*$AB$30-($CC37+W$30))^2+($AG38*$AB$31-($CD37+W$31))^2+($AG38*$AB$32-($CE37+W$32))^2+($AG38*$AB$33-($CF37+W$33))^2+($AG38*$AB$34-($CG37+W$34))^2+($AG38*$AB$35-($CH37+W$35))^2+($AG38*$AB$36-($CI37+W$36))^2+($AG38*$AB$37-($CJ37+W$37))^2+($AG38*$AB$38-($CK37+W$38))^2+($AG38*$AB$39-($CL37+W$39))^2+($AG38*$AB$40-($CM37+W$40))^2+($AG38*$AB$41-($CN37+W$41))^2+($AG38*$AB$42-($CO37+W$42))^2+($AG38*$AB$43-($CP37+W$43))^2+($AG38*$AB$44-($CQ37+W$44))^2+($AG38*$AB$45-($CR37+W$45))^2+($AG38*$AB$46-($CS37+W$46))^2+($AG38*$AB$47-($CT37+W$47))^2+($AG38*$AB$48-($CU37+W$48))^2+($AG38*$AB$49-($CV37+W$49))^2+($AG38*$AB$50-($CW37+W$50))^2+($AG38*$AB$51-($CX37+W$51))^2+($AG38*$AB$52-($CY37+W$52))^2+($AG38*$AB$53-($CZ37+W$53))^2+($AG38*$AB$54-($DA37+W$54))^2+($AG38*$AB$55-($DB37+W$55))^2+($AG38*$AB$56-($DC37+W$56))^2+($AG38*$AB$57-($DD37+W$57))^2+($AG38*$AB$58-($DE37+W$58))^2+($AG38*$AB$59-($DF37+W$59))^2+($AG38*$AB$60-($DG37+W$60))^2+($AG38*$AB$61-($DH37+W$61))^2+($AG38*$AB$62-($DI37+W$62))^2+($AG38*$AB$63-($DJ37+W$63))^2)))</f>
        <v/>
      </c>
      <c r="BB38" s="418" t="str">
        <f>IF(X$10=0,"",IF(COUNTIF($BE$7:$BE37,BB$6)&gt;=HLOOKUP(BB$6,$E$8:$X$10,ROW($E$10)-ROW($E$8)+1,FALSE),"",SQRT(($AG38*$AB$14-($BM37+X$14))^2+($AG38*$AB$15-($BN37+X$15))^2+($AG38*$AB$16-($BO37+X$16))^2+($AG38*$AB$17-($BP37+X$17))^2+($AG38*$AB$18-($BQ37+X$18))^2+($AG38*$AB$19-($BR37+X$19))^2+($AG38*$AB$20-($BS37+X$20))^2+($AG38*$AB$21-($BT37+X$21))^2+($AG38*$AB$22-($BU37+X$22))^2+($AG38*$AB$23-($BV37+X$23))^2+($AG38*$AB$24-($BW37+X$24))^2+($AG38*$AB$25-($BX37+X$25))^2+($AG38*$AB$26-($BY37+X$26))^2+($AG38*$AB$27-($BZ37+X$27))^2+($AG38*$AB$28-($CA37+X$28))^2+($AG38*$AB$29-($CB37+X$29))^2+($AG38*$AB$30-($CC37+X$30))^2+($AG38*$AB$31-($CD37+X$31))^2+($AG38*$AB$32-($CE37+X$32))^2+($AG38*$AB$33-($CF37+X$33))^2+($AG38*$AB$34-($CG37+X$34))^2+($AG38*$AB$35-($CH37+X$35))^2+($AG38*$AB$36-($CI37+X$36))^2+($AG38*$AB$37-($CJ37+X$37))^2+($AG38*$AB$38-($CK37+X$38))^2+($AG38*$AB$39-($CL37+X$39))^2+($AG38*$AB$40-($CM37+X$40))^2+($AG38*$AB$41-($CN37+X$41))^2+($AG38*$AB$42-($CO37+X$42))^2+($AG38*$AB$43-($CP37+X$43))^2+($AG38*$AB$44-($CQ37+X$44))^2+($AG38*$AB$45-($CR37+X$45))^2+($AG38*$AB$46-($CS37+X$46))^2+($AG38*$AB$47-($CT37+X$47))^2+($AG38*$AB$48-($CU37+X$48))^2+($AG38*$AB$49-($CV37+X$49))^2+($AG38*$AB$50-($CW37+X$50))^2+($AG38*$AB$51-($CX37+X$51))^2+($AG38*$AB$52-($CY37+X$52))^2+($AG38*$AB$53-($CZ37+X$53))^2+($AG38*$AB$54-($DA37+X$54))^2+($AG38*$AB$55-($DB37+X$55))^2+($AG38*$AB$56-($DC37+X$56))^2+($AG38*$AB$57-($DD37+X$57))^2+($AG38*$AB$58-($DE37+X$58))^2+($AG38*$AB$59-($DF37+X$59))^2+($AG38*$AB$60-($DG37+X$60))^2+($AG38*$AB$61-($DH37+X$61))^2+($AG38*$AB$62-($DI37+X$62))^2+($AG38*$AB$63-($DJ37+X$63))^2)))</f>
        <v/>
      </c>
      <c r="BC38" s="200"/>
      <c r="BD38" s="419">
        <f t="shared" si="68"/>
        <v>0</v>
      </c>
      <c r="BE38" s="420">
        <f t="shared" si="7"/>
        <v>0</v>
      </c>
      <c r="BF38" s="421">
        <f t="shared" si="8"/>
        <v>0</v>
      </c>
      <c r="BG38" s="71"/>
      <c r="BH38" s="71"/>
      <c r="BI38" s="71"/>
      <c r="BJ38" s="71"/>
      <c r="BK38" s="71"/>
      <c r="BL38" s="197">
        <f t="shared" si="69"/>
        <v>32</v>
      </c>
      <c r="BM38" s="202">
        <f t="shared" si="66"/>
        <v>0</v>
      </c>
      <c r="BN38" s="202">
        <f t="shared" si="67"/>
        <v>0</v>
      </c>
      <c r="BO38" s="202">
        <f t="shared" si="13"/>
        <v>0</v>
      </c>
      <c r="BP38" s="202">
        <f t="shared" si="14"/>
        <v>0</v>
      </c>
      <c r="BQ38" s="202">
        <f t="shared" si="15"/>
        <v>0</v>
      </c>
      <c r="BR38" s="202">
        <f t="shared" si="16"/>
        <v>0</v>
      </c>
      <c r="BS38" s="202">
        <f t="shared" si="17"/>
        <v>0</v>
      </c>
      <c r="BT38" s="202">
        <f t="shared" si="18"/>
        <v>0</v>
      </c>
      <c r="BU38" s="202">
        <f t="shared" si="19"/>
        <v>0</v>
      </c>
      <c r="BV38" s="202">
        <f t="shared" si="20"/>
        <v>0</v>
      </c>
      <c r="BW38" s="202">
        <f t="shared" si="21"/>
        <v>0</v>
      </c>
      <c r="BX38" s="202">
        <f t="shared" si="22"/>
        <v>0</v>
      </c>
      <c r="BY38" s="202">
        <f t="shared" si="23"/>
        <v>0</v>
      </c>
      <c r="BZ38" s="202">
        <f t="shared" si="24"/>
        <v>0</v>
      </c>
      <c r="CA38" s="202">
        <f t="shared" si="25"/>
        <v>0</v>
      </c>
      <c r="CB38" s="202">
        <f t="shared" si="26"/>
        <v>0</v>
      </c>
      <c r="CC38" s="202">
        <f t="shared" si="27"/>
        <v>0</v>
      </c>
      <c r="CD38" s="202">
        <f t="shared" si="28"/>
        <v>0</v>
      </c>
      <c r="CE38" s="202">
        <f t="shared" si="29"/>
        <v>0</v>
      </c>
      <c r="CF38" s="202">
        <f t="shared" si="30"/>
        <v>0</v>
      </c>
      <c r="CG38" s="202">
        <f t="shared" si="31"/>
        <v>0</v>
      </c>
      <c r="CH38" s="202">
        <f t="shared" si="32"/>
        <v>0</v>
      </c>
      <c r="CI38" s="202">
        <f t="shared" si="33"/>
        <v>0</v>
      </c>
      <c r="CJ38" s="202">
        <f t="shared" si="34"/>
        <v>0</v>
      </c>
      <c r="CK38" s="202">
        <f t="shared" si="35"/>
        <v>0</v>
      </c>
      <c r="CL38" s="202">
        <f t="shared" si="36"/>
        <v>0</v>
      </c>
      <c r="CM38" s="202">
        <f t="shared" si="37"/>
        <v>0</v>
      </c>
      <c r="CN38" s="202">
        <f t="shared" si="38"/>
        <v>0</v>
      </c>
      <c r="CO38" s="202">
        <f t="shared" si="39"/>
        <v>0</v>
      </c>
      <c r="CP38" s="202">
        <f t="shared" si="40"/>
        <v>0</v>
      </c>
      <c r="CQ38" s="202">
        <f t="shared" si="41"/>
        <v>0</v>
      </c>
      <c r="CR38" s="202">
        <f t="shared" si="42"/>
        <v>0</v>
      </c>
      <c r="CS38" s="202">
        <f t="shared" si="43"/>
        <v>0</v>
      </c>
      <c r="CT38" s="202">
        <f t="shared" si="44"/>
        <v>0</v>
      </c>
      <c r="CU38" s="202">
        <f t="shared" si="45"/>
        <v>0</v>
      </c>
      <c r="CV38" s="202">
        <f t="shared" si="46"/>
        <v>0</v>
      </c>
      <c r="CW38" s="202">
        <f t="shared" si="47"/>
        <v>0</v>
      </c>
      <c r="CX38" s="202">
        <f t="shared" si="48"/>
        <v>0</v>
      </c>
      <c r="CY38" s="202">
        <f t="shared" si="49"/>
        <v>0</v>
      </c>
      <c r="CZ38" s="202">
        <f t="shared" si="50"/>
        <v>0</v>
      </c>
      <c r="DA38" s="202">
        <f t="shared" si="51"/>
        <v>0</v>
      </c>
      <c r="DB38" s="202">
        <f t="shared" si="52"/>
        <v>0</v>
      </c>
      <c r="DC38" s="202">
        <f t="shared" si="53"/>
        <v>0</v>
      </c>
      <c r="DD38" s="202">
        <f t="shared" si="54"/>
        <v>0</v>
      </c>
      <c r="DE38" s="202">
        <f t="shared" si="55"/>
        <v>0</v>
      </c>
      <c r="DF38" s="202">
        <f t="shared" si="56"/>
        <v>0</v>
      </c>
      <c r="DG38" s="202">
        <f t="shared" si="57"/>
        <v>0</v>
      </c>
      <c r="DH38" s="202">
        <f t="shared" si="58"/>
        <v>0</v>
      </c>
      <c r="DI38" s="202">
        <f t="shared" si="59"/>
        <v>0</v>
      </c>
      <c r="DJ38" s="202">
        <f t="shared" si="60"/>
        <v>0</v>
      </c>
      <c r="DK38" s="71"/>
      <c r="DL38" s="71"/>
      <c r="DM38" s="71"/>
      <c r="DN38" s="71"/>
      <c r="DO38" s="71"/>
      <c r="DP38" s="71"/>
    </row>
    <row r="39" spans="1:120" ht="18" customHeight="1" thickTop="1" thickBot="1" x14ac:dyDescent="0.25">
      <c r="A39" s="71"/>
      <c r="B39" s="691"/>
      <c r="C39" s="220"/>
      <c r="D39" s="236"/>
      <c r="E39" s="237"/>
      <c r="F39" s="237"/>
      <c r="G39" s="237"/>
      <c r="H39" s="237"/>
      <c r="I39" s="237"/>
      <c r="J39" s="237"/>
      <c r="K39" s="237"/>
      <c r="L39" s="237"/>
      <c r="M39" s="237"/>
      <c r="N39" s="237"/>
      <c r="O39" s="237"/>
      <c r="P39" s="237"/>
      <c r="Q39" s="237"/>
      <c r="R39" s="237"/>
      <c r="S39" s="237"/>
      <c r="T39" s="237"/>
      <c r="U39" s="237"/>
      <c r="V39" s="237"/>
      <c r="W39" s="415"/>
      <c r="X39" s="414"/>
      <c r="Y39" s="133"/>
      <c r="Z39" s="222">
        <f t="shared" si="63"/>
        <v>0</v>
      </c>
      <c r="AA39" s="223"/>
      <c r="AB39" s="224">
        <f t="shared" si="64"/>
        <v>0</v>
      </c>
      <c r="AC39" s="71"/>
      <c r="AD39" s="440">
        <f t="shared" si="65"/>
        <v>0</v>
      </c>
      <c r="AE39" s="71"/>
      <c r="AF39" s="71"/>
      <c r="AG39" s="417">
        <f>IF(MAX(AG$7:AG38)&lt;$W$12,AG38+1,0)</f>
        <v>0</v>
      </c>
      <c r="AH39" s="200"/>
      <c r="AI39" s="418" t="str">
        <f>IF(E$10=0,"",IF(COUNTIF($BE$7:$BE38,AI$6)&gt;=HLOOKUP(AI$6,$E$8:$X$10,ROW($E$10)-ROW($E$8)+1,FALSE),"",SQRT(($AG39*$AB$14-($BM38+E$14))^2+($AG39*$AB$15-($BN38+E$15))^2+($AG39*$AB$16-($BO38+E$16))^2+($AG39*$AB$17-($BP38+E$17))^2+($AG39*$AB$18-($BQ38+E$18))^2+($AG39*$AB$19-($BR38+E$19))^2+($AG39*$AB$20-($BS38+E$20))^2+($AG39*$AB$21-($BT38+E$21))^2+($AG39*$AB$22-($BU38+E$22))^2+($AG39*$AB$23-($BV38+E$23))^2+($AG39*$AB$24-($BW38+E$24))^2+($AG39*$AB$25-($BX38+E$25))^2+($AG39*$AB$26-($BY38+E$26))^2+($AG39*$AB$27-($BZ38+E$27))^2+($AG39*$AB$28-($CA38+E$28))^2+($AG39*$AB$29-($CB38+E$29))^2+($AG39*$AB$30-($CC38+E$30))^2+($AG39*$AB$31-($CD38+E$31))^2+($AG39*$AB$32-($CE38+E$32))^2+($AG39*$AB$33-($CF38+E$33))^2+($AG39*$AB$34-($CG38+E$34))^2+($AG39*$AB$35-($CH38+E$35))^2+($AG39*$AB$36-($CI38+E$36))^2+($AG39*$AB$37-($CJ38+E$37))^2+($AG39*$AB$38-($CK38+E$38))^2+($AG39*$AB$39-($CL38+E$39))^2+($AG39*$AB$40-($CM38+E$40))^2+($AG39*$AB$41-($CN38+E$41))^2+($AG39*$AB$42-($CO38+E$42))^2+($AG39*$AB$43-($CP38+E$43))^2+($AG39*$AB$44-($CQ38+E$44))^2+($AG39*$AB$45-($CR38+E$45))^2+($AG39*$AB$46-($CS38+E$46))^2+($AG39*$AB$47-($CT38+E$47))^2+($AG39*$AB$48-($CU38+E$48))^2+($AG39*$AB$49-($CV38+E$49))^2+($AG39*$AB$50-($CW38+E$50))^2+($AG39*$AB$51-($CX38+E$51))^2+($AG39*$AB$52-($CY38+E$52))^2+($AG39*$AB$53-($CZ38+E$53))^2+($AG39*$AB$54-($DA38+E$54))^2+($AG39*$AB$55-($DB38+E$55))^2+($AG39*$AB$56-($DC38+E$56))^2+($AG39*$AB$57-($DD38+E$57))^2+($AG39*$AB$58-($DE38+E$58))^2+($AG39*$AB$59-($DF38+E$59))^2+($AG39*$AB$60-($DG38+E$60))^2+($AG39*$AB$61-($DH38+E$61))^2+($AG39*$AB$62-($DI38+E$62))^2+($AG39*$AB$63-($DJ38+E$63))^2)))</f>
        <v/>
      </c>
      <c r="AJ39" s="418" t="str">
        <f>IF(F$10=0,"",IF(COUNTIF($BE$7:$BE38,AJ$6)&gt;=HLOOKUP(AJ$6,$E$8:$X$10,ROW($E$10)-ROW($E$8)+1,FALSE),"",SQRT(($AG39*$AB$14-($BM38+F$14))^2+($AG39*$AB$15-($BN38+F$15))^2+($AG39*$AB$16-($BO38+F$16))^2+($AG39*$AB$17-($BP38+F$17))^2+($AG39*$AB$18-($BQ38+F$18))^2+($AG39*$AB$19-($BR38+F$19))^2+($AG39*$AB$20-($BS38+F$20))^2+($AG39*$AB$21-($BT38+F$21))^2+($AG39*$AB$22-($BU38+F$22))^2+($AG39*$AB$23-($BV38+F$23))^2+($AG39*$AB$24-($BW38+F$24))^2+($AG39*$AB$25-($BX38+F$25))^2+($AG39*$AB$26-($BY38+F$26))^2+($AG39*$AB$27-($BZ38+F$27))^2+($AG39*$AB$28-($CA38+F$28))^2+($AG39*$AB$29-($CB38+F$29))^2+($AG39*$AB$30-($CC38+F$30))^2+($AG39*$AB$31-($CD38+F$31))^2+($AG39*$AB$32-($CE38+F$32))^2+($AG39*$AB$33-($CF38+F$33))^2+($AG39*$AB$34-($CG38+F$34))^2+($AG39*$AB$35-($CH38+F$35))^2+($AG39*$AB$36-($CI38+F$36))^2+($AG39*$AB$37-($CJ38+F$37))^2+($AG39*$AB$38-($CK38+F$38))^2+($AG39*$AB$39-($CL38+F$39))^2+($AG39*$AB$40-($CM38+F$40))^2+($AG39*$AB$41-($CN38+F$41))^2+($AG39*$AB$42-($CO38+F$42))^2+($AG39*$AB$43-($CP38+F$43))^2+($AG39*$AB$44-($CQ38+F$44))^2+($AG39*$AB$45-($CR38+F$45))^2+($AG39*$AB$46-($CS38+F$46))^2+($AG39*$AB$47-($CT38+F$47))^2+($AG39*$AB$48-($CU38+F$48))^2+($AG39*$AB$49-($CV38+F$49))^2+($AG39*$AB$50-($CW38+F$50))^2+($AG39*$AB$51-($CX38+F$51))^2+($AG39*$AB$52-($CY38+F$52))^2+($AG39*$AB$53-($CZ38+F$53))^2+($AG39*$AB$54-($DA38+F$54))^2+($AG39*$AB$55-($DB38+F$55))^2+($AG39*$AB$56-($DC38+F$56))^2+($AG39*$AB$57-($DD38+F$57))^2+($AG39*$AB$58-($DE38+F$58))^2+($AG39*$AB$59-($DF38+F$59))^2+($AG39*$AB$60-($DG38+F$60))^2+($AG39*$AB$61-($DH38+F$61))^2+($AG39*$AB$62-($DI38+F$62))^2+($AG39*$AB$63-($DJ38+F$63))^2)))</f>
        <v/>
      </c>
      <c r="AK39" s="418" t="str">
        <f>IF(G$10=0,"",IF(COUNTIF($BE$7:$BE38,AK$6)&gt;=HLOOKUP(AK$6,$E$8:$X$10,ROW($E$10)-ROW($E$8)+1,FALSE),"",SQRT(($AG39*$AB$14-($BM38+G$14))^2+($AG39*$AB$15-($BN38+G$15))^2+($AG39*$AB$16-($BO38+G$16))^2+($AG39*$AB$17-($BP38+G$17))^2+($AG39*$AB$18-($BQ38+G$18))^2+($AG39*$AB$19-($BR38+G$19))^2+($AG39*$AB$20-($BS38+G$20))^2+($AG39*$AB$21-($BT38+G$21))^2+($AG39*$AB$22-($BU38+G$22))^2+($AG39*$AB$23-($BV38+G$23))^2+($AG39*$AB$24-($BW38+G$24))^2+($AG39*$AB$25-($BX38+G$25))^2+($AG39*$AB$26-($BY38+G$26))^2+($AG39*$AB$27-($BZ38+G$27))^2+($AG39*$AB$28-($CA38+G$28))^2+($AG39*$AB$29-($CB38+G$29))^2+($AG39*$AB$30-($CC38+G$30))^2+($AG39*$AB$31-($CD38+G$31))^2+($AG39*$AB$32-($CE38+G$32))^2+($AG39*$AB$33-($CF38+G$33))^2+($AG39*$AB$34-($CG38+G$34))^2+($AG39*$AB$35-($CH38+G$35))^2+($AG39*$AB$36-($CI38+G$36))^2+($AG39*$AB$37-($CJ38+G$37))^2+($AG39*$AB$38-($CK38+G$38))^2+($AG39*$AB$39-($CL38+G$39))^2+($AG39*$AB$40-($CM38+G$40))^2+($AG39*$AB$41-($CN38+G$41))^2+($AG39*$AB$42-($CO38+G$42))^2+($AG39*$AB$43-($CP38+G$43))^2+($AG39*$AB$44-($CQ38+G$44))^2+($AG39*$AB$45-($CR38+G$45))^2+($AG39*$AB$46-($CS38+G$46))^2+($AG39*$AB$47-($CT38+G$47))^2+($AG39*$AB$48-($CU38+G$48))^2+($AG39*$AB$49-($CV38+G$49))^2+($AG39*$AB$50-($CW38+G$50))^2+($AG39*$AB$51-($CX38+G$51))^2+($AG39*$AB$52-($CY38+G$52))^2+($AG39*$AB$53-($CZ38+G$53))^2+($AG39*$AB$54-($DA38+G$54))^2+($AG39*$AB$55-($DB38+G$55))^2+($AG39*$AB$56-($DC38+G$56))^2+($AG39*$AB$57-($DD38+G$57))^2+($AG39*$AB$58-($DE38+G$58))^2+($AG39*$AB$59-($DF38+G$59))^2+($AG39*$AB$60-($DG38+G$60))^2+($AG39*$AB$61-($DH38+G$61))^2+($AG39*$AB$62-($DI38+G$62))^2+($AG39*$AB$63-($DJ38+G$63))^2)))</f>
        <v/>
      </c>
      <c r="AL39" s="418" t="str">
        <f>IF(H$10=0,"",IF(COUNTIF($BE$7:$BE38,AL$6)&gt;=HLOOKUP(AL$6,$E$8:$X$10,ROW($E$10)-ROW($E$8)+1,FALSE),"",SQRT(($AG39*$AB$14-($BM38+H$14))^2+($AG39*$AB$15-($BN38+H$15))^2+($AG39*$AB$16-($BO38+H$16))^2+($AG39*$AB$17-($BP38+H$17))^2+($AG39*$AB$18-($BQ38+H$18))^2+($AG39*$AB$19-($BR38+H$19))^2+($AG39*$AB$20-($BS38+H$20))^2+($AG39*$AB$21-($BT38+H$21))^2+($AG39*$AB$22-($BU38+H$22))^2+($AG39*$AB$23-($BV38+H$23))^2+($AG39*$AB$24-($BW38+H$24))^2+($AG39*$AB$25-($BX38+H$25))^2+($AG39*$AB$26-($BY38+H$26))^2+($AG39*$AB$27-($BZ38+H$27))^2+($AG39*$AB$28-($CA38+H$28))^2+($AG39*$AB$29-($CB38+H$29))^2+($AG39*$AB$30-($CC38+H$30))^2+($AG39*$AB$31-($CD38+H$31))^2+($AG39*$AB$32-($CE38+H$32))^2+($AG39*$AB$33-($CF38+H$33))^2+($AG39*$AB$34-($CG38+H$34))^2+($AG39*$AB$35-($CH38+H$35))^2+($AG39*$AB$36-($CI38+H$36))^2+($AG39*$AB$37-($CJ38+H$37))^2+($AG39*$AB$38-($CK38+H$38))^2+($AG39*$AB$39-($CL38+H$39))^2+($AG39*$AB$40-($CM38+H$40))^2+($AG39*$AB$41-($CN38+H$41))^2+($AG39*$AB$42-($CO38+H$42))^2+($AG39*$AB$43-($CP38+H$43))^2+($AG39*$AB$44-($CQ38+H$44))^2+($AG39*$AB$45-($CR38+H$45))^2+($AG39*$AB$46-($CS38+H$46))^2+($AG39*$AB$47-($CT38+H$47))^2+($AG39*$AB$48-($CU38+H$48))^2+($AG39*$AB$49-($CV38+H$49))^2+($AG39*$AB$50-($CW38+H$50))^2+($AG39*$AB$51-($CX38+H$51))^2+($AG39*$AB$52-($CY38+H$52))^2+($AG39*$AB$53-($CZ38+H$53))^2+($AG39*$AB$54-($DA38+H$54))^2+($AG39*$AB$55-($DB38+H$55))^2+($AG39*$AB$56-($DC38+H$56))^2+($AG39*$AB$57-($DD38+H$57))^2+($AG39*$AB$58-($DE38+H$58))^2+($AG39*$AB$59-($DF38+H$59))^2+($AG39*$AB$60-($DG38+H$60))^2+($AG39*$AB$61-($DH38+H$61))^2+($AG39*$AB$62-($DI38+H$62))^2+($AG39*$AB$63-($DJ38+H$63))^2)))</f>
        <v/>
      </c>
      <c r="AM39" s="418" t="str">
        <f>IF(I$10=0,"",IF(COUNTIF($BE$7:$BE38,AM$6)&gt;=HLOOKUP(AM$6,$E$8:$X$10,ROW($E$10)-ROW($E$8)+1,FALSE),"",SQRT(($AG39*$AB$14-($BM38+I$14))^2+($AG39*$AB$15-($BN38+I$15))^2+($AG39*$AB$16-($BO38+I$16))^2+($AG39*$AB$17-($BP38+I$17))^2+($AG39*$AB$18-($BQ38+I$18))^2+($AG39*$AB$19-($BR38+I$19))^2+($AG39*$AB$20-($BS38+I$20))^2+($AG39*$AB$21-($BT38+I$21))^2+($AG39*$AB$22-($BU38+I$22))^2+($AG39*$AB$23-($BV38+I$23))^2+($AG39*$AB$24-($BW38+I$24))^2+($AG39*$AB$25-($BX38+I$25))^2+($AG39*$AB$26-($BY38+I$26))^2+($AG39*$AB$27-($BZ38+I$27))^2+($AG39*$AB$28-($CA38+I$28))^2+($AG39*$AB$29-($CB38+I$29))^2+($AG39*$AB$30-($CC38+I$30))^2+($AG39*$AB$31-($CD38+I$31))^2+($AG39*$AB$32-($CE38+I$32))^2+($AG39*$AB$33-($CF38+I$33))^2+($AG39*$AB$34-($CG38+I$34))^2+($AG39*$AB$35-($CH38+I$35))^2+($AG39*$AB$36-($CI38+I$36))^2+($AG39*$AB$37-($CJ38+I$37))^2+($AG39*$AB$38-($CK38+I$38))^2+($AG39*$AB$39-($CL38+I$39))^2+($AG39*$AB$40-($CM38+I$40))^2+($AG39*$AB$41-($CN38+I$41))^2+($AG39*$AB$42-($CO38+I$42))^2+($AG39*$AB$43-($CP38+I$43))^2+($AG39*$AB$44-($CQ38+I$44))^2+($AG39*$AB$45-($CR38+I$45))^2+($AG39*$AB$46-($CS38+I$46))^2+($AG39*$AB$47-($CT38+I$47))^2+($AG39*$AB$48-($CU38+I$48))^2+($AG39*$AB$49-($CV38+I$49))^2+($AG39*$AB$50-($CW38+I$50))^2+($AG39*$AB$51-($CX38+I$51))^2+($AG39*$AB$52-($CY38+I$52))^2+($AG39*$AB$53-($CZ38+I$53))^2+($AG39*$AB$54-($DA38+I$54))^2+($AG39*$AB$55-($DB38+I$55))^2+($AG39*$AB$56-($DC38+I$56))^2+($AG39*$AB$57-($DD38+I$57))^2+($AG39*$AB$58-($DE38+I$58))^2+($AG39*$AB$59-($DF38+I$59))^2+($AG39*$AB$60-($DG38+I$60))^2+($AG39*$AB$61-($DH38+I$61))^2+($AG39*$AB$62-($DI38+I$62))^2+($AG39*$AB$63-($DJ38+I$63))^2)))</f>
        <v/>
      </c>
      <c r="AN39" s="418" t="str">
        <f>IF(J$10=0,"",IF(COUNTIF($BE$7:$BE38,AN$6)&gt;=HLOOKUP(AN$6,$E$8:$X$10,ROW($E$10)-ROW($E$8)+1,FALSE),"",SQRT(($AG39*$AB$14-($BM38+J$14))^2+($AG39*$AB$15-($BN38+J$15))^2+($AG39*$AB$16-($BO38+J$16))^2+($AG39*$AB$17-($BP38+J$17))^2+($AG39*$AB$18-($BQ38+J$18))^2+($AG39*$AB$19-($BR38+J$19))^2+($AG39*$AB$20-($BS38+J$20))^2+($AG39*$AB$21-($BT38+J$21))^2+($AG39*$AB$22-($BU38+J$22))^2+($AG39*$AB$23-($BV38+J$23))^2+($AG39*$AB$24-($BW38+J$24))^2+($AG39*$AB$25-($BX38+J$25))^2+($AG39*$AB$26-($BY38+J$26))^2+($AG39*$AB$27-($BZ38+J$27))^2+($AG39*$AB$28-($CA38+J$28))^2+($AG39*$AB$29-($CB38+J$29))^2+($AG39*$AB$30-($CC38+J$30))^2+($AG39*$AB$31-($CD38+J$31))^2+($AG39*$AB$32-($CE38+J$32))^2+($AG39*$AB$33-($CF38+J$33))^2+($AG39*$AB$34-($CG38+J$34))^2+($AG39*$AB$35-($CH38+J$35))^2+($AG39*$AB$36-($CI38+J$36))^2+($AG39*$AB$37-($CJ38+J$37))^2+($AG39*$AB$38-($CK38+J$38))^2+($AG39*$AB$39-($CL38+J$39))^2+($AG39*$AB$40-($CM38+J$40))^2+($AG39*$AB$41-($CN38+J$41))^2+($AG39*$AB$42-($CO38+J$42))^2+($AG39*$AB$43-($CP38+J$43))^2+($AG39*$AB$44-($CQ38+J$44))^2+($AG39*$AB$45-($CR38+J$45))^2+($AG39*$AB$46-($CS38+J$46))^2+($AG39*$AB$47-($CT38+J$47))^2+($AG39*$AB$48-($CU38+J$48))^2+($AG39*$AB$49-($CV38+J$49))^2+($AG39*$AB$50-($CW38+J$50))^2+($AG39*$AB$51-($CX38+J$51))^2+($AG39*$AB$52-($CY38+J$52))^2+($AG39*$AB$53-($CZ38+J$53))^2+($AG39*$AB$54-($DA38+J$54))^2+($AG39*$AB$55-($DB38+J$55))^2+($AG39*$AB$56-($DC38+J$56))^2+($AG39*$AB$57-($DD38+J$57))^2+($AG39*$AB$58-($DE38+J$58))^2+($AG39*$AB$59-($DF38+J$59))^2+($AG39*$AB$60-($DG38+J$60))^2+($AG39*$AB$61-($DH38+J$61))^2+($AG39*$AB$62-($DI38+J$62))^2+($AG39*$AB$63-($DJ38+J$63))^2)))</f>
        <v/>
      </c>
      <c r="AO39" s="418" t="str">
        <f>IF(K$10=0,"",IF(COUNTIF($BE$7:$BE38,AO$6)&gt;=HLOOKUP(AO$6,$E$8:$X$10,ROW($E$10)-ROW($E$8)+1,FALSE),"",SQRT(($AG39*$AB$14-($BM38+K$14))^2+($AG39*$AB$15-($BN38+K$15))^2+($AG39*$AB$16-($BO38+K$16))^2+($AG39*$AB$17-($BP38+K$17))^2+($AG39*$AB$18-($BQ38+K$18))^2+($AG39*$AB$19-($BR38+K$19))^2+($AG39*$AB$20-($BS38+K$20))^2+($AG39*$AB$21-($BT38+K$21))^2+($AG39*$AB$22-($BU38+K$22))^2+($AG39*$AB$23-($BV38+K$23))^2+($AG39*$AB$24-($BW38+K$24))^2+($AG39*$AB$25-($BX38+K$25))^2+($AG39*$AB$26-($BY38+K$26))^2+($AG39*$AB$27-($BZ38+K$27))^2+($AG39*$AB$28-($CA38+K$28))^2+($AG39*$AB$29-($CB38+K$29))^2+($AG39*$AB$30-($CC38+K$30))^2+($AG39*$AB$31-($CD38+K$31))^2+($AG39*$AB$32-($CE38+K$32))^2+($AG39*$AB$33-($CF38+K$33))^2+($AG39*$AB$34-($CG38+K$34))^2+($AG39*$AB$35-($CH38+K$35))^2+($AG39*$AB$36-($CI38+K$36))^2+($AG39*$AB$37-($CJ38+K$37))^2+($AG39*$AB$38-($CK38+K$38))^2+($AG39*$AB$39-($CL38+K$39))^2+($AG39*$AB$40-($CM38+K$40))^2+($AG39*$AB$41-($CN38+K$41))^2+($AG39*$AB$42-($CO38+K$42))^2+($AG39*$AB$43-($CP38+K$43))^2+($AG39*$AB$44-($CQ38+K$44))^2+($AG39*$AB$45-($CR38+K$45))^2+($AG39*$AB$46-($CS38+K$46))^2+($AG39*$AB$47-($CT38+K$47))^2+($AG39*$AB$48-($CU38+K$48))^2+($AG39*$AB$49-($CV38+K$49))^2+($AG39*$AB$50-($CW38+K$50))^2+($AG39*$AB$51-($CX38+K$51))^2+($AG39*$AB$52-($CY38+K$52))^2+($AG39*$AB$53-($CZ38+K$53))^2+($AG39*$AB$54-($DA38+K$54))^2+($AG39*$AB$55-($DB38+K$55))^2+($AG39*$AB$56-($DC38+K$56))^2+($AG39*$AB$57-($DD38+K$57))^2+($AG39*$AB$58-($DE38+K$58))^2+($AG39*$AB$59-($DF38+K$59))^2+($AG39*$AB$60-($DG38+K$60))^2+($AG39*$AB$61-($DH38+K$61))^2+($AG39*$AB$62-($DI38+K$62))^2+($AG39*$AB$63-($DJ38+K$63))^2)))</f>
        <v/>
      </c>
      <c r="AP39" s="418" t="str">
        <f>IF(L$10=0,"",IF(COUNTIF($BE$7:$BE38,AP$6)&gt;=HLOOKUP(AP$6,$E$8:$X$10,ROW($E$10)-ROW($E$8)+1,FALSE),"",SQRT(($AG39*$AB$14-($BM38+L$14))^2+($AG39*$AB$15-($BN38+L$15))^2+($AG39*$AB$16-($BO38+L$16))^2+($AG39*$AB$17-($BP38+L$17))^2+($AG39*$AB$18-($BQ38+L$18))^2+($AG39*$AB$19-($BR38+L$19))^2+($AG39*$AB$20-($BS38+L$20))^2+($AG39*$AB$21-($BT38+L$21))^2+($AG39*$AB$22-($BU38+L$22))^2+($AG39*$AB$23-($BV38+L$23))^2+($AG39*$AB$24-($BW38+L$24))^2+($AG39*$AB$25-($BX38+L$25))^2+($AG39*$AB$26-($BY38+L$26))^2+($AG39*$AB$27-($BZ38+L$27))^2+($AG39*$AB$28-($CA38+L$28))^2+($AG39*$AB$29-($CB38+L$29))^2+($AG39*$AB$30-($CC38+L$30))^2+($AG39*$AB$31-($CD38+L$31))^2+($AG39*$AB$32-($CE38+L$32))^2+($AG39*$AB$33-($CF38+L$33))^2+($AG39*$AB$34-($CG38+L$34))^2+($AG39*$AB$35-($CH38+L$35))^2+($AG39*$AB$36-($CI38+L$36))^2+($AG39*$AB$37-($CJ38+L$37))^2+($AG39*$AB$38-($CK38+L$38))^2+($AG39*$AB$39-($CL38+L$39))^2+($AG39*$AB$40-($CM38+L$40))^2+($AG39*$AB$41-($CN38+L$41))^2+($AG39*$AB$42-($CO38+L$42))^2+($AG39*$AB$43-($CP38+L$43))^2+($AG39*$AB$44-($CQ38+L$44))^2+($AG39*$AB$45-($CR38+L$45))^2+($AG39*$AB$46-($CS38+L$46))^2+($AG39*$AB$47-($CT38+L$47))^2+($AG39*$AB$48-($CU38+L$48))^2+($AG39*$AB$49-($CV38+L$49))^2+($AG39*$AB$50-($CW38+L$50))^2+($AG39*$AB$51-($CX38+L$51))^2+($AG39*$AB$52-($CY38+L$52))^2+($AG39*$AB$53-($CZ38+L$53))^2+($AG39*$AB$54-($DA38+L$54))^2+($AG39*$AB$55-($DB38+L$55))^2+($AG39*$AB$56-($DC38+L$56))^2+($AG39*$AB$57-($DD38+L$57))^2+($AG39*$AB$58-($DE38+L$58))^2+($AG39*$AB$59-($DF38+L$59))^2+($AG39*$AB$60-($DG38+L$60))^2+($AG39*$AB$61-($DH38+L$61))^2+($AG39*$AB$62-($DI38+L$62))^2+($AG39*$AB$63-($DJ38+L$63))^2)))</f>
        <v/>
      </c>
      <c r="AQ39" s="418" t="str">
        <f>IF(M$10=0,"",IF(COUNTIF($BE$7:$BE38,AQ$6)&gt;=HLOOKUP(AQ$6,$E$8:$X$10,ROW($E$10)-ROW($E$8)+1,FALSE),"",SQRT(($AG39*$AB$14-($BM38+M$14))^2+($AG39*$AB$15-($BN38+M$15))^2+($AG39*$AB$16-($BO38+M$16))^2+($AG39*$AB$17-($BP38+M$17))^2+($AG39*$AB$18-($BQ38+M$18))^2+($AG39*$AB$19-($BR38+M$19))^2+($AG39*$AB$20-($BS38+M$20))^2+($AG39*$AB$21-($BT38+M$21))^2+($AG39*$AB$22-($BU38+M$22))^2+($AG39*$AB$23-($BV38+M$23))^2+($AG39*$AB$24-($BW38+M$24))^2+($AG39*$AB$25-($BX38+M$25))^2+($AG39*$AB$26-($BY38+M$26))^2+($AG39*$AB$27-($BZ38+M$27))^2+($AG39*$AB$28-($CA38+M$28))^2+($AG39*$AB$29-($CB38+M$29))^2+($AG39*$AB$30-($CC38+M$30))^2+($AG39*$AB$31-($CD38+M$31))^2+($AG39*$AB$32-($CE38+M$32))^2+($AG39*$AB$33-($CF38+M$33))^2+($AG39*$AB$34-($CG38+M$34))^2+($AG39*$AB$35-($CH38+M$35))^2+($AG39*$AB$36-($CI38+M$36))^2+($AG39*$AB$37-($CJ38+M$37))^2+($AG39*$AB$38-($CK38+M$38))^2+($AG39*$AB$39-($CL38+M$39))^2+($AG39*$AB$40-($CM38+M$40))^2+($AG39*$AB$41-($CN38+M$41))^2+($AG39*$AB$42-($CO38+M$42))^2+($AG39*$AB$43-($CP38+M$43))^2+($AG39*$AB$44-($CQ38+M$44))^2+($AG39*$AB$45-($CR38+M$45))^2+($AG39*$AB$46-($CS38+M$46))^2+($AG39*$AB$47-($CT38+M$47))^2+($AG39*$AB$48-($CU38+M$48))^2+($AG39*$AB$49-($CV38+M$49))^2+($AG39*$AB$50-($CW38+M$50))^2+($AG39*$AB$51-($CX38+M$51))^2+($AG39*$AB$52-($CY38+M$52))^2+($AG39*$AB$53-($CZ38+M$53))^2+($AG39*$AB$54-($DA38+M$54))^2+($AG39*$AB$55-($DB38+M$55))^2+($AG39*$AB$56-($DC38+M$56))^2+($AG39*$AB$57-($DD38+M$57))^2+($AG39*$AB$58-($DE38+M$58))^2+($AG39*$AB$59-($DF38+M$59))^2+($AG39*$AB$60-($DG38+M$60))^2+($AG39*$AB$61-($DH38+M$61))^2+($AG39*$AB$62-($DI38+M$62))^2+($AG39*$AB$63-($DJ38+M$63))^2)))</f>
        <v/>
      </c>
      <c r="AR39" s="418" t="str">
        <f>IF(N$10=0,"",IF(COUNTIF($BE$7:$BE38,AR$6)&gt;=HLOOKUP(AR$6,$E$8:$X$10,ROW($E$10)-ROW($E$8)+1,FALSE),"",SQRT(($AG39*$AB$14-($BM38+N$14))^2+($AG39*$AB$15-($BN38+N$15))^2+($AG39*$AB$16-($BO38+N$16))^2+($AG39*$AB$17-($BP38+N$17))^2+($AG39*$AB$18-($BQ38+N$18))^2+($AG39*$AB$19-($BR38+N$19))^2+($AG39*$AB$20-($BS38+N$20))^2+($AG39*$AB$21-($BT38+N$21))^2+($AG39*$AB$22-($BU38+N$22))^2+($AG39*$AB$23-($BV38+N$23))^2+($AG39*$AB$24-($BW38+N$24))^2+($AG39*$AB$25-($BX38+N$25))^2+($AG39*$AB$26-($BY38+N$26))^2+($AG39*$AB$27-($BZ38+N$27))^2+($AG39*$AB$28-($CA38+N$28))^2+($AG39*$AB$29-($CB38+N$29))^2+($AG39*$AB$30-($CC38+N$30))^2+($AG39*$AB$31-($CD38+N$31))^2+($AG39*$AB$32-($CE38+N$32))^2+($AG39*$AB$33-($CF38+N$33))^2+($AG39*$AB$34-($CG38+N$34))^2+($AG39*$AB$35-($CH38+N$35))^2+($AG39*$AB$36-($CI38+N$36))^2+($AG39*$AB$37-($CJ38+N$37))^2+($AG39*$AB$38-($CK38+N$38))^2+($AG39*$AB$39-($CL38+N$39))^2+($AG39*$AB$40-($CM38+N$40))^2+($AG39*$AB$41-($CN38+N$41))^2+($AG39*$AB$42-($CO38+N$42))^2+($AG39*$AB$43-($CP38+N$43))^2+($AG39*$AB$44-($CQ38+N$44))^2+($AG39*$AB$45-($CR38+N$45))^2+($AG39*$AB$46-($CS38+N$46))^2+($AG39*$AB$47-($CT38+N$47))^2+($AG39*$AB$48-($CU38+N$48))^2+($AG39*$AB$49-($CV38+N$49))^2+($AG39*$AB$50-($CW38+N$50))^2+($AG39*$AB$51-($CX38+N$51))^2+($AG39*$AB$52-($CY38+N$52))^2+($AG39*$AB$53-($CZ38+N$53))^2+($AG39*$AB$54-($DA38+N$54))^2+($AG39*$AB$55-($DB38+N$55))^2+($AG39*$AB$56-($DC38+N$56))^2+($AG39*$AB$57-($DD38+N$57))^2+($AG39*$AB$58-($DE38+N$58))^2+($AG39*$AB$59-($DF38+N$59))^2+($AG39*$AB$60-($DG38+N$60))^2+($AG39*$AB$61-($DH38+N$61))^2+($AG39*$AB$62-($DI38+N$62))^2+($AG39*$AB$63-($DJ38+N$63))^2)))</f>
        <v/>
      </c>
      <c r="AS39" s="418" t="str">
        <f>IF(O$10=0,"",IF(COUNTIF($BE$7:$BE38,AS$6)&gt;=HLOOKUP(AS$6,$E$8:$X$10,ROW($E$10)-ROW($E$8)+1,FALSE),"",SQRT(($AG39*$AB$14-($BM38+O$14))^2+($AG39*$AB$15-($BN38+O$15))^2+($AG39*$AB$16-($BO38+O$16))^2+($AG39*$AB$17-($BP38+O$17))^2+($AG39*$AB$18-($BQ38+O$18))^2+($AG39*$AB$19-($BR38+O$19))^2+($AG39*$AB$20-($BS38+O$20))^2+($AG39*$AB$21-($BT38+O$21))^2+($AG39*$AB$22-($BU38+O$22))^2+($AG39*$AB$23-($BV38+O$23))^2+($AG39*$AB$24-($BW38+O$24))^2+($AG39*$AB$25-($BX38+O$25))^2+($AG39*$AB$26-($BY38+O$26))^2+($AG39*$AB$27-($BZ38+O$27))^2+($AG39*$AB$28-($CA38+O$28))^2+($AG39*$AB$29-($CB38+O$29))^2+($AG39*$AB$30-($CC38+O$30))^2+($AG39*$AB$31-($CD38+O$31))^2+($AG39*$AB$32-($CE38+O$32))^2+($AG39*$AB$33-($CF38+O$33))^2+($AG39*$AB$34-($CG38+O$34))^2+($AG39*$AB$35-($CH38+O$35))^2+($AG39*$AB$36-($CI38+O$36))^2+($AG39*$AB$37-($CJ38+O$37))^2+($AG39*$AB$38-($CK38+O$38))^2+($AG39*$AB$39-($CL38+O$39))^2+($AG39*$AB$40-($CM38+O$40))^2+($AG39*$AB$41-($CN38+O$41))^2+($AG39*$AB$42-($CO38+O$42))^2+($AG39*$AB$43-($CP38+O$43))^2+($AG39*$AB$44-($CQ38+O$44))^2+($AG39*$AB$45-($CR38+O$45))^2+($AG39*$AB$46-($CS38+O$46))^2+($AG39*$AB$47-($CT38+O$47))^2+($AG39*$AB$48-($CU38+O$48))^2+($AG39*$AB$49-($CV38+O$49))^2+($AG39*$AB$50-($CW38+O$50))^2+($AG39*$AB$51-($CX38+O$51))^2+($AG39*$AB$52-($CY38+O$52))^2+($AG39*$AB$53-($CZ38+O$53))^2+($AG39*$AB$54-($DA38+O$54))^2+($AG39*$AB$55-($DB38+O$55))^2+($AG39*$AB$56-($DC38+O$56))^2+($AG39*$AB$57-($DD38+O$57))^2+($AG39*$AB$58-($DE38+O$58))^2+($AG39*$AB$59-($DF38+O$59))^2+($AG39*$AB$60-($DG38+O$60))^2+($AG39*$AB$61-($DH38+O$61))^2+($AG39*$AB$62-($DI38+O$62))^2+($AG39*$AB$63-($DJ38+O$63))^2)))</f>
        <v/>
      </c>
      <c r="AT39" s="418" t="str">
        <f>IF(P$10=0,"",IF(COUNTIF($BE$7:$BE38,AT$6)&gt;=HLOOKUP(AT$6,$E$8:$X$10,ROW($E$10)-ROW($E$8)+1,FALSE),"",SQRT(($AG39*$AB$14-($BM38+P$14))^2+($AG39*$AB$15-($BN38+P$15))^2+($AG39*$AB$16-($BO38+P$16))^2+($AG39*$AB$17-($BP38+P$17))^2+($AG39*$AB$18-($BQ38+P$18))^2+($AG39*$AB$19-($BR38+P$19))^2+($AG39*$AB$20-($BS38+P$20))^2+($AG39*$AB$21-($BT38+P$21))^2+($AG39*$AB$22-($BU38+P$22))^2+($AG39*$AB$23-($BV38+P$23))^2+($AG39*$AB$24-($BW38+P$24))^2+($AG39*$AB$25-($BX38+P$25))^2+($AG39*$AB$26-($BY38+P$26))^2+($AG39*$AB$27-($BZ38+P$27))^2+($AG39*$AB$28-($CA38+P$28))^2+($AG39*$AB$29-($CB38+P$29))^2+($AG39*$AB$30-($CC38+P$30))^2+($AG39*$AB$31-($CD38+P$31))^2+($AG39*$AB$32-($CE38+P$32))^2+($AG39*$AB$33-($CF38+P$33))^2+($AG39*$AB$34-($CG38+P$34))^2+($AG39*$AB$35-($CH38+P$35))^2+($AG39*$AB$36-($CI38+P$36))^2+($AG39*$AB$37-($CJ38+P$37))^2+($AG39*$AB$38-($CK38+P$38))^2+($AG39*$AB$39-($CL38+P$39))^2+($AG39*$AB$40-($CM38+P$40))^2+($AG39*$AB$41-($CN38+P$41))^2+($AG39*$AB$42-($CO38+P$42))^2+($AG39*$AB$43-($CP38+P$43))^2+($AG39*$AB$44-($CQ38+P$44))^2+($AG39*$AB$45-($CR38+P$45))^2+($AG39*$AB$46-($CS38+P$46))^2+($AG39*$AB$47-($CT38+P$47))^2+($AG39*$AB$48-($CU38+P$48))^2+($AG39*$AB$49-($CV38+P$49))^2+($AG39*$AB$50-($CW38+P$50))^2+($AG39*$AB$51-($CX38+P$51))^2+($AG39*$AB$52-($CY38+P$52))^2+($AG39*$AB$53-($CZ38+P$53))^2+($AG39*$AB$54-($DA38+P$54))^2+($AG39*$AB$55-($DB38+P$55))^2+($AG39*$AB$56-($DC38+P$56))^2+($AG39*$AB$57-($DD38+P$57))^2+($AG39*$AB$58-($DE38+P$58))^2+($AG39*$AB$59-($DF38+P$59))^2+($AG39*$AB$60-($DG38+P$60))^2+($AG39*$AB$61-($DH38+P$61))^2+($AG39*$AB$62-($DI38+P$62))^2+($AG39*$AB$63-($DJ38+P$63))^2)))</f>
        <v/>
      </c>
      <c r="AU39" s="418" t="str">
        <f>IF(Q$10=0,"",IF(COUNTIF($BE$7:$BE38,AU$6)&gt;=HLOOKUP(AU$6,$E$8:$X$10,ROW($E$10)-ROW($E$8)+1,FALSE),"",SQRT(($AG39*$AB$14-($BM38+Q$14))^2+($AG39*$AB$15-($BN38+Q$15))^2+($AG39*$AB$16-($BO38+Q$16))^2+($AG39*$AB$17-($BP38+Q$17))^2+($AG39*$AB$18-($BQ38+Q$18))^2+($AG39*$AB$19-($BR38+Q$19))^2+($AG39*$AB$20-($BS38+Q$20))^2+($AG39*$AB$21-($BT38+Q$21))^2+($AG39*$AB$22-($BU38+Q$22))^2+($AG39*$AB$23-($BV38+Q$23))^2+($AG39*$AB$24-($BW38+Q$24))^2+($AG39*$AB$25-($BX38+Q$25))^2+($AG39*$AB$26-($BY38+Q$26))^2+($AG39*$AB$27-($BZ38+Q$27))^2+($AG39*$AB$28-($CA38+Q$28))^2+($AG39*$AB$29-($CB38+Q$29))^2+($AG39*$AB$30-($CC38+Q$30))^2+($AG39*$AB$31-($CD38+Q$31))^2+($AG39*$AB$32-($CE38+Q$32))^2+($AG39*$AB$33-($CF38+Q$33))^2+($AG39*$AB$34-($CG38+Q$34))^2+($AG39*$AB$35-($CH38+Q$35))^2+($AG39*$AB$36-($CI38+Q$36))^2+($AG39*$AB$37-($CJ38+Q$37))^2+($AG39*$AB$38-($CK38+Q$38))^2+($AG39*$AB$39-($CL38+Q$39))^2+($AG39*$AB$40-($CM38+Q$40))^2+($AG39*$AB$41-($CN38+Q$41))^2+($AG39*$AB$42-($CO38+Q$42))^2+($AG39*$AB$43-($CP38+Q$43))^2+($AG39*$AB$44-($CQ38+Q$44))^2+($AG39*$AB$45-($CR38+Q$45))^2+($AG39*$AB$46-($CS38+Q$46))^2+($AG39*$AB$47-($CT38+Q$47))^2+($AG39*$AB$48-($CU38+Q$48))^2+($AG39*$AB$49-($CV38+Q$49))^2+($AG39*$AB$50-($CW38+Q$50))^2+($AG39*$AB$51-($CX38+Q$51))^2+($AG39*$AB$52-($CY38+Q$52))^2+($AG39*$AB$53-($CZ38+Q$53))^2+($AG39*$AB$54-($DA38+Q$54))^2+($AG39*$AB$55-($DB38+Q$55))^2+($AG39*$AB$56-($DC38+Q$56))^2+($AG39*$AB$57-($DD38+Q$57))^2+($AG39*$AB$58-($DE38+Q$58))^2+($AG39*$AB$59-($DF38+Q$59))^2+($AG39*$AB$60-($DG38+Q$60))^2+($AG39*$AB$61-($DH38+Q$61))^2+($AG39*$AB$62-($DI38+Q$62))^2+($AG39*$AB$63-($DJ38+Q$63))^2)))</f>
        <v/>
      </c>
      <c r="AV39" s="418" t="str">
        <f>IF(R$10=0,"",IF(COUNTIF($BE$7:$BE38,AV$6)&gt;=HLOOKUP(AV$6,$E$8:$X$10,ROW($E$10)-ROW($E$8)+1,FALSE),"",SQRT(($AG39*$AB$14-($BM38+R$14))^2+($AG39*$AB$15-($BN38+R$15))^2+($AG39*$AB$16-($BO38+R$16))^2+($AG39*$AB$17-($BP38+R$17))^2+($AG39*$AB$18-($BQ38+R$18))^2+($AG39*$AB$19-($BR38+R$19))^2+($AG39*$AB$20-($BS38+R$20))^2+($AG39*$AB$21-($BT38+R$21))^2+($AG39*$AB$22-($BU38+R$22))^2+($AG39*$AB$23-($BV38+R$23))^2+($AG39*$AB$24-($BW38+R$24))^2+($AG39*$AB$25-($BX38+R$25))^2+($AG39*$AB$26-($BY38+R$26))^2+($AG39*$AB$27-($BZ38+R$27))^2+($AG39*$AB$28-($CA38+R$28))^2+($AG39*$AB$29-($CB38+R$29))^2+($AG39*$AB$30-($CC38+R$30))^2+($AG39*$AB$31-($CD38+R$31))^2+($AG39*$AB$32-($CE38+R$32))^2+($AG39*$AB$33-($CF38+R$33))^2+($AG39*$AB$34-($CG38+R$34))^2+($AG39*$AB$35-($CH38+R$35))^2+($AG39*$AB$36-($CI38+R$36))^2+($AG39*$AB$37-($CJ38+R$37))^2+($AG39*$AB$38-($CK38+R$38))^2+($AG39*$AB$39-($CL38+R$39))^2+($AG39*$AB$40-($CM38+R$40))^2+($AG39*$AB$41-($CN38+R$41))^2+($AG39*$AB$42-($CO38+R$42))^2+($AG39*$AB$43-($CP38+R$43))^2+($AG39*$AB$44-($CQ38+R$44))^2+($AG39*$AB$45-($CR38+R$45))^2+($AG39*$AB$46-($CS38+R$46))^2+($AG39*$AB$47-($CT38+R$47))^2+($AG39*$AB$48-($CU38+R$48))^2+($AG39*$AB$49-($CV38+R$49))^2+($AG39*$AB$50-($CW38+R$50))^2+($AG39*$AB$51-($CX38+R$51))^2+($AG39*$AB$52-($CY38+R$52))^2+($AG39*$AB$53-($CZ38+R$53))^2+($AG39*$AB$54-($DA38+R$54))^2+($AG39*$AB$55-($DB38+R$55))^2+($AG39*$AB$56-($DC38+R$56))^2+($AG39*$AB$57-($DD38+R$57))^2+($AG39*$AB$58-($DE38+R$58))^2+($AG39*$AB$59-($DF38+R$59))^2+($AG39*$AB$60-($DG38+R$60))^2+($AG39*$AB$61-($DH38+R$61))^2+($AG39*$AB$62-($DI38+R$62))^2+($AG39*$AB$63-($DJ38+R$63))^2)))</f>
        <v/>
      </c>
      <c r="AW39" s="418" t="str">
        <f>IF(S$10=0,"",IF(COUNTIF($BE$7:$BE38,AW$6)&gt;=HLOOKUP(AW$6,$E$8:$X$10,ROW($E$10)-ROW($E$8)+1,FALSE),"",SQRT(($AG39*$AB$14-($BM38+S$14))^2+($AG39*$AB$15-($BN38+S$15))^2+($AG39*$AB$16-($BO38+S$16))^2+($AG39*$AB$17-($BP38+S$17))^2+($AG39*$AB$18-($BQ38+S$18))^2+($AG39*$AB$19-($BR38+S$19))^2+($AG39*$AB$20-($BS38+S$20))^2+($AG39*$AB$21-($BT38+S$21))^2+($AG39*$AB$22-($BU38+S$22))^2+($AG39*$AB$23-($BV38+S$23))^2+($AG39*$AB$24-($BW38+S$24))^2+($AG39*$AB$25-($BX38+S$25))^2+($AG39*$AB$26-($BY38+S$26))^2+($AG39*$AB$27-($BZ38+S$27))^2+($AG39*$AB$28-($CA38+S$28))^2+($AG39*$AB$29-($CB38+S$29))^2+($AG39*$AB$30-($CC38+S$30))^2+($AG39*$AB$31-($CD38+S$31))^2+($AG39*$AB$32-($CE38+S$32))^2+($AG39*$AB$33-($CF38+S$33))^2+($AG39*$AB$34-($CG38+S$34))^2+($AG39*$AB$35-($CH38+S$35))^2+($AG39*$AB$36-($CI38+S$36))^2+($AG39*$AB$37-($CJ38+S$37))^2+($AG39*$AB$38-($CK38+S$38))^2+($AG39*$AB$39-($CL38+S$39))^2+($AG39*$AB$40-($CM38+S$40))^2+($AG39*$AB$41-($CN38+S$41))^2+($AG39*$AB$42-($CO38+S$42))^2+($AG39*$AB$43-($CP38+S$43))^2+($AG39*$AB$44-($CQ38+S$44))^2+($AG39*$AB$45-($CR38+S$45))^2+($AG39*$AB$46-($CS38+S$46))^2+($AG39*$AB$47-($CT38+S$47))^2+($AG39*$AB$48-($CU38+S$48))^2+($AG39*$AB$49-($CV38+S$49))^2+($AG39*$AB$50-($CW38+S$50))^2+($AG39*$AB$51-($CX38+S$51))^2+($AG39*$AB$52-($CY38+S$52))^2+($AG39*$AB$53-($CZ38+S$53))^2+($AG39*$AB$54-($DA38+S$54))^2+($AG39*$AB$55-($DB38+S$55))^2+($AG39*$AB$56-($DC38+S$56))^2+($AG39*$AB$57-($DD38+S$57))^2+($AG39*$AB$58-($DE38+S$58))^2+($AG39*$AB$59-($DF38+S$59))^2+($AG39*$AB$60-($DG38+S$60))^2+($AG39*$AB$61-($DH38+S$61))^2+($AG39*$AB$62-($DI38+S$62))^2+($AG39*$AB$63-($DJ38+S$63))^2)))</f>
        <v/>
      </c>
      <c r="AX39" s="418" t="str">
        <f>IF(T$10=0,"",IF(COUNTIF($BE$7:$BE38,AX$6)&gt;=HLOOKUP(AX$6,$E$8:$X$10,ROW($E$10)-ROW($E$8)+1,FALSE),"",SQRT(($AG39*$AB$14-($BM38+T$14))^2+($AG39*$AB$15-($BN38+T$15))^2+($AG39*$AB$16-($BO38+T$16))^2+($AG39*$AB$17-($BP38+T$17))^2+($AG39*$AB$18-($BQ38+T$18))^2+($AG39*$AB$19-($BR38+T$19))^2+($AG39*$AB$20-($BS38+T$20))^2+($AG39*$AB$21-($BT38+T$21))^2+($AG39*$AB$22-($BU38+T$22))^2+($AG39*$AB$23-($BV38+T$23))^2+($AG39*$AB$24-($BW38+T$24))^2+($AG39*$AB$25-($BX38+T$25))^2+($AG39*$AB$26-($BY38+T$26))^2+($AG39*$AB$27-($BZ38+T$27))^2+($AG39*$AB$28-($CA38+T$28))^2+($AG39*$AB$29-($CB38+T$29))^2+($AG39*$AB$30-($CC38+T$30))^2+($AG39*$AB$31-($CD38+T$31))^2+($AG39*$AB$32-($CE38+T$32))^2+($AG39*$AB$33-($CF38+T$33))^2+($AG39*$AB$34-($CG38+T$34))^2+($AG39*$AB$35-($CH38+T$35))^2+($AG39*$AB$36-($CI38+T$36))^2+($AG39*$AB$37-($CJ38+T$37))^2+($AG39*$AB$38-($CK38+T$38))^2+($AG39*$AB$39-($CL38+T$39))^2+($AG39*$AB$40-($CM38+T$40))^2+($AG39*$AB$41-($CN38+T$41))^2+($AG39*$AB$42-($CO38+T$42))^2+($AG39*$AB$43-($CP38+T$43))^2+($AG39*$AB$44-($CQ38+T$44))^2+($AG39*$AB$45-($CR38+T$45))^2+($AG39*$AB$46-($CS38+T$46))^2+($AG39*$AB$47-($CT38+T$47))^2+($AG39*$AB$48-($CU38+T$48))^2+($AG39*$AB$49-($CV38+T$49))^2+($AG39*$AB$50-($CW38+T$50))^2+($AG39*$AB$51-($CX38+T$51))^2+($AG39*$AB$52-($CY38+T$52))^2+($AG39*$AB$53-($CZ38+T$53))^2+($AG39*$AB$54-($DA38+T$54))^2+($AG39*$AB$55-($DB38+T$55))^2+($AG39*$AB$56-($DC38+T$56))^2+($AG39*$AB$57-($DD38+T$57))^2+($AG39*$AB$58-($DE38+T$58))^2+($AG39*$AB$59-($DF38+T$59))^2+($AG39*$AB$60-($DG38+T$60))^2+($AG39*$AB$61-($DH38+T$61))^2+($AG39*$AB$62-($DI38+T$62))^2+($AG39*$AB$63-($DJ38+T$63))^2)))</f>
        <v/>
      </c>
      <c r="AY39" s="418" t="str">
        <f>IF(U$10=0,"",IF(COUNTIF($BE$7:$BE38,AY$6)&gt;=HLOOKUP(AY$6,$E$8:$X$10,ROW($E$10)-ROW($E$8)+1,FALSE),"",SQRT(($AG39*$AB$14-($BM38+U$14))^2+($AG39*$AB$15-($BN38+U$15))^2+($AG39*$AB$16-($BO38+U$16))^2+($AG39*$AB$17-($BP38+U$17))^2+($AG39*$AB$18-($BQ38+U$18))^2+($AG39*$AB$19-($BR38+U$19))^2+($AG39*$AB$20-($BS38+U$20))^2+($AG39*$AB$21-($BT38+U$21))^2+($AG39*$AB$22-($BU38+U$22))^2+($AG39*$AB$23-($BV38+U$23))^2+($AG39*$AB$24-($BW38+U$24))^2+($AG39*$AB$25-($BX38+U$25))^2+($AG39*$AB$26-($BY38+U$26))^2+($AG39*$AB$27-($BZ38+U$27))^2+($AG39*$AB$28-($CA38+U$28))^2+($AG39*$AB$29-($CB38+U$29))^2+($AG39*$AB$30-($CC38+U$30))^2+($AG39*$AB$31-($CD38+U$31))^2+($AG39*$AB$32-($CE38+U$32))^2+($AG39*$AB$33-($CF38+U$33))^2+($AG39*$AB$34-($CG38+U$34))^2+($AG39*$AB$35-($CH38+U$35))^2+($AG39*$AB$36-($CI38+U$36))^2+($AG39*$AB$37-($CJ38+U$37))^2+($AG39*$AB$38-($CK38+U$38))^2+($AG39*$AB$39-($CL38+U$39))^2+($AG39*$AB$40-($CM38+U$40))^2+($AG39*$AB$41-($CN38+U$41))^2+($AG39*$AB$42-($CO38+U$42))^2+($AG39*$AB$43-($CP38+U$43))^2+($AG39*$AB$44-($CQ38+U$44))^2+($AG39*$AB$45-($CR38+U$45))^2+($AG39*$AB$46-($CS38+U$46))^2+($AG39*$AB$47-($CT38+U$47))^2+($AG39*$AB$48-($CU38+U$48))^2+($AG39*$AB$49-($CV38+U$49))^2+($AG39*$AB$50-($CW38+U$50))^2+($AG39*$AB$51-($CX38+U$51))^2+($AG39*$AB$52-($CY38+U$52))^2+($AG39*$AB$53-($CZ38+U$53))^2+($AG39*$AB$54-($DA38+U$54))^2+($AG39*$AB$55-($DB38+U$55))^2+($AG39*$AB$56-($DC38+U$56))^2+($AG39*$AB$57-($DD38+U$57))^2+($AG39*$AB$58-($DE38+U$58))^2+($AG39*$AB$59-($DF38+U$59))^2+($AG39*$AB$60-($DG38+U$60))^2+($AG39*$AB$61-($DH38+U$61))^2+($AG39*$AB$62-($DI38+U$62))^2+($AG39*$AB$63-($DJ38+U$63))^2)))</f>
        <v/>
      </c>
      <c r="AZ39" s="418" t="str">
        <f>IF(V$10=0,"",IF(COUNTIF($BE$7:$BE38,AZ$6)&gt;=HLOOKUP(AZ$6,$E$8:$X$10,ROW($E$10)-ROW($E$8)+1,FALSE),"",SQRT(($AG39*$AB$14-($BM38+V$14))^2+($AG39*$AB$15-($BN38+V$15))^2+($AG39*$AB$16-($BO38+V$16))^2+($AG39*$AB$17-($BP38+V$17))^2+($AG39*$AB$18-($BQ38+V$18))^2+($AG39*$AB$19-($BR38+V$19))^2+($AG39*$AB$20-($BS38+V$20))^2+($AG39*$AB$21-($BT38+V$21))^2+($AG39*$AB$22-($BU38+V$22))^2+($AG39*$AB$23-($BV38+V$23))^2+($AG39*$AB$24-($BW38+V$24))^2+($AG39*$AB$25-($BX38+V$25))^2+($AG39*$AB$26-($BY38+V$26))^2+($AG39*$AB$27-($BZ38+V$27))^2+($AG39*$AB$28-($CA38+V$28))^2+($AG39*$AB$29-($CB38+V$29))^2+($AG39*$AB$30-($CC38+V$30))^2+($AG39*$AB$31-($CD38+V$31))^2+($AG39*$AB$32-($CE38+V$32))^2+($AG39*$AB$33-($CF38+V$33))^2+($AG39*$AB$34-($CG38+V$34))^2+($AG39*$AB$35-($CH38+V$35))^2+($AG39*$AB$36-($CI38+V$36))^2+($AG39*$AB$37-($CJ38+V$37))^2+($AG39*$AB$38-($CK38+V$38))^2+($AG39*$AB$39-($CL38+V$39))^2+($AG39*$AB$40-($CM38+V$40))^2+($AG39*$AB$41-($CN38+V$41))^2+($AG39*$AB$42-($CO38+V$42))^2+($AG39*$AB$43-($CP38+V$43))^2+($AG39*$AB$44-($CQ38+V$44))^2+($AG39*$AB$45-($CR38+V$45))^2+($AG39*$AB$46-($CS38+V$46))^2+($AG39*$AB$47-($CT38+V$47))^2+($AG39*$AB$48-($CU38+V$48))^2+($AG39*$AB$49-($CV38+V$49))^2+($AG39*$AB$50-($CW38+V$50))^2+($AG39*$AB$51-($CX38+V$51))^2+($AG39*$AB$52-($CY38+V$52))^2+($AG39*$AB$53-($CZ38+V$53))^2+($AG39*$AB$54-($DA38+V$54))^2+($AG39*$AB$55-($DB38+V$55))^2+($AG39*$AB$56-($DC38+V$56))^2+($AG39*$AB$57-($DD38+V$57))^2+($AG39*$AB$58-($DE38+V$58))^2+($AG39*$AB$59-($DF38+V$59))^2+($AG39*$AB$60-($DG38+V$60))^2+($AG39*$AB$61-($DH38+V$61))^2+($AG39*$AB$62-($DI38+V$62))^2+($AG39*$AB$63-($DJ38+V$63))^2)))</f>
        <v/>
      </c>
      <c r="BA39" s="418" t="str">
        <f>IF(W$10=0,"",IF(COUNTIF($BE$7:$BE38,BA$6)&gt;=HLOOKUP(BA$6,$E$8:$X$10,ROW($E$10)-ROW($E$8)+1,FALSE),"",SQRT(($AG39*$AB$14-($BM38+W$14))^2+($AG39*$AB$15-($BN38+W$15))^2+($AG39*$AB$16-($BO38+W$16))^2+($AG39*$AB$17-($BP38+W$17))^2+($AG39*$AB$18-($BQ38+W$18))^2+($AG39*$AB$19-($BR38+W$19))^2+($AG39*$AB$20-($BS38+W$20))^2+($AG39*$AB$21-($BT38+W$21))^2+($AG39*$AB$22-($BU38+W$22))^2+($AG39*$AB$23-($BV38+W$23))^2+($AG39*$AB$24-($BW38+W$24))^2+($AG39*$AB$25-($BX38+W$25))^2+($AG39*$AB$26-($BY38+W$26))^2+($AG39*$AB$27-($BZ38+W$27))^2+($AG39*$AB$28-($CA38+W$28))^2+($AG39*$AB$29-($CB38+W$29))^2+($AG39*$AB$30-($CC38+W$30))^2+($AG39*$AB$31-($CD38+W$31))^2+($AG39*$AB$32-($CE38+W$32))^2+($AG39*$AB$33-($CF38+W$33))^2+($AG39*$AB$34-($CG38+W$34))^2+($AG39*$AB$35-($CH38+W$35))^2+($AG39*$AB$36-($CI38+W$36))^2+($AG39*$AB$37-($CJ38+W$37))^2+($AG39*$AB$38-($CK38+W$38))^2+($AG39*$AB$39-($CL38+W$39))^2+($AG39*$AB$40-($CM38+W$40))^2+($AG39*$AB$41-($CN38+W$41))^2+($AG39*$AB$42-($CO38+W$42))^2+($AG39*$AB$43-($CP38+W$43))^2+($AG39*$AB$44-($CQ38+W$44))^2+($AG39*$AB$45-($CR38+W$45))^2+($AG39*$AB$46-($CS38+W$46))^2+($AG39*$AB$47-($CT38+W$47))^2+($AG39*$AB$48-($CU38+W$48))^2+($AG39*$AB$49-($CV38+W$49))^2+($AG39*$AB$50-($CW38+W$50))^2+($AG39*$AB$51-($CX38+W$51))^2+($AG39*$AB$52-($CY38+W$52))^2+($AG39*$AB$53-($CZ38+W$53))^2+($AG39*$AB$54-($DA38+W$54))^2+($AG39*$AB$55-($DB38+W$55))^2+($AG39*$AB$56-($DC38+W$56))^2+($AG39*$AB$57-($DD38+W$57))^2+($AG39*$AB$58-($DE38+W$58))^2+($AG39*$AB$59-($DF38+W$59))^2+($AG39*$AB$60-($DG38+W$60))^2+($AG39*$AB$61-($DH38+W$61))^2+($AG39*$AB$62-($DI38+W$62))^2+($AG39*$AB$63-($DJ38+W$63))^2)))</f>
        <v/>
      </c>
      <c r="BB39" s="418" t="str">
        <f>IF(X$10=0,"",IF(COUNTIF($BE$7:$BE38,BB$6)&gt;=HLOOKUP(BB$6,$E$8:$X$10,ROW($E$10)-ROW($E$8)+1,FALSE),"",SQRT(($AG39*$AB$14-($BM38+X$14))^2+($AG39*$AB$15-($BN38+X$15))^2+($AG39*$AB$16-($BO38+X$16))^2+($AG39*$AB$17-($BP38+X$17))^2+($AG39*$AB$18-($BQ38+X$18))^2+($AG39*$AB$19-($BR38+X$19))^2+($AG39*$AB$20-($BS38+X$20))^2+($AG39*$AB$21-($BT38+X$21))^2+($AG39*$AB$22-($BU38+X$22))^2+($AG39*$AB$23-($BV38+X$23))^2+($AG39*$AB$24-($BW38+X$24))^2+($AG39*$AB$25-($BX38+X$25))^2+($AG39*$AB$26-($BY38+X$26))^2+($AG39*$AB$27-($BZ38+X$27))^2+($AG39*$AB$28-($CA38+X$28))^2+($AG39*$AB$29-($CB38+X$29))^2+($AG39*$AB$30-($CC38+X$30))^2+($AG39*$AB$31-($CD38+X$31))^2+($AG39*$AB$32-($CE38+X$32))^2+($AG39*$AB$33-($CF38+X$33))^2+($AG39*$AB$34-($CG38+X$34))^2+($AG39*$AB$35-($CH38+X$35))^2+($AG39*$AB$36-($CI38+X$36))^2+($AG39*$AB$37-($CJ38+X$37))^2+($AG39*$AB$38-($CK38+X$38))^2+($AG39*$AB$39-($CL38+X$39))^2+($AG39*$AB$40-($CM38+X$40))^2+($AG39*$AB$41-($CN38+X$41))^2+($AG39*$AB$42-($CO38+X$42))^2+($AG39*$AB$43-($CP38+X$43))^2+($AG39*$AB$44-($CQ38+X$44))^2+($AG39*$AB$45-($CR38+X$45))^2+($AG39*$AB$46-($CS38+X$46))^2+($AG39*$AB$47-($CT38+X$47))^2+($AG39*$AB$48-($CU38+X$48))^2+($AG39*$AB$49-($CV38+X$49))^2+($AG39*$AB$50-($CW38+X$50))^2+($AG39*$AB$51-($CX38+X$51))^2+($AG39*$AB$52-($CY38+X$52))^2+($AG39*$AB$53-($CZ38+X$53))^2+($AG39*$AB$54-($DA38+X$54))^2+($AG39*$AB$55-($DB38+X$55))^2+($AG39*$AB$56-($DC38+X$56))^2+($AG39*$AB$57-($DD38+X$57))^2+($AG39*$AB$58-($DE38+X$58))^2+($AG39*$AB$59-($DF38+X$59))^2+($AG39*$AB$60-($DG38+X$60))^2+($AG39*$AB$61-($DH38+X$61))^2+($AG39*$AB$62-($DI38+X$62))^2+($AG39*$AB$63-($DJ38+X$63))^2)))</f>
        <v/>
      </c>
      <c r="BC39" s="200"/>
      <c r="BD39" s="419">
        <f t="shared" si="68"/>
        <v>0</v>
      </c>
      <c r="BE39" s="420">
        <f t="shared" si="7"/>
        <v>0</v>
      </c>
      <c r="BF39" s="421">
        <f t="shared" si="8"/>
        <v>0</v>
      </c>
      <c r="BG39" s="71"/>
      <c r="BH39" s="71"/>
      <c r="BI39" s="71"/>
      <c r="BJ39" s="71"/>
      <c r="BK39" s="71"/>
      <c r="BL39" s="197">
        <f t="shared" si="69"/>
        <v>33</v>
      </c>
      <c r="BM39" s="202">
        <f t="shared" si="66"/>
        <v>0</v>
      </c>
      <c r="BN39" s="202">
        <f t="shared" si="67"/>
        <v>0</v>
      </c>
      <c r="BO39" s="202">
        <f t="shared" si="13"/>
        <v>0</v>
      </c>
      <c r="BP39" s="202">
        <f t="shared" si="14"/>
        <v>0</v>
      </c>
      <c r="BQ39" s="202">
        <f t="shared" si="15"/>
        <v>0</v>
      </c>
      <c r="BR39" s="202">
        <f t="shared" si="16"/>
        <v>0</v>
      </c>
      <c r="BS39" s="202">
        <f t="shared" si="17"/>
        <v>0</v>
      </c>
      <c r="BT39" s="202">
        <f t="shared" si="18"/>
        <v>0</v>
      </c>
      <c r="BU39" s="202">
        <f t="shared" si="19"/>
        <v>0</v>
      </c>
      <c r="BV39" s="202">
        <f t="shared" si="20"/>
        <v>0</v>
      </c>
      <c r="BW39" s="202">
        <f t="shared" si="21"/>
        <v>0</v>
      </c>
      <c r="BX39" s="202">
        <f t="shared" si="22"/>
        <v>0</v>
      </c>
      <c r="BY39" s="202">
        <f t="shared" si="23"/>
        <v>0</v>
      </c>
      <c r="BZ39" s="202">
        <f t="shared" si="24"/>
        <v>0</v>
      </c>
      <c r="CA39" s="202">
        <f t="shared" si="25"/>
        <v>0</v>
      </c>
      <c r="CB39" s="202">
        <f t="shared" si="26"/>
        <v>0</v>
      </c>
      <c r="CC39" s="202">
        <f t="shared" si="27"/>
        <v>0</v>
      </c>
      <c r="CD39" s="202">
        <f t="shared" si="28"/>
        <v>0</v>
      </c>
      <c r="CE39" s="202">
        <f t="shared" si="29"/>
        <v>0</v>
      </c>
      <c r="CF39" s="202">
        <f t="shared" si="30"/>
        <v>0</v>
      </c>
      <c r="CG39" s="202">
        <f t="shared" si="31"/>
        <v>0</v>
      </c>
      <c r="CH39" s="202">
        <f t="shared" si="32"/>
        <v>0</v>
      </c>
      <c r="CI39" s="202">
        <f t="shared" si="33"/>
        <v>0</v>
      </c>
      <c r="CJ39" s="202">
        <f t="shared" si="34"/>
        <v>0</v>
      </c>
      <c r="CK39" s="202">
        <f t="shared" si="35"/>
        <v>0</v>
      </c>
      <c r="CL39" s="202">
        <f t="shared" si="36"/>
        <v>0</v>
      </c>
      <c r="CM39" s="202">
        <f t="shared" si="37"/>
        <v>0</v>
      </c>
      <c r="CN39" s="202">
        <f t="shared" si="38"/>
        <v>0</v>
      </c>
      <c r="CO39" s="202">
        <f t="shared" si="39"/>
        <v>0</v>
      </c>
      <c r="CP39" s="202">
        <f t="shared" si="40"/>
        <v>0</v>
      </c>
      <c r="CQ39" s="202">
        <f t="shared" si="41"/>
        <v>0</v>
      </c>
      <c r="CR39" s="202">
        <f t="shared" si="42"/>
        <v>0</v>
      </c>
      <c r="CS39" s="202">
        <f t="shared" si="43"/>
        <v>0</v>
      </c>
      <c r="CT39" s="202">
        <f t="shared" si="44"/>
        <v>0</v>
      </c>
      <c r="CU39" s="202">
        <f t="shared" si="45"/>
        <v>0</v>
      </c>
      <c r="CV39" s="202">
        <f t="shared" si="46"/>
        <v>0</v>
      </c>
      <c r="CW39" s="202">
        <f t="shared" si="47"/>
        <v>0</v>
      </c>
      <c r="CX39" s="202">
        <f t="shared" si="48"/>
        <v>0</v>
      </c>
      <c r="CY39" s="202">
        <f t="shared" si="49"/>
        <v>0</v>
      </c>
      <c r="CZ39" s="202">
        <f t="shared" si="50"/>
        <v>0</v>
      </c>
      <c r="DA39" s="202">
        <f t="shared" si="51"/>
        <v>0</v>
      </c>
      <c r="DB39" s="202">
        <f t="shared" si="52"/>
        <v>0</v>
      </c>
      <c r="DC39" s="202">
        <f t="shared" si="53"/>
        <v>0</v>
      </c>
      <c r="DD39" s="202">
        <f t="shared" si="54"/>
        <v>0</v>
      </c>
      <c r="DE39" s="202">
        <f t="shared" si="55"/>
        <v>0</v>
      </c>
      <c r="DF39" s="202">
        <f t="shared" si="56"/>
        <v>0</v>
      </c>
      <c r="DG39" s="202">
        <f t="shared" si="57"/>
        <v>0</v>
      </c>
      <c r="DH39" s="202">
        <f t="shared" si="58"/>
        <v>0</v>
      </c>
      <c r="DI39" s="202">
        <f t="shared" si="59"/>
        <v>0</v>
      </c>
      <c r="DJ39" s="202">
        <f t="shared" si="60"/>
        <v>0</v>
      </c>
      <c r="DK39" s="71"/>
      <c r="DL39" s="71"/>
      <c r="DM39" s="71"/>
      <c r="DN39" s="71"/>
      <c r="DO39" s="71"/>
      <c r="DP39" s="71"/>
    </row>
    <row r="40" spans="1:120" ht="18" customHeight="1" thickTop="1" thickBot="1" x14ac:dyDescent="0.25">
      <c r="A40" s="71"/>
      <c r="B40" s="691"/>
      <c r="C40" s="220"/>
      <c r="D40" s="236"/>
      <c r="E40" s="237"/>
      <c r="F40" s="237"/>
      <c r="G40" s="237"/>
      <c r="H40" s="237"/>
      <c r="I40" s="237"/>
      <c r="J40" s="237"/>
      <c r="K40" s="237"/>
      <c r="L40" s="237"/>
      <c r="M40" s="237"/>
      <c r="N40" s="237"/>
      <c r="O40" s="237"/>
      <c r="P40" s="237"/>
      <c r="Q40" s="237"/>
      <c r="R40" s="237"/>
      <c r="S40" s="237"/>
      <c r="T40" s="237"/>
      <c r="U40" s="237"/>
      <c r="V40" s="237"/>
      <c r="W40" s="415"/>
      <c r="X40" s="414"/>
      <c r="Y40" s="133"/>
      <c r="Z40" s="222">
        <f t="shared" si="63"/>
        <v>0</v>
      </c>
      <c r="AA40" s="223"/>
      <c r="AB40" s="224">
        <f t="shared" si="64"/>
        <v>0</v>
      </c>
      <c r="AC40" s="71"/>
      <c r="AD40" s="440">
        <f t="shared" si="65"/>
        <v>0</v>
      </c>
      <c r="AE40" s="71"/>
      <c r="AF40" s="71"/>
      <c r="AG40" s="417">
        <f>IF(MAX(AG$7:AG39)&lt;$W$12,AG39+1,0)</f>
        <v>0</v>
      </c>
      <c r="AH40" s="200"/>
      <c r="AI40" s="418" t="str">
        <f>IF(E$10=0,"",IF(COUNTIF($BE$7:$BE39,AI$6)&gt;=HLOOKUP(AI$6,$E$8:$X$10,ROW($E$10)-ROW($E$8)+1,FALSE),"",SQRT(($AG40*$AB$14-($BM39+E$14))^2+($AG40*$AB$15-($BN39+E$15))^2+($AG40*$AB$16-($BO39+E$16))^2+($AG40*$AB$17-($BP39+E$17))^2+($AG40*$AB$18-($BQ39+E$18))^2+($AG40*$AB$19-($BR39+E$19))^2+($AG40*$AB$20-($BS39+E$20))^2+($AG40*$AB$21-($BT39+E$21))^2+($AG40*$AB$22-($BU39+E$22))^2+($AG40*$AB$23-($BV39+E$23))^2+($AG40*$AB$24-($BW39+E$24))^2+($AG40*$AB$25-($BX39+E$25))^2+($AG40*$AB$26-($BY39+E$26))^2+($AG40*$AB$27-($BZ39+E$27))^2+($AG40*$AB$28-($CA39+E$28))^2+($AG40*$AB$29-($CB39+E$29))^2+($AG40*$AB$30-($CC39+E$30))^2+($AG40*$AB$31-($CD39+E$31))^2+($AG40*$AB$32-($CE39+E$32))^2+($AG40*$AB$33-($CF39+E$33))^2+($AG40*$AB$34-($CG39+E$34))^2+($AG40*$AB$35-($CH39+E$35))^2+($AG40*$AB$36-($CI39+E$36))^2+($AG40*$AB$37-($CJ39+E$37))^2+($AG40*$AB$38-($CK39+E$38))^2+($AG40*$AB$39-($CL39+E$39))^2+($AG40*$AB$40-($CM39+E$40))^2+($AG40*$AB$41-($CN39+E$41))^2+($AG40*$AB$42-($CO39+E$42))^2+($AG40*$AB$43-($CP39+E$43))^2+($AG40*$AB$44-($CQ39+E$44))^2+($AG40*$AB$45-($CR39+E$45))^2+($AG40*$AB$46-($CS39+E$46))^2+($AG40*$AB$47-($CT39+E$47))^2+($AG40*$AB$48-($CU39+E$48))^2+($AG40*$AB$49-($CV39+E$49))^2+($AG40*$AB$50-($CW39+E$50))^2+($AG40*$AB$51-($CX39+E$51))^2+($AG40*$AB$52-($CY39+E$52))^2+($AG40*$AB$53-($CZ39+E$53))^2+($AG40*$AB$54-($DA39+E$54))^2+($AG40*$AB$55-($DB39+E$55))^2+($AG40*$AB$56-($DC39+E$56))^2+($AG40*$AB$57-($DD39+E$57))^2+($AG40*$AB$58-($DE39+E$58))^2+($AG40*$AB$59-($DF39+E$59))^2+($AG40*$AB$60-($DG39+E$60))^2+($AG40*$AB$61-($DH39+E$61))^2+($AG40*$AB$62-($DI39+E$62))^2+($AG40*$AB$63-($DJ39+E$63))^2)))</f>
        <v/>
      </c>
      <c r="AJ40" s="418" t="str">
        <f>IF(F$10=0,"",IF(COUNTIF($BE$7:$BE39,AJ$6)&gt;=HLOOKUP(AJ$6,$E$8:$X$10,ROW($E$10)-ROW($E$8)+1,FALSE),"",SQRT(($AG40*$AB$14-($BM39+F$14))^2+($AG40*$AB$15-($BN39+F$15))^2+($AG40*$AB$16-($BO39+F$16))^2+($AG40*$AB$17-($BP39+F$17))^2+($AG40*$AB$18-($BQ39+F$18))^2+($AG40*$AB$19-($BR39+F$19))^2+($AG40*$AB$20-($BS39+F$20))^2+($AG40*$AB$21-($BT39+F$21))^2+($AG40*$AB$22-($BU39+F$22))^2+($AG40*$AB$23-($BV39+F$23))^2+($AG40*$AB$24-($BW39+F$24))^2+($AG40*$AB$25-($BX39+F$25))^2+($AG40*$AB$26-($BY39+F$26))^2+($AG40*$AB$27-($BZ39+F$27))^2+($AG40*$AB$28-($CA39+F$28))^2+($AG40*$AB$29-($CB39+F$29))^2+($AG40*$AB$30-($CC39+F$30))^2+($AG40*$AB$31-($CD39+F$31))^2+($AG40*$AB$32-($CE39+F$32))^2+($AG40*$AB$33-($CF39+F$33))^2+($AG40*$AB$34-($CG39+F$34))^2+($AG40*$AB$35-($CH39+F$35))^2+($AG40*$AB$36-($CI39+F$36))^2+($AG40*$AB$37-($CJ39+F$37))^2+($AG40*$AB$38-($CK39+F$38))^2+($AG40*$AB$39-($CL39+F$39))^2+($AG40*$AB$40-($CM39+F$40))^2+($AG40*$AB$41-($CN39+F$41))^2+($AG40*$AB$42-($CO39+F$42))^2+($AG40*$AB$43-($CP39+F$43))^2+($AG40*$AB$44-($CQ39+F$44))^2+($AG40*$AB$45-($CR39+F$45))^2+($AG40*$AB$46-($CS39+F$46))^2+($AG40*$AB$47-($CT39+F$47))^2+($AG40*$AB$48-($CU39+F$48))^2+($AG40*$AB$49-($CV39+F$49))^2+($AG40*$AB$50-($CW39+F$50))^2+($AG40*$AB$51-($CX39+F$51))^2+($AG40*$AB$52-($CY39+F$52))^2+($AG40*$AB$53-($CZ39+F$53))^2+($AG40*$AB$54-($DA39+F$54))^2+($AG40*$AB$55-($DB39+F$55))^2+($AG40*$AB$56-($DC39+F$56))^2+($AG40*$AB$57-($DD39+F$57))^2+($AG40*$AB$58-($DE39+F$58))^2+($AG40*$AB$59-($DF39+F$59))^2+($AG40*$AB$60-($DG39+F$60))^2+($AG40*$AB$61-($DH39+F$61))^2+($AG40*$AB$62-($DI39+F$62))^2+($AG40*$AB$63-($DJ39+F$63))^2)))</f>
        <v/>
      </c>
      <c r="AK40" s="418" t="str">
        <f>IF(G$10=0,"",IF(COUNTIF($BE$7:$BE39,AK$6)&gt;=HLOOKUP(AK$6,$E$8:$X$10,ROW($E$10)-ROW($E$8)+1,FALSE),"",SQRT(($AG40*$AB$14-($BM39+G$14))^2+($AG40*$AB$15-($BN39+G$15))^2+($AG40*$AB$16-($BO39+G$16))^2+($AG40*$AB$17-($BP39+G$17))^2+($AG40*$AB$18-($BQ39+G$18))^2+($AG40*$AB$19-($BR39+G$19))^2+($AG40*$AB$20-($BS39+G$20))^2+($AG40*$AB$21-($BT39+G$21))^2+($AG40*$AB$22-($BU39+G$22))^2+($AG40*$AB$23-($BV39+G$23))^2+($AG40*$AB$24-($BW39+G$24))^2+($AG40*$AB$25-($BX39+G$25))^2+($AG40*$AB$26-($BY39+G$26))^2+($AG40*$AB$27-($BZ39+G$27))^2+($AG40*$AB$28-($CA39+G$28))^2+($AG40*$AB$29-($CB39+G$29))^2+($AG40*$AB$30-($CC39+G$30))^2+($AG40*$AB$31-($CD39+G$31))^2+($AG40*$AB$32-($CE39+G$32))^2+($AG40*$AB$33-($CF39+G$33))^2+($AG40*$AB$34-($CG39+G$34))^2+($AG40*$AB$35-($CH39+G$35))^2+($AG40*$AB$36-($CI39+G$36))^2+($AG40*$AB$37-($CJ39+G$37))^2+($AG40*$AB$38-($CK39+G$38))^2+($AG40*$AB$39-($CL39+G$39))^2+($AG40*$AB$40-($CM39+G$40))^2+($AG40*$AB$41-($CN39+G$41))^2+($AG40*$AB$42-($CO39+G$42))^2+($AG40*$AB$43-($CP39+G$43))^2+($AG40*$AB$44-($CQ39+G$44))^2+($AG40*$AB$45-($CR39+G$45))^2+($AG40*$AB$46-($CS39+G$46))^2+($AG40*$AB$47-($CT39+G$47))^2+($AG40*$AB$48-($CU39+G$48))^2+($AG40*$AB$49-($CV39+G$49))^2+($AG40*$AB$50-($CW39+G$50))^2+($AG40*$AB$51-($CX39+G$51))^2+($AG40*$AB$52-($CY39+G$52))^2+($AG40*$AB$53-($CZ39+G$53))^2+($AG40*$AB$54-($DA39+G$54))^2+($AG40*$AB$55-($DB39+G$55))^2+($AG40*$AB$56-($DC39+G$56))^2+($AG40*$AB$57-($DD39+G$57))^2+($AG40*$AB$58-($DE39+G$58))^2+($AG40*$AB$59-($DF39+G$59))^2+($AG40*$AB$60-($DG39+G$60))^2+($AG40*$AB$61-($DH39+G$61))^2+($AG40*$AB$62-($DI39+G$62))^2+($AG40*$AB$63-($DJ39+G$63))^2)))</f>
        <v/>
      </c>
      <c r="AL40" s="418" t="str">
        <f>IF(H$10=0,"",IF(COUNTIF($BE$7:$BE39,AL$6)&gt;=HLOOKUP(AL$6,$E$8:$X$10,ROW($E$10)-ROW($E$8)+1,FALSE),"",SQRT(($AG40*$AB$14-($BM39+H$14))^2+($AG40*$AB$15-($BN39+H$15))^2+($AG40*$AB$16-($BO39+H$16))^2+($AG40*$AB$17-($BP39+H$17))^2+($AG40*$AB$18-($BQ39+H$18))^2+($AG40*$AB$19-($BR39+H$19))^2+($AG40*$AB$20-($BS39+H$20))^2+($AG40*$AB$21-($BT39+H$21))^2+($AG40*$AB$22-($BU39+H$22))^2+($AG40*$AB$23-($BV39+H$23))^2+($AG40*$AB$24-($BW39+H$24))^2+($AG40*$AB$25-($BX39+H$25))^2+($AG40*$AB$26-($BY39+H$26))^2+($AG40*$AB$27-($BZ39+H$27))^2+($AG40*$AB$28-($CA39+H$28))^2+($AG40*$AB$29-($CB39+H$29))^2+($AG40*$AB$30-($CC39+H$30))^2+($AG40*$AB$31-($CD39+H$31))^2+($AG40*$AB$32-($CE39+H$32))^2+($AG40*$AB$33-($CF39+H$33))^2+($AG40*$AB$34-($CG39+H$34))^2+($AG40*$AB$35-($CH39+H$35))^2+($AG40*$AB$36-($CI39+H$36))^2+($AG40*$AB$37-($CJ39+H$37))^2+($AG40*$AB$38-($CK39+H$38))^2+($AG40*$AB$39-($CL39+H$39))^2+($AG40*$AB$40-($CM39+H$40))^2+($AG40*$AB$41-($CN39+H$41))^2+($AG40*$AB$42-($CO39+H$42))^2+($AG40*$AB$43-($CP39+H$43))^2+($AG40*$AB$44-($CQ39+H$44))^2+($AG40*$AB$45-($CR39+H$45))^2+($AG40*$AB$46-($CS39+H$46))^2+($AG40*$AB$47-($CT39+H$47))^2+($AG40*$AB$48-($CU39+H$48))^2+($AG40*$AB$49-($CV39+H$49))^2+($AG40*$AB$50-($CW39+H$50))^2+($AG40*$AB$51-($CX39+H$51))^2+($AG40*$AB$52-($CY39+H$52))^2+($AG40*$AB$53-($CZ39+H$53))^2+($AG40*$AB$54-($DA39+H$54))^2+($AG40*$AB$55-($DB39+H$55))^2+($AG40*$AB$56-($DC39+H$56))^2+($AG40*$AB$57-($DD39+H$57))^2+($AG40*$AB$58-($DE39+H$58))^2+($AG40*$AB$59-($DF39+H$59))^2+($AG40*$AB$60-($DG39+H$60))^2+($AG40*$AB$61-($DH39+H$61))^2+($AG40*$AB$62-($DI39+H$62))^2+($AG40*$AB$63-($DJ39+H$63))^2)))</f>
        <v/>
      </c>
      <c r="AM40" s="418" t="str">
        <f>IF(I$10=0,"",IF(COUNTIF($BE$7:$BE39,AM$6)&gt;=HLOOKUP(AM$6,$E$8:$X$10,ROW($E$10)-ROW($E$8)+1,FALSE),"",SQRT(($AG40*$AB$14-($BM39+I$14))^2+($AG40*$AB$15-($BN39+I$15))^2+($AG40*$AB$16-($BO39+I$16))^2+($AG40*$AB$17-($BP39+I$17))^2+($AG40*$AB$18-($BQ39+I$18))^2+($AG40*$AB$19-($BR39+I$19))^2+($AG40*$AB$20-($BS39+I$20))^2+($AG40*$AB$21-($BT39+I$21))^2+($AG40*$AB$22-($BU39+I$22))^2+($AG40*$AB$23-($BV39+I$23))^2+($AG40*$AB$24-($BW39+I$24))^2+($AG40*$AB$25-($BX39+I$25))^2+($AG40*$AB$26-($BY39+I$26))^2+($AG40*$AB$27-($BZ39+I$27))^2+($AG40*$AB$28-($CA39+I$28))^2+($AG40*$AB$29-($CB39+I$29))^2+($AG40*$AB$30-($CC39+I$30))^2+($AG40*$AB$31-($CD39+I$31))^2+($AG40*$AB$32-($CE39+I$32))^2+($AG40*$AB$33-($CF39+I$33))^2+($AG40*$AB$34-($CG39+I$34))^2+($AG40*$AB$35-($CH39+I$35))^2+($AG40*$AB$36-($CI39+I$36))^2+($AG40*$AB$37-($CJ39+I$37))^2+($AG40*$AB$38-($CK39+I$38))^2+($AG40*$AB$39-($CL39+I$39))^2+($AG40*$AB$40-($CM39+I$40))^2+($AG40*$AB$41-($CN39+I$41))^2+($AG40*$AB$42-($CO39+I$42))^2+($AG40*$AB$43-($CP39+I$43))^2+($AG40*$AB$44-($CQ39+I$44))^2+($AG40*$AB$45-($CR39+I$45))^2+($AG40*$AB$46-($CS39+I$46))^2+($AG40*$AB$47-($CT39+I$47))^2+($AG40*$AB$48-($CU39+I$48))^2+($AG40*$AB$49-($CV39+I$49))^2+($AG40*$AB$50-($CW39+I$50))^2+($AG40*$AB$51-($CX39+I$51))^2+($AG40*$AB$52-($CY39+I$52))^2+($AG40*$AB$53-($CZ39+I$53))^2+($AG40*$AB$54-($DA39+I$54))^2+($AG40*$AB$55-($DB39+I$55))^2+($AG40*$AB$56-($DC39+I$56))^2+($AG40*$AB$57-($DD39+I$57))^2+($AG40*$AB$58-($DE39+I$58))^2+($AG40*$AB$59-($DF39+I$59))^2+($AG40*$AB$60-($DG39+I$60))^2+($AG40*$AB$61-($DH39+I$61))^2+($AG40*$AB$62-($DI39+I$62))^2+($AG40*$AB$63-($DJ39+I$63))^2)))</f>
        <v/>
      </c>
      <c r="AN40" s="418" t="str">
        <f>IF(J$10=0,"",IF(COUNTIF($BE$7:$BE39,AN$6)&gt;=HLOOKUP(AN$6,$E$8:$X$10,ROW($E$10)-ROW($E$8)+1,FALSE),"",SQRT(($AG40*$AB$14-($BM39+J$14))^2+($AG40*$AB$15-($BN39+J$15))^2+($AG40*$AB$16-($BO39+J$16))^2+($AG40*$AB$17-($BP39+J$17))^2+($AG40*$AB$18-($BQ39+J$18))^2+($AG40*$AB$19-($BR39+J$19))^2+($AG40*$AB$20-($BS39+J$20))^2+($AG40*$AB$21-($BT39+J$21))^2+($AG40*$AB$22-($BU39+J$22))^2+($AG40*$AB$23-($BV39+J$23))^2+($AG40*$AB$24-($BW39+J$24))^2+($AG40*$AB$25-($BX39+J$25))^2+($AG40*$AB$26-($BY39+J$26))^2+($AG40*$AB$27-($BZ39+J$27))^2+($AG40*$AB$28-($CA39+J$28))^2+($AG40*$AB$29-($CB39+J$29))^2+($AG40*$AB$30-($CC39+J$30))^2+($AG40*$AB$31-($CD39+J$31))^2+($AG40*$AB$32-($CE39+J$32))^2+($AG40*$AB$33-($CF39+J$33))^2+($AG40*$AB$34-($CG39+J$34))^2+($AG40*$AB$35-($CH39+J$35))^2+($AG40*$AB$36-($CI39+J$36))^2+($AG40*$AB$37-($CJ39+J$37))^2+($AG40*$AB$38-($CK39+J$38))^2+($AG40*$AB$39-($CL39+J$39))^2+($AG40*$AB$40-($CM39+J$40))^2+($AG40*$AB$41-($CN39+J$41))^2+($AG40*$AB$42-($CO39+J$42))^2+($AG40*$AB$43-($CP39+J$43))^2+($AG40*$AB$44-($CQ39+J$44))^2+($AG40*$AB$45-($CR39+J$45))^2+($AG40*$AB$46-($CS39+J$46))^2+($AG40*$AB$47-($CT39+J$47))^2+($AG40*$AB$48-($CU39+J$48))^2+($AG40*$AB$49-($CV39+J$49))^2+($AG40*$AB$50-($CW39+J$50))^2+($AG40*$AB$51-($CX39+J$51))^2+($AG40*$AB$52-($CY39+J$52))^2+($AG40*$AB$53-($CZ39+J$53))^2+($AG40*$AB$54-($DA39+J$54))^2+($AG40*$AB$55-($DB39+J$55))^2+($AG40*$AB$56-($DC39+J$56))^2+($AG40*$AB$57-($DD39+J$57))^2+($AG40*$AB$58-($DE39+J$58))^2+($AG40*$AB$59-($DF39+J$59))^2+($AG40*$AB$60-($DG39+J$60))^2+($AG40*$AB$61-($DH39+J$61))^2+($AG40*$AB$62-($DI39+J$62))^2+($AG40*$AB$63-($DJ39+J$63))^2)))</f>
        <v/>
      </c>
      <c r="AO40" s="418" t="str">
        <f>IF(K$10=0,"",IF(COUNTIF($BE$7:$BE39,AO$6)&gt;=HLOOKUP(AO$6,$E$8:$X$10,ROW($E$10)-ROW($E$8)+1,FALSE),"",SQRT(($AG40*$AB$14-($BM39+K$14))^2+($AG40*$AB$15-($BN39+K$15))^2+($AG40*$AB$16-($BO39+K$16))^2+($AG40*$AB$17-($BP39+K$17))^2+($AG40*$AB$18-($BQ39+K$18))^2+($AG40*$AB$19-($BR39+K$19))^2+($AG40*$AB$20-($BS39+K$20))^2+($AG40*$AB$21-($BT39+K$21))^2+($AG40*$AB$22-($BU39+K$22))^2+($AG40*$AB$23-($BV39+K$23))^2+($AG40*$AB$24-($BW39+K$24))^2+($AG40*$AB$25-($BX39+K$25))^2+($AG40*$AB$26-($BY39+K$26))^2+($AG40*$AB$27-($BZ39+K$27))^2+($AG40*$AB$28-($CA39+K$28))^2+($AG40*$AB$29-($CB39+K$29))^2+($AG40*$AB$30-($CC39+K$30))^2+($AG40*$AB$31-($CD39+K$31))^2+($AG40*$AB$32-($CE39+K$32))^2+($AG40*$AB$33-($CF39+K$33))^2+($AG40*$AB$34-($CG39+K$34))^2+($AG40*$AB$35-($CH39+K$35))^2+($AG40*$AB$36-($CI39+K$36))^2+($AG40*$AB$37-($CJ39+K$37))^2+($AG40*$AB$38-($CK39+K$38))^2+($AG40*$AB$39-($CL39+K$39))^2+($AG40*$AB$40-($CM39+K$40))^2+($AG40*$AB$41-($CN39+K$41))^2+($AG40*$AB$42-($CO39+K$42))^2+($AG40*$AB$43-($CP39+K$43))^2+($AG40*$AB$44-($CQ39+K$44))^2+($AG40*$AB$45-($CR39+K$45))^2+($AG40*$AB$46-($CS39+K$46))^2+($AG40*$AB$47-($CT39+K$47))^2+($AG40*$AB$48-($CU39+K$48))^2+($AG40*$AB$49-($CV39+K$49))^2+($AG40*$AB$50-($CW39+K$50))^2+($AG40*$AB$51-($CX39+K$51))^2+($AG40*$AB$52-($CY39+K$52))^2+($AG40*$AB$53-($CZ39+K$53))^2+($AG40*$AB$54-($DA39+K$54))^2+($AG40*$AB$55-($DB39+K$55))^2+($AG40*$AB$56-($DC39+K$56))^2+($AG40*$AB$57-($DD39+K$57))^2+($AG40*$AB$58-($DE39+K$58))^2+($AG40*$AB$59-($DF39+K$59))^2+($AG40*$AB$60-($DG39+K$60))^2+($AG40*$AB$61-($DH39+K$61))^2+($AG40*$AB$62-($DI39+K$62))^2+($AG40*$AB$63-($DJ39+K$63))^2)))</f>
        <v/>
      </c>
      <c r="AP40" s="418" t="str">
        <f>IF(L$10=0,"",IF(COUNTIF($BE$7:$BE39,AP$6)&gt;=HLOOKUP(AP$6,$E$8:$X$10,ROW($E$10)-ROW($E$8)+1,FALSE),"",SQRT(($AG40*$AB$14-($BM39+L$14))^2+($AG40*$AB$15-($BN39+L$15))^2+($AG40*$AB$16-($BO39+L$16))^2+($AG40*$AB$17-($BP39+L$17))^2+($AG40*$AB$18-($BQ39+L$18))^2+($AG40*$AB$19-($BR39+L$19))^2+($AG40*$AB$20-($BS39+L$20))^2+($AG40*$AB$21-($BT39+L$21))^2+($AG40*$AB$22-($BU39+L$22))^2+($AG40*$AB$23-($BV39+L$23))^2+($AG40*$AB$24-($BW39+L$24))^2+($AG40*$AB$25-($BX39+L$25))^2+($AG40*$AB$26-($BY39+L$26))^2+($AG40*$AB$27-($BZ39+L$27))^2+($AG40*$AB$28-($CA39+L$28))^2+($AG40*$AB$29-($CB39+L$29))^2+($AG40*$AB$30-($CC39+L$30))^2+($AG40*$AB$31-($CD39+L$31))^2+($AG40*$AB$32-($CE39+L$32))^2+($AG40*$AB$33-($CF39+L$33))^2+($AG40*$AB$34-($CG39+L$34))^2+($AG40*$AB$35-($CH39+L$35))^2+($AG40*$AB$36-($CI39+L$36))^2+($AG40*$AB$37-($CJ39+L$37))^2+($AG40*$AB$38-($CK39+L$38))^2+($AG40*$AB$39-($CL39+L$39))^2+($AG40*$AB$40-($CM39+L$40))^2+($AG40*$AB$41-($CN39+L$41))^2+($AG40*$AB$42-($CO39+L$42))^2+($AG40*$AB$43-($CP39+L$43))^2+($AG40*$AB$44-($CQ39+L$44))^2+($AG40*$AB$45-($CR39+L$45))^2+($AG40*$AB$46-($CS39+L$46))^2+($AG40*$AB$47-($CT39+L$47))^2+($AG40*$AB$48-($CU39+L$48))^2+($AG40*$AB$49-($CV39+L$49))^2+($AG40*$AB$50-($CW39+L$50))^2+($AG40*$AB$51-($CX39+L$51))^2+($AG40*$AB$52-($CY39+L$52))^2+($AG40*$AB$53-($CZ39+L$53))^2+($AG40*$AB$54-($DA39+L$54))^2+($AG40*$AB$55-($DB39+L$55))^2+($AG40*$AB$56-($DC39+L$56))^2+($AG40*$AB$57-($DD39+L$57))^2+($AG40*$AB$58-($DE39+L$58))^2+($AG40*$AB$59-($DF39+L$59))^2+($AG40*$AB$60-($DG39+L$60))^2+($AG40*$AB$61-($DH39+L$61))^2+($AG40*$AB$62-($DI39+L$62))^2+($AG40*$AB$63-($DJ39+L$63))^2)))</f>
        <v/>
      </c>
      <c r="AQ40" s="418" t="str">
        <f>IF(M$10=0,"",IF(COUNTIF($BE$7:$BE39,AQ$6)&gt;=HLOOKUP(AQ$6,$E$8:$X$10,ROW($E$10)-ROW($E$8)+1,FALSE),"",SQRT(($AG40*$AB$14-($BM39+M$14))^2+($AG40*$AB$15-($BN39+M$15))^2+($AG40*$AB$16-($BO39+M$16))^2+($AG40*$AB$17-($BP39+M$17))^2+($AG40*$AB$18-($BQ39+M$18))^2+($AG40*$AB$19-($BR39+M$19))^2+($AG40*$AB$20-($BS39+M$20))^2+($AG40*$AB$21-($BT39+M$21))^2+($AG40*$AB$22-($BU39+M$22))^2+($AG40*$AB$23-($BV39+M$23))^2+($AG40*$AB$24-($BW39+M$24))^2+($AG40*$AB$25-($BX39+M$25))^2+($AG40*$AB$26-($BY39+M$26))^2+($AG40*$AB$27-($BZ39+M$27))^2+($AG40*$AB$28-($CA39+M$28))^2+($AG40*$AB$29-($CB39+M$29))^2+($AG40*$AB$30-($CC39+M$30))^2+($AG40*$AB$31-($CD39+M$31))^2+($AG40*$AB$32-($CE39+M$32))^2+($AG40*$AB$33-($CF39+M$33))^2+($AG40*$AB$34-($CG39+M$34))^2+($AG40*$AB$35-($CH39+M$35))^2+($AG40*$AB$36-($CI39+M$36))^2+($AG40*$AB$37-($CJ39+M$37))^2+($AG40*$AB$38-($CK39+M$38))^2+($AG40*$AB$39-($CL39+M$39))^2+($AG40*$AB$40-($CM39+M$40))^2+($AG40*$AB$41-($CN39+M$41))^2+($AG40*$AB$42-($CO39+M$42))^2+($AG40*$AB$43-($CP39+M$43))^2+($AG40*$AB$44-($CQ39+M$44))^2+($AG40*$AB$45-($CR39+M$45))^2+($AG40*$AB$46-($CS39+M$46))^2+($AG40*$AB$47-($CT39+M$47))^2+($AG40*$AB$48-($CU39+M$48))^2+($AG40*$AB$49-($CV39+M$49))^2+($AG40*$AB$50-($CW39+M$50))^2+($AG40*$AB$51-($CX39+M$51))^2+($AG40*$AB$52-($CY39+M$52))^2+($AG40*$AB$53-($CZ39+M$53))^2+($AG40*$AB$54-($DA39+M$54))^2+($AG40*$AB$55-($DB39+M$55))^2+($AG40*$AB$56-($DC39+M$56))^2+($AG40*$AB$57-($DD39+M$57))^2+($AG40*$AB$58-($DE39+M$58))^2+($AG40*$AB$59-($DF39+M$59))^2+($AG40*$AB$60-($DG39+M$60))^2+($AG40*$AB$61-($DH39+M$61))^2+($AG40*$AB$62-($DI39+M$62))^2+($AG40*$AB$63-($DJ39+M$63))^2)))</f>
        <v/>
      </c>
      <c r="AR40" s="418" t="str">
        <f>IF(N$10=0,"",IF(COUNTIF($BE$7:$BE39,AR$6)&gt;=HLOOKUP(AR$6,$E$8:$X$10,ROW($E$10)-ROW($E$8)+1,FALSE),"",SQRT(($AG40*$AB$14-($BM39+N$14))^2+($AG40*$AB$15-($BN39+N$15))^2+($AG40*$AB$16-($BO39+N$16))^2+($AG40*$AB$17-($BP39+N$17))^2+($AG40*$AB$18-($BQ39+N$18))^2+($AG40*$AB$19-($BR39+N$19))^2+($AG40*$AB$20-($BS39+N$20))^2+($AG40*$AB$21-($BT39+N$21))^2+($AG40*$AB$22-($BU39+N$22))^2+($AG40*$AB$23-($BV39+N$23))^2+($AG40*$AB$24-($BW39+N$24))^2+($AG40*$AB$25-($BX39+N$25))^2+($AG40*$AB$26-($BY39+N$26))^2+($AG40*$AB$27-($BZ39+N$27))^2+($AG40*$AB$28-($CA39+N$28))^2+($AG40*$AB$29-($CB39+N$29))^2+($AG40*$AB$30-($CC39+N$30))^2+($AG40*$AB$31-($CD39+N$31))^2+($AG40*$AB$32-($CE39+N$32))^2+($AG40*$AB$33-($CF39+N$33))^2+($AG40*$AB$34-($CG39+N$34))^2+($AG40*$AB$35-($CH39+N$35))^2+($AG40*$AB$36-($CI39+N$36))^2+($AG40*$AB$37-($CJ39+N$37))^2+($AG40*$AB$38-($CK39+N$38))^2+($AG40*$AB$39-($CL39+N$39))^2+($AG40*$AB$40-($CM39+N$40))^2+($AG40*$AB$41-($CN39+N$41))^2+($AG40*$AB$42-($CO39+N$42))^2+($AG40*$AB$43-($CP39+N$43))^2+($AG40*$AB$44-($CQ39+N$44))^2+($AG40*$AB$45-($CR39+N$45))^2+($AG40*$AB$46-($CS39+N$46))^2+($AG40*$AB$47-($CT39+N$47))^2+($AG40*$AB$48-($CU39+N$48))^2+($AG40*$AB$49-($CV39+N$49))^2+($AG40*$AB$50-($CW39+N$50))^2+($AG40*$AB$51-($CX39+N$51))^2+($AG40*$AB$52-($CY39+N$52))^2+($AG40*$AB$53-($CZ39+N$53))^2+($AG40*$AB$54-($DA39+N$54))^2+($AG40*$AB$55-($DB39+N$55))^2+($AG40*$AB$56-($DC39+N$56))^2+($AG40*$AB$57-($DD39+N$57))^2+($AG40*$AB$58-($DE39+N$58))^2+($AG40*$AB$59-($DF39+N$59))^2+($AG40*$AB$60-($DG39+N$60))^2+($AG40*$AB$61-($DH39+N$61))^2+($AG40*$AB$62-($DI39+N$62))^2+($AG40*$AB$63-($DJ39+N$63))^2)))</f>
        <v/>
      </c>
      <c r="AS40" s="418" t="str">
        <f>IF(O$10=0,"",IF(COUNTIF($BE$7:$BE39,AS$6)&gt;=HLOOKUP(AS$6,$E$8:$X$10,ROW($E$10)-ROW($E$8)+1,FALSE),"",SQRT(($AG40*$AB$14-($BM39+O$14))^2+($AG40*$AB$15-($BN39+O$15))^2+($AG40*$AB$16-($BO39+O$16))^2+($AG40*$AB$17-($BP39+O$17))^2+($AG40*$AB$18-($BQ39+O$18))^2+($AG40*$AB$19-($BR39+O$19))^2+($AG40*$AB$20-($BS39+O$20))^2+($AG40*$AB$21-($BT39+O$21))^2+($AG40*$AB$22-($BU39+O$22))^2+($AG40*$AB$23-($BV39+O$23))^2+($AG40*$AB$24-($BW39+O$24))^2+($AG40*$AB$25-($BX39+O$25))^2+($AG40*$AB$26-($BY39+O$26))^2+($AG40*$AB$27-($BZ39+O$27))^2+($AG40*$AB$28-($CA39+O$28))^2+($AG40*$AB$29-($CB39+O$29))^2+($AG40*$AB$30-($CC39+O$30))^2+($AG40*$AB$31-($CD39+O$31))^2+($AG40*$AB$32-($CE39+O$32))^2+($AG40*$AB$33-($CF39+O$33))^2+($AG40*$AB$34-($CG39+O$34))^2+($AG40*$AB$35-($CH39+O$35))^2+($AG40*$AB$36-($CI39+O$36))^2+($AG40*$AB$37-($CJ39+O$37))^2+($AG40*$AB$38-($CK39+O$38))^2+($AG40*$AB$39-($CL39+O$39))^2+($AG40*$AB$40-($CM39+O$40))^2+($AG40*$AB$41-($CN39+O$41))^2+($AG40*$AB$42-($CO39+O$42))^2+($AG40*$AB$43-($CP39+O$43))^2+($AG40*$AB$44-($CQ39+O$44))^2+($AG40*$AB$45-($CR39+O$45))^2+($AG40*$AB$46-($CS39+O$46))^2+($AG40*$AB$47-($CT39+O$47))^2+($AG40*$AB$48-($CU39+O$48))^2+($AG40*$AB$49-($CV39+O$49))^2+($AG40*$AB$50-($CW39+O$50))^2+($AG40*$AB$51-($CX39+O$51))^2+($AG40*$AB$52-($CY39+O$52))^2+($AG40*$AB$53-($CZ39+O$53))^2+($AG40*$AB$54-($DA39+O$54))^2+($AG40*$AB$55-($DB39+O$55))^2+($AG40*$AB$56-($DC39+O$56))^2+($AG40*$AB$57-($DD39+O$57))^2+($AG40*$AB$58-($DE39+O$58))^2+($AG40*$AB$59-($DF39+O$59))^2+($AG40*$AB$60-($DG39+O$60))^2+($AG40*$AB$61-($DH39+O$61))^2+($AG40*$AB$62-($DI39+O$62))^2+($AG40*$AB$63-($DJ39+O$63))^2)))</f>
        <v/>
      </c>
      <c r="AT40" s="418" t="str">
        <f>IF(P$10=0,"",IF(COUNTIF($BE$7:$BE39,AT$6)&gt;=HLOOKUP(AT$6,$E$8:$X$10,ROW($E$10)-ROW($E$8)+1,FALSE),"",SQRT(($AG40*$AB$14-($BM39+P$14))^2+($AG40*$AB$15-($BN39+P$15))^2+($AG40*$AB$16-($BO39+P$16))^2+($AG40*$AB$17-($BP39+P$17))^2+($AG40*$AB$18-($BQ39+P$18))^2+($AG40*$AB$19-($BR39+P$19))^2+($AG40*$AB$20-($BS39+P$20))^2+($AG40*$AB$21-($BT39+P$21))^2+($AG40*$AB$22-($BU39+P$22))^2+($AG40*$AB$23-($BV39+P$23))^2+($AG40*$AB$24-($BW39+P$24))^2+($AG40*$AB$25-($BX39+P$25))^2+($AG40*$AB$26-($BY39+P$26))^2+($AG40*$AB$27-($BZ39+P$27))^2+($AG40*$AB$28-($CA39+P$28))^2+($AG40*$AB$29-($CB39+P$29))^2+($AG40*$AB$30-($CC39+P$30))^2+($AG40*$AB$31-($CD39+P$31))^2+($AG40*$AB$32-($CE39+P$32))^2+($AG40*$AB$33-($CF39+P$33))^2+($AG40*$AB$34-($CG39+P$34))^2+($AG40*$AB$35-($CH39+P$35))^2+($AG40*$AB$36-($CI39+P$36))^2+($AG40*$AB$37-($CJ39+P$37))^2+($AG40*$AB$38-($CK39+P$38))^2+($AG40*$AB$39-($CL39+P$39))^2+($AG40*$AB$40-($CM39+P$40))^2+($AG40*$AB$41-($CN39+P$41))^2+($AG40*$AB$42-($CO39+P$42))^2+($AG40*$AB$43-($CP39+P$43))^2+($AG40*$AB$44-($CQ39+P$44))^2+($AG40*$AB$45-($CR39+P$45))^2+($AG40*$AB$46-($CS39+P$46))^2+($AG40*$AB$47-($CT39+P$47))^2+($AG40*$AB$48-($CU39+P$48))^2+($AG40*$AB$49-($CV39+P$49))^2+($AG40*$AB$50-($CW39+P$50))^2+($AG40*$AB$51-($CX39+P$51))^2+($AG40*$AB$52-($CY39+P$52))^2+($AG40*$AB$53-($CZ39+P$53))^2+($AG40*$AB$54-($DA39+P$54))^2+($AG40*$AB$55-($DB39+P$55))^2+($AG40*$AB$56-($DC39+P$56))^2+($AG40*$AB$57-($DD39+P$57))^2+($AG40*$AB$58-($DE39+P$58))^2+($AG40*$AB$59-($DF39+P$59))^2+($AG40*$AB$60-($DG39+P$60))^2+($AG40*$AB$61-($DH39+P$61))^2+($AG40*$AB$62-($DI39+P$62))^2+($AG40*$AB$63-($DJ39+P$63))^2)))</f>
        <v/>
      </c>
      <c r="AU40" s="418" t="str">
        <f>IF(Q$10=0,"",IF(COUNTIF($BE$7:$BE39,AU$6)&gt;=HLOOKUP(AU$6,$E$8:$X$10,ROW($E$10)-ROW($E$8)+1,FALSE),"",SQRT(($AG40*$AB$14-($BM39+Q$14))^2+($AG40*$AB$15-($BN39+Q$15))^2+($AG40*$AB$16-($BO39+Q$16))^2+($AG40*$AB$17-($BP39+Q$17))^2+($AG40*$AB$18-($BQ39+Q$18))^2+($AG40*$AB$19-($BR39+Q$19))^2+($AG40*$AB$20-($BS39+Q$20))^2+($AG40*$AB$21-($BT39+Q$21))^2+($AG40*$AB$22-($BU39+Q$22))^2+($AG40*$AB$23-($BV39+Q$23))^2+($AG40*$AB$24-($BW39+Q$24))^2+($AG40*$AB$25-($BX39+Q$25))^2+($AG40*$AB$26-($BY39+Q$26))^2+($AG40*$AB$27-($BZ39+Q$27))^2+($AG40*$AB$28-($CA39+Q$28))^2+($AG40*$AB$29-($CB39+Q$29))^2+($AG40*$AB$30-($CC39+Q$30))^2+($AG40*$AB$31-($CD39+Q$31))^2+($AG40*$AB$32-($CE39+Q$32))^2+($AG40*$AB$33-($CF39+Q$33))^2+($AG40*$AB$34-($CG39+Q$34))^2+($AG40*$AB$35-($CH39+Q$35))^2+($AG40*$AB$36-($CI39+Q$36))^2+($AG40*$AB$37-($CJ39+Q$37))^2+($AG40*$AB$38-($CK39+Q$38))^2+($AG40*$AB$39-($CL39+Q$39))^2+($AG40*$AB$40-($CM39+Q$40))^2+($AG40*$AB$41-($CN39+Q$41))^2+($AG40*$AB$42-($CO39+Q$42))^2+($AG40*$AB$43-($CP39+Q$43))^2+($AG40*$AB$44-($CQ39+Q$44))^2+($AG40*$AB$45-($CR39+Q$45))^2+($AG40*$AB$46-($CS39+Q$46))^2+($AG40*$AB$47-($CT39+Q$47))^2+($AG40*$AB$48-($CU39+Q$48))^2+($AG40*$AB$49-($CV39+Q$49))^2+($AG40*$AB$50-($CW39+Q$50))^2+($AG40*$AB$51-($CX39+Q$51))^2+($AG40*$AB$52-($CY39+Q$52))^2+($AG40*$AB$53-($CZ39+Q$53))^2+($AG40*$AB$54-($DA39+Q$54))^2+($AG40*$AB$55-($DB39+Q$55))^2+($AG40*$AB$56-($DC39+Q$56))^2+($AG40*$AB$57-($DD39+Q$57))^2+($AG40*$AB$58-($DE39+Q$58))^2+($AG40*$AB$59-($DF39+Q$59))^2+($AG40*$AB$60-($DG39+Q$60))^2+($AG40*$AB$61-($DH39+Q$61))^2+($AG40*$AB$62-($DI39+Q$62))^2+($AG40*$AB$63-($DJ39+Q$63))^2)))</f>
        <v/>
      </c>
      <c r="AV40" s="418" t="str">
        <f>IF(R$10=0,"",IF(COUNTIF($BE$7:$BE39,AV$6)&gt;=HLOOKUP(AV$6,$E$8:$X$10,ROW($E$10)-ROW($E$8)+1,FALSE),"",SQRT(($AG40*$AB$14-($BM39+R$14))^2+($AG40*$AB$15-($BN39+R$15))^2+($AG40*$AB$16-($BO39+R$16))^2+($AG40*$AB$17-($BP39+R$17))^2+($AG40*$AB$18-($BQ39+R$18))^2+($AG40*$AB$19-($BR39+R$19))^2+($AG40*$AB$20-($BS39+R$20))^2+($AG40*$AB$21-($BT39+R$21))^2+($AG40*$AB$22-($BU39+R$22))^2+($AG40*$AB$23-($BV39+R$23))^2+($AG40*$AB$24-($BW39+R$24))^2+($AG40*$AB$25-($BX39+R$25))^2+($AG40*$AB$26-($BY39+R$26))^2+($AG40*$AB$27-($BZ39+R$27))^2+($AG40*$AB$28-($CA39+R$28))^2+($AG40*$AB$29-($CB39+R$29))^2+($AG40*$AB$30-($CC39+R$30))^2+($AG40*$AB$31-($CD39+R$31))^2+($AG40*$AB$32-($CE39+R$32))^2+($AG40*$AB$33-($CF39+R$33))^2+($AG40*$AB$34-($CG39+R$34))^2+($AG40*$AB$35-($CH39+R$35))^2+($AG40*$AB$36-($CI39+R$36))^2+($AG40*$AB$37-($CJ39+R$37))^2+($AG40*$AB$38-($CK39+R$38))^2+($AG40*$AB$39-($CL39+R$39))^2+($AG40*$AB$40-($CM39+R$40))^2+($AG40*$AB$41-($CN39+R$41))^2+($AG40*$AB$42-($CO39+R$42))^2+($AG40*$AB$43-($CP39+R$43))^2+($AG40*$AB$44-($CQ39+R$44))^2+($AG40*$AB$45-($CR39+R$45))^2+($AG40*$AB$46-($CS39+R$46))^2+($AG40*$AB$47-($CT39+R$47))^2+($AG40*$AB$48-($CU39+R$48))^2+($AG40*$AB$49-($CV39+R$49))^2+($AG40*$AB$50-($CW39+R$50))^2+($AG40*$AB$51-($CX39+R$51))^2+($AG40*$AB$52-($CY39+R$52))^2+($AG40*$AB$53-($CZ39+R$53))^2+($AG40*$AB$54-($DA39+R$54))^2+($AG40*$AB$55-($DB39+R$55))^2+($AG40*$AB$56-($DC39+R$56))^2+($AG40*$AB$57-($DD39+R$57))^2+($AG40*$AB$58-($DE39+R$58))^2+($AG40*$AB$59-($DF39+R$59))^2+($AG40*$AB$60-($DG39+R$60))^2+($AG40*$AB$61-($DH39+R$61))^2+($AG40*$AB$62-($DI39+R$62))^2+($AG40*$AB$63-($DJ39+R$63))^2)))</f>
        <v/>
      </c>
      <c r="AW40" s="418" t="str">
        <f>IF(S$10=0,"",IF(COUNTIF($BE$7:$BE39,AW$6)&gt;=HLOOKUP(AW$6,$E$8:$X$10,ROW($E$10)-ROW($E$8)+1,FALSE),"",SQRT(($AG40*$AB$14-($BM39+S$14))^2+($AG40*$AB$15-($BN39+S$15))^2+($AG40*$AB$16-($BO39+S$16))^2+($AG40*$AB$17-($BP39+S$17))^2+($AG40*$AB$18-($BQ39+S$18))^2+($AG40*$AB$19-($BR39+S$19))^2+($AG40*$AB$20-($BS39+S$20))^2+($AG40*$AB$21-($BT39+S$21))^2+($AG40*$AB$22-($BU39+S$22))^2+($AG40*$AB$23-($BV39+S$23))^2+($AG40*$AB$24-($BW39+S$24))^2+($AG40*$AB$25-($BX39+S$25))^2+($AG40*$AB$26-($BY39+S$26))^2+($AG40*$AB$27-($BZ39+S$27))^2+($AG40*$AB$28-($CA39+S$28))^2+($AG40*$AB$29-($CB39+S$29))^2+($AG40*$AB$30-($CC39+S$30))^2+($AG40*$AB$31-($CD39+S$31))^2+($AG40*$AB$32-($CE39+S$32))^2+($AG40*$AB$33-($CF39+S$33))^2+($AG40*$AB$34-($CG39+S$34))^2+($AG40*$AB$35-($CH39+S$35))^2+($AG40*$AB$36-($CI39+S$36))^2+($AG40*$AB$37-($CJ39+S$37))^2+($AG40*$AB$38-($CK39+S$38))^2+($AG40*$AB$39-($CL39+S$39))^2+($AG40*$AB$40-($CM39+S$40))^2+($AG40*$AB$41-($CN39+S$41))^2+($AG40*$AB$42-($CO39+S$42))^2+($AG40*$AB$43-($CP39+S$43))^2+($AG40*$AB$44-($CQ39+S$44))^2+($AG40*$AB$45-($CR39+S$45))^2+($AG40*$AB$46-($CS39+S$46))^2+($AG40*$AB$47-($CT39+S$47))^2+($AG40*$AB$48-($CU39+S$48))^2+($AG40*$AB$49-($CV39+S$49))^2+($AG40*$AB$50-($CW39+S$50))^2+($AG40*$AB$51-($CX39+S$51))^2+($AG40*$AB$52-($CY39+S$52))^2+($AG40*$AB$53-($CZ39+S$53))^2+($AG40*$AB$54-($DA39+S$54))^2+($AG40*$AB$55-($DB39+S$55))^2+($AG40*$AB$56-($DC39+S$56))^2+($AG40*$AB$57-($DD39+S$57))^2+($AG40*$AB$58-($DE39+S$58))^2+($AG40*$AB$59-($DF39+S$59))^2+($AG40*$AB$60-($DG39+S$60))^2+($AG40*$AB$61-($DH39+S$61))^2+($AG40*$AB$62-($DI39+S$62))^2+($AG40*$AB$63-($DJ39+S$63))^2)))</f>
        <v/>
      </c>
      <c r="AX40" s="418" t="str">
        <f>IF(T$10=0,"",IF(COUNTIF($BE$7:$BE39,AX$6)&gt;=HLOOKUP(AX$6,$E$8:$X$10,ROW($E$10)-ROW($E$8)+1,FALSE),"",SQRT(($AG40*$AB$14-($BM39+T$14))^2+($AG40*$AB$15-($BN39+T$15))^2+($AG40*$AB$16-($BO39+T$16))^2+($AG40*$AB$17-($BP39+T$17))^2+($AG40*$AB$18-($BQ39+T$18))^2+($AG40*$AB$19-($BR39+T$19))^2+($AG40*$AB$20-($BS39+T$20))^2+($AG40*$AB$21-($BT39+T$21))^2+($AG40*$AB$22-($BU39+T$22))^2+($AG40*$AB$23-($BV39+T$23))^2+($AG40*$AB$24-($BW39+T$24))^2+($AG40*$AB$25-($BX39+T$25))^2+($AG40*$AB$26-($BY39+T$26))^2+($AG40*$AB$27-($BZ39+T$27))^2+($AG40*$AB$28-($CA39+T$28))^2+($AG40*$AB$29-($CB39+T$29))^2+($AG40*$AB$30-($CC39+T$30))^2+($AG40*$AB$31-($CD39+T$31))^2+($AG40*$AB$32-($CE39+T$32))^2+($AG40*$AB$33-($CF39+T$33))^2+($AG40*$AB$34-($CG39+T$34))^2+($AG40*$AB$35-($CH39+T$35))^2+($AG40*$AB$36-($CI39+T$36))^2+($AG40*$AB$37-($CJ39+T$37))^2+($AG40*$AB$38-($CK39+T$38))^2+($AG40*$AB$39-($CL39+T$39))^2+($AG40*$AB$40-($CM39+T$40))^2+($AG40*$AB$41-($CN39+T$41))^2+($AG40*$AB$42-($CO39+T$42))^2+($AG40*$AB$43-($CP39+T$43))^2+($AG40*$AB$44-($CQ39+T$44))^2+($AG40*$AB$45-($CR39+T$45))^2+($AG40*$AB$46-($CS39+T$46))^2+($AG40*$AB$47-($CT39+T$47))^2+($AG40*$AB$48-($CU39+T$48))^2+($AG40*$AB$49-($CV39+T$49))^2+($AG40*$AB$50-($CW39+T$50))^2+($AG40*$AB$51-($CX39+T$51))^2+($AG40*$AB$52-($CY39+T$52))^2+($AG40*$AB$53-($CZ39+T$53))^2+($AG40*$AB$54-($DA39+T$54))^2+($AG40*$AB$55-($DB39+T$55))^2+($AG40*$AB$56-($DC39+T$56))^2+($AG40*$AB$57-($DD39+T$57))^2+($AG40*$AB$58-($DE39+T$58))^2+($AG40*$AB$59-($DF39+T$59))^2+($AG40*$AB$60-($DG39+T$60))^2+($AG40*$AB$61-($DH39+T$61))^2+($AG40*$AB$62-($DI39+T$62))^2+($AG40*$AB$63-($DJ39+T$63))^2)))</f>
        <v/>
      </c>
      <c r="AY40" s="418" t="str">
        <f>IF(U$10=0,"",IF(COUNTIF($BE$7:$BE39,AY$6)&gt;=HLOOKUP(AY$6,$E$8:$X$10,ROW($E$10)-ROW($E$8)+1,FALSE),"",SQRT(($AG40*$AB$14-($BM39+U$14))^2+($AG40*$AB$15-($BN39+U$15))^2+($AG40*$AB$16-($BO39+U$16))^2+($AG40*$AB$17-($BP39+U$17))^2+($AG40*$AB$18-($BQ39+U$18))^2+($AG40*$AB$19-($BR39+U$19))^2+($AG40*$AB$20-($BS39+U$20))^2+($AG40*$AB$21-($BT39+U$21))^2+($AG40*$AB$22-($BU39+U$22))^2+($AG40*$AB$23-($BV39+U$23))^2+($AG40*$AB$24-($BW39+U$24))^2+($AG40*$AB$25-($BX39+U$25))^2+($AG40*$AB$26-($BY39+U$26))^2+($AG40*$AB$27-($BZ39+U$27))^2+($AG40*$AB$28-($CA39+U$28))^2+($AG40*$AB$29-($CB39+U$29))^2+($AG40*$AB$30-($CC39+U$30))^2+($AG40*$AB$31-($CD39+U$31))^2+($AG40*$AB$32-($CE39+U$32))^2+($AG40*$AB$33-($CF39+U$33))^2+($AG40*$AB$34-($CG39+U$34))^2+($AG40*$AB$35-($CH39+U$35))^2+($AG40*$AB$36-($CI39+U$36))^2+($AG40*$AB$37-($CJ39+U$37))^2+($AG40*$AB$38-($CK39+U$38))^2+($AG40*$AB$39-($CL39+U$39))^2+($AG40*$AB$40-($CM39+U$40))^2+($AG40*$AB$41-($CN39+U$41))^2+($AG40*$AB$42-($CO39+U$42))^2+($AG40*$AB$43-($CP39+U$43))^2+($AG40*$AB$44-($CQ39+U$44))^2+($AG40*$AB$45-($CR39+U$45))^2+($AG40*$AB$46-($CS39+U$46))^2+($AG40*$AB$47-($CT39+U$47))^2+($AG40*$AB$48-($CU39+U$48))^2+($AG40*$AB$49-($CV39+U$49))^2+($AG40*$AB$50-($CW39+U$50))^2+($AG40*$AB$51-($CX39+U$51))^2+($AG40*$AB$52-($CY39+U$52))^2+($AG40*$AB$53-($CZ39+U$53))^2+($AG40*$AB$54-($DA39+U$54))^2+($AG40*$AB$55-($DB39+U$55))^2+($AG40*$AB$56-($DC39+U$56))^2+($AG40*$AB$57-($DD39+U$57))^2+($AG40*$AB$58-($DE39+U$58))^2+($AG40*$AB$59-($DF39+U$59))^2+($AG40*$AB$60-($DG39+U$60))^2+($AG40*$AB$61-($DH39+U$61))^2+($AG40*$AB$62-($DI39+U$62))^2+($AG40*$AB$63-($DJ39+U$63))^2)))</f>
        <v/>
      </c>
      <c r="AZ40" s="418" t="str">
        <f>IF(V$10=0,"",IF(COUNTIF($BE$7:$BE39,AZ$6)&gt;=HLOOKUP(AZ$6,$E$8:$X$10,ROW($E$10)-ROW($E$8)+1,FALSE),"",SQRT(($AG40*$AB$14-($BM39+V$14))^2+($AG40*$AB$15-($BN39+V$15))^2+($AG40*$AB$16-($BO39+V$16))^2+($AG40*$AB$17-($BP39+V$17))^2+($AG40*$AB$18-($BQ39+V$18))^2+($AG40*$AB$19-($BR39+V$19))^2+($AG40*$AB$20-($BS39+V$20))^2+($AG40*$AB$21-($BT39+V$21))^2+($AG40*$AB$22-($BU39+V$22))^2+($AG40*$AB$23-($BV39+V$23))^2+($AG40*$AB$24-($BW39+V$24))^2+($AG40*$AB$25-($BX39+V$25))^2+($AG40*$AB$26-($BY39+V$26))^2+($AG40*$AB$27-($BZ39+V$27))^2+($AG40*$AB$28-($CA39+V$28))^2+($AG40*$AB$29-($CB39+V$29))^2+($AG40*$AB$30-($CC39+V$30))^2+($AG40*$AB$31-($CD39+V$31))^2+($AG40*$AB$32-($CE39+V$32))^2+($AG40*$AB$33-($CF39+V$33))^2+($AG40*$AB$34-($CG39+V$34))^2+($AG40*$AB$35-($CH39+V$35))^2+($AG40*$AB$36-($CI39+V$36))^2+($AG40*$AB$37-($CJ39+V$37))^2+($AG40*$AB$38-($CK39+V$38))^2+($AG40*$AB$39-($CL39+V$39))^2+($AG40*$AB$40-($CM39+V$40))^2+($AG40*$AB$41-($CN39+V$41))^2+($AG40*$AB$42-($CO39+V$42))^2+($AG40*$AB$43-($CP39+V$43))^2+($AG40*$AB$44-($CQ39+V$44))^2+($AG40*$AB$45-($CR39+V$45))^2+($AG40*$AB$46-($CS39+V$46))^2+($AG40*$AB$47-($CT39+V$47))^2+($AG40*$AB$48-($CU39+V$48))^2+($AG40*$AB$49-($CV39+V$49))^2+($AG40*$AB$50-($CW39+V$50))^2+($AG40*$AB$51-($CX39+V$51))^2+($AG40*$AB$52-($CY39+V$52))^2+($AG40*$AB$53-($CZ39+V$53))^2+($AG40*$AB$54-($DA39+V$54))^2+($AG40*$AB$55-($DB39+V$55))^2+($AG40*$AB$56-($DC39+V$56))^2+($AG40*$AB$57-($DD39+V$57))^2+($AG40*$AB$58-($DE39+V$58))^2+($AG40*$AB$59-($DF39+V$59))^2+($AG40*$AB$60-($DG39+V$60))^2+($AG40*$AB$61-($DH39+V$61))^2+($AG40*$AB$62-($DI39+V$62))^2+($AG40*$AB$63-($DJ39+V$63))^2)))</f>
        <v/>
      </c>
      <c r="BA40" s="418" t="str">
        <f>IF(W$10=0,"",IF(COUNTIF($BE$7:$BE39,BA$6)&gt;=HLOOKUP(BA$6,$E$8:$X$10,ROW($E$10)-ROW($E$8)+1,FALSE),"",SQRT(($AG40*$AB$14-($BM39+W$14))^2+($AG40*$AB$15-($BN39+W$15))^2+($AG40*$AB$16-($BO39+W$16))^2+($AG40*$AB$17-($BP39+W$17))^2+($AG40*$AB$18-($BQ39+W$18))^2+($AG40*$AB$19-($BR39+W$19))^2+($AG40*$AB$20-($BS39+W$20))^2+($AG40*$AB$21-($BT39+W$21))^2+($AG40*$AB$22-($BU39+W$22))^2+($AG40*$AB$23-($BV39+W$23))^2+($AG40*$AB$24-($BW39+W$24))^2+($AG40*$AB$25-($BX39+W$25))^2+($AG40*$AB$26-($BY39+W$26))^2+($AG40*$AB$27-($BZ39+W$27))^2+($AG40*$AB$28-($CA39+W$28))^2+($AG40*$AB$29-($CB39+W$29))^2+($AG40*$AB$30-($CC39+W$30))^2+($AG40*$AB$31-($CD39+W$31))^2+($AG40*$AB$32-($CE39+W$32))^2+($AG40*$AB$33-($CF39+W$33))^2+($AG40*$AB$34-($CG39+W$34))^2+($AG40*$AB$35-($CH39+W$35))^2+($AG40*$AB$36-($CI39+W$36))^2+($AG40*$AB$37-($CJ39+W$37))^2+($AG40*$AB$38-($CK39+W$38))^2+($AG40*$AB$39-($CL39+W$39))^2+($AG40*$AB$40-($CM39+W$40))^2+($AG40*$AB$41-($CN39+W$41))^2+($AG40*$AB$42-($CO39+W$42))^2+($AG40*$AB$43-($CP39+W$43))^2+($AG40*$AB$44-($CQ39+W$44))^2+($AG40*$AB$45-($CR39+W$45))^2+($AG40*$AB$46-($CS39+W$46))^2+($AG40*$AB$47-($CT39+W$47))^2+($AG40*$AB$48-($CU39+W$48))^2+($AG40*$AB$49-($CV39+W$49))^2+($AG40*$AB$50-($CW39+W$50))^2+($AG40*$AB$51-($CX39+W$51))^2+($AG40*$AB$52-($CY39+W$52))^2+($AG40*$AB$53-($CZ39+W$53))^2+($AG40*$AB$54-($DA39+W$54))^2+($AG40*$AB$55-($DB39+W$55))^2+($AG40*$AB$56-($DC39+W$56))^2+($AG40*$AB$57-($DD39+W$57))^2+($AG40*$AB$58-($DE39+W$58))^2+($AG40*$AB$59-($DF39+W$59))^2+($AG40*$AB$60-($DG39+W$60))^2+($AG40*$AB$61-($DH39+W$61))^2+($AG40*$AB$62-($DI39+W$62))^2+($AG40*$AB$63-($DJ39+W$63))^2)))</f>
        <v/>
      </c>
      <c r="BB40" s="418" t="str">
        <f>IF(X$10=0,"",IF(COUNTIF($BE$7:$BE39,BB$6)&gt;=HLOOKUP(BB$6,$E$8:$X$10,ROW($E$10)-ROW($E$8)+1,FALSE),"",SQRT(($AG40*$AB$14-($BM39+X$14))^2+($AG40*$AB$15-($BN39+X$15))^2+($AG40*$AB$16-($BO39+X$16))^2+($AG40*$AB$17-($BP39+X$17))^2+($AG40*$AB$18-($BQ39+X$18))^2+($AG40*$AB$19-($BR39+X$19))^2+($AG40*$AB$20-($BS39+X$20))^2+($AG40*$AB$21-($BT39+X$21))^2+($AG40*$AB$22-($BU39+X$22))^2+($AG40*$AB$23-($BV39+X$23))^2+($AG40*$AB$24-($BW39+X$24))^2+($AG40*$AB$25-($BX39+X$25))^2+($AG40*$AB$26-($BY39+X$26))^2+($AG40*$AB$27-($BZ39+X$27))^2+($AG40*$AB$28-($CA39+X$28))^2+($AG40*$AB$29-($CB39+X$29))^2+($AG40*$AB$30-($CC39+X$30))^2+($AG40*$AB$31-($CD39+X$31))^2+($AG40*$AB$32-($CE39+X$32))^2+($AG40*$AB$33-($CF39+X$33))^2+($AG40*$AB$34-($CG39+X$34))^2+($AG40*$AB$35-($CH39+X$35))^2+($AG40*$AB$36-($CI39+X$36))^2+($AG40*$AB$37-($CJ39+X$37))^2+($AG40*$AB$38-($CK39+X$38))^2+($AG40*$AB$39-($CL39+X$39))^2+($AG40*$AB$40-($CM39+X$40))^2+($AG40*$AB$41-($CN39+X$41))^2+($AG40*$AB$42-($CO39+X$42))^2+($AG40*$AB$43-($CP39+X$43))^2+($AG40*$AB$44-($CQ39+X$44))^2+($AG40*$AB$45-($CR39+X$45))^2+($AG40*$AB$46-($CS39+X$46))^2+($AG40*$AB$47-($CT39+X$47))^2+($AG40*$AB$48-($CU39+X$48))^2+($AG40*$AB$49-($CV39+X$49))^2+($AG40*$AB$50-($CW39+X$50))^2+($AG40*$AB$51-($CX39+X$51))^2+($AG40*$AB$52-($CY39+X$52))^2+($AG40*$AB$53-($CZ39+X$53))^2+($AG40*$AB$54-($DA39+X$54))^2+($AG40*$AB$55-($DB39+X$55))^2+($AG40*$AB$56-($DC39+X$56))^2+($AG40*$AB$57-($DD39+X$57))^2+($AG40*$AB$58-($DE39+X$58))^2+($AG40*$AB$59-($DF39+X$59))^2+($AG40*$AB$60-($DG39+X$60))^2+($AG40*$AB$61-($DH39+X$61))^2+($AG40*$AB$62-($DI39+X$62))^2+($AG40*$AB$63-($DJ39+X$63))^2)))</f>
        <v/>
      </c>
      <c r="BC40" s="200"/>
      <c r="BD40" s="419">
        <f t="shared" si="68"/>
        <v>0</v>
      </c>
      <c r="BE40" s="420">
        <f t="shared" si="7"/>
        <v>0</v>
      </c>
      <c r="BF40" s="421">
        <f t="shared" si="8"/>
        <v>0</v>
      </c>
      <c r="BG40" s="71"/>
      <c r="BH40" s="71"/>
      <c r="BI40" s="71"/>
      <c r="BJ40" s="71"/>
      <c r="BK40" s="71"/>
      <c r="BL40" s="197">
        <f t="shared" si="69"/>
        <v>34</v>
      </c>
      <c r="BM40" s="202">
        <f t="shared" si="66"/>
        <v>0</v>
      </c>
      <c r="BN40" s="202">
        <f t="shared" si="67"/>
        <v>0</v>
      </c>
      <c r="BO40" s="202">
        <f t="shared" si="13"/>
        <v>0</v>
      </c>
      <c r="BP40" s="202">
        <f t="shared" si="14"/>
        <v>0</v>
      </c>
      <c r="BQ40" s="202">
        <f t="shared" si="15"/>
        <v>0</v>
      </c>
      <c r="BR40" s="202">
        <f t="shared" si="16"/>
        <v>0</v>
      </c>
      <c r="BS40" s="202">
        <f t="shared" si="17"/>
        <v>0</v>
      </c>
      <c r="BT40" s="202">
        <f t="shared" si="18"/>
        <v>0</v>
      </c>
      <c r="BU40" s="202">
        <f t="shared" si="19"/>
        <v>0</v>
      </c>
      <c r="BV40" s="202">
        <f t="shared" si="20"/>
        <v>0</v>
      </c>
      <c r="BW40" s="202">
        <f t="shared" si="21"/>
        <v>0</v>
      </c>
      <c r="BX40" s="202">
        <f t="shared" si="22"/>
        <v>0</v>
      </c>
      <c r="BY40" s="202">
        <f t="shared" si="23"/>
        <v>0</v>
      </c>
      <c r="BZ40" s="202">
        <f t="shared" si="24"/>
        <v>0</v>
      </c>
      <c r="CA40" s="202">
        <f t="shared" si="25"/>
        <v>0</v>
      </c>
      <c r="CB40" s="202">
        <f t="shared" si="26"/>
        <v>0</v>
      </c>
      <c r="CC40" s="202">
        <f t="shared" si="27"/>
        <v>0</v>
      </c>
      <c r="CD40" s="202">
        <f t="shared" si="28"/>
        <v>0</v>
      </c>
      <c r="CE40" s="202">
        <f t="shared" si="29"/>
        <v>0</v>
      </c>
      <c r="CF40" s="202">
        <f t="shared" si="30"/>
        <v>0</v>
      </c>
      <c r="CG40" s="202">
        <f t="shared" si="31"/>
        <v>0</v>
      </c>
      <c r="CH40" s="202">
        <f t="shared" si="32"/>
        <v>0</v>
      </c>
      <c r="CI40" s="202">
        <f t="shared" si="33"/>
        <v>0</v>
      </c>
      <c r="CJ40" s="202">
        <f t="shared" si="34"/>
        <v>0</v>
      </c>
      <c r="CK40" s="202">
        <f t="shared" si="35"/>
        <v>0</v>
      </c>
      <c r="CL40" s="202">
        <f t="shared" si="36"/>
        <v>0</v>
      </c>
      <c r="CM40" s="202">
        <f t="shared" si="37"/>
        <v>0</v>
      </c>
      <c r="CN40" s="202">
        <f t="shared" si="38"/>
        <v>0</v>
      </c>
      <c r="CO40" s="202">
        <f t="shared" si="39"/>
        <v>0</v>
      </c>
      <c r="CP40" s="202">
        <f t="shared" si="40"/>
        <v>0</v>
      </c>
      <c r="CQ40" s="202">
        <f t="shared" si="41"/>
        <v>0</v>
      </c>
      <c r="CR40" s="202">
        <f t="shared" si="42"/>
        <v>0</v>
      </c>
      <c r="CS40" s="202">
        <f t="shared" si="43"/>
        <v>0</v>
      </c>
      <c r="CT40" s="202">
        <f t="shared" si="44"/>
        <v>0</v>
      </c>
      <c r="CU40" s="202">
        <f t="shared" si="45"/>
        <v>0</v>
      </c>
      <c r="CV40" s="202">
        <f t="shared" si="46"/>
        <v>0</v>
      </c>
      <c r="CW40" s="202">
        <f t="shared" si="47"/>
        <v>0</v>
      </c>
      <c r="CX40" s="202">
        <f t="shared" si="48"/>
        <v>0</v>
      </c>
      <c r="CY40" s="202">
        <f t="shared" si="49"/>
        <v>0</v>
      </c>
      <c r="CZ40" s="202">
        <f t="shared" si="50"/>
        <v>0</v>
      </c>
      <c r="DA40" s="202">
        <f t="shared" si="51"/>
        <v>0</v>
      </c>
      <c r="DB40" s="202">
        <f t="shared" si="52"/>
        <v>0</v>
      </c>
      <c r="DC40" s="202">
        <f t="shared" si="53"/>
        <v>0</v>
      </c>
      <c r="DD40" s="202">
        <f t="shared" si="54"/>
        <v>0</v>
      </c>
      <c r="DE40" s="202">
        <f t="shared" si="55"/>
        <v>0</v>
      </c>
      <c r="DF40" s="202">
        <f t="shared" si="56"/>
        <v>0</v>
      </c>
      <c r="DG40" s="202">
        <f t="shared" si="57"/>
        <v>0</v>
      </c>
      <c r="DH40" s="202">
        <f t="shared" si="58"/>
        <v>0</v>
      </c>
      <c r="DI40" s="202">
        <f t="shared" si="59"/>
        <v>0</v>
      </c>
      <c r="DJ40" s="202">
        <f t="shared" si="60"/>
        <v>0</v>
      </c>
      <c r="DK40" s="71"/>
      <c r="DL40" s="71"/>
      <c r="DM40" s="71"/>
      <c r="DN40" s="71"/>
      <c r="DO40" s="71"/>
      <c r="DP40" s="71"/>
    </row>
    <row r="41" spans="1:120" ht="18" customHeight="1" thickTop="1" thickBot="1" x14ac:dyDescent="0.25">
      <c r="A41" s="71"/>
      <c r="B41" s="691"/>
      <c r="C41" s="220"/>
      <c r="D41" s="236"/>
      <c r="E41" s="237"/>
      <c r="F41" s="237"/>
      <c r="G41" s="237"/>
      <c r="H41" s="237"/>
      <c r="I41" s="237"/>
      <c r="J41" s="237"/>
      <c r="K41" s="237"/>
      <c r="L41" s="237"/>
      <c r="M41" s="237"/>
      <c r="N41" s="237"/>
      <c r="O41" s="237"/>
      <c r="P41" s="237"/>
      <c r="Q41" s="237"/>
      <c r="R41" s="237"/>
      <c r="S41" s="237"/>
      <c r="T41" s="237"/>
      <c r="U41" s="237"/>
      <c r="V41" s="237"/>
      <c r="W41" s="415"/>
      <c r="X41" s="414"/>
      <c r="Y41" s="133"/>
      <c r="Z41" s="222">
        <f t="shared" si="63"/>
        <v>0</v>
      </c>
      <c r="AA41" s="223"/>
      <c r="AB41" s="224">
        <f t="shared" si="64"/>
        <v>0</v>
      </c>
      <c r="AC41" s="71"/>
      <c r="AD41" s="440">
        <f t="shared" si="65"/>
        <v>0</v>
      </c>
      <c r="AE41" s="71"/>
      <c r="AF41" s="71"/>
      <c r="AG41" s="417">
        <f>IF(MAX(AG$7:AG40)&lt;$W$12,AG40+1,0)</f>
        <v>0</v>
      </c>
      <c r="AH41" s="200"/>
      <c r="AI41" s="418" t="str">
        <f>IF(E$10=0,"",IF(COUNTIF($BE$7:$BE40,AI$6)&gt;=HLOOKUP(AI$6,$E$8:$X$10,ROW($E$10)-ROW($E$8)+1,FALSE),"",SQRT(($AG41*$AB$14-($BM40+E$14))^2+($AG41*$AB$15-($BN40+E$15))^2+($AG41*$AB$16-($BO40+E$16))^2+($AG41*$AB$17-($BP40+E$17))^2+($AG41*$AB$18-($BQ40+E$18))^2+($AG41*$AB$19-($BR40+E$19))^2+($AG41*$AB$20-($BS40+E$20))^2+($AG41*$AB$21-($BT40+E$21))^2+($AG41*$AB$22-($BU40+E$22))^2+($AG41*$AB$23-($BV40+E$23))^2+($AG41*$AB$24-($BW40+E$24))^2+($AG41*$AB$25-($BX40+E$25))^2+($AG41*$AB$26-($BY40+E$26))^2+($AG41*$AB$27-($BZ40+E$27))^2+($AG41*$AB$28-($CA40+E$28))^2+($AG41*$AB$29-($CB40+E$29))^2+($AG41*$AB$30-($CC40+E$30))^2+($AG41*$AB$31-($CD40+E$31))^2+($AG41*$AB$32-($CE40+E$32))^2+($AG41*$AB$33-($CF40+E$33))^2+($AG41*$AB$34-($CG40+E$34))^2+($AG41*$AB$35-($CH40+E$35))^2+($AG41*$AB$36-($CI40+E$36))^2+($AG41*$AB$37-($CJ40+E$37))^2+($AG41*$AB$38-($CK40+E$38))^2+($AG41*$AB$39-($CL40+E$39))^2+($AG41*$AB$40-($CM40+E$40))^2+($AG41*$AB$41-($CN40+E$41))^2+($AG41*$AB$42-($CO40+E$42))^2+($AG41*$AB$43-($CP40+E$43))^2+($AG41*$AB$44-($CQ40+E$44))^2+($AG41*$AB$45-($CR40+E$45))^2+($AG41*$AB$46-($CS40+E$46))^2+($AG41*$AB$47-($CT40+E$47))^2+($AG41*$AB$48-($CU40+E$48))^2+($AG41*$AB$49-($CV40+E$49))^2+($AG41*$AB$50-($CW40+E$50))^2+($AG41*$AB$51-($CX40+E$51))^2+($AG41*$AB$52-($CY40+E$52))^2+($AG41*$AB$53-($CZ40+E$53))^2+($AG41*$AB$54-($DA40+E$54))^2+($AG41*$AB$55-($DB40+E$55))^2+($AG41*$AB$56-($DC40+E$56))^2+($AG41*$AB$57-($DD40+E$57))^2+($AG41*$AB$58-($DE40+E$58))^2+($AG41*$AB$59-($DF40+E$59))^2+($AG41*$AB$60-($DG40+E$60))^2+($AG41*$AB$61-($DH40+E$61))^2+($AG41*$AB$62-($DI40+E$62))^2+($AG41*$AB$63-($DJ40+E$63))^2)))</f>
        <v/>
      </c>
      <c r="AJ41" s="418" t="str">
        <f>IF(F$10=0,"",IF(COUNTIF($BE$7:$BE40,AJ$6)&gt;=HLOOKUP(AJ$6,$E$8:$X$10,ROW($E$10)-ROW($E$8)+1,FALSE),"",SQRT(($AG41*$AB$14-($BM40+F$14))^2+($AG41*$AB$15-($BN40+F$15))^2+($AG41*$AB$16-($BO40+F$16))^2+($AG41*$AB$17-($BP40+F$17))^2+($AG41*$AB$18-($BQ40+F$18))^2+($AG41*$AB$19-($BR40+F$19))^2+($AG41*$AB$20-($BS40+F$20))^2+($AG41*$AB$21-($BT40+F$21))^2+($AG41*$AB$22-($BU40+F$22))^2+($AG41*$AB$23-($BV40+F$23))^2+($AG41*$AB$24-($BW40+F$24))^2+($AG41*$AB$25-($BX40+F$25))^2+($AG41*$AB$26-($BY40+F$26))^2+($AG41*$AB$27-($BZ40+F$27))^2+($AG41*$AB$28-($CA40+F$28))^2+($AG41*$AB$29-($CB40+F$29))^2+($AG41*$AB$30-($CC40+F$30))^2+($AG41*$AB$31-($CD40+F$31))^2+($AG41*$AB$32-($CE40+F$32))^2+($AG41*$AB$33-($CF40+F$33))^2+($AG41*$AB$34-($CG40+F$34))^2+($AG41*$AB$35-($CH40+F$35))^2+($AG41*$AB$36-($CI40+F$36))^2+($AG41*$AB$37-($CJ40+F$37))^2+($AG41*$AB$38-($CK40+F$38))^2+($AG41*$AB$39-($CL40+F$39))^2+($AG41*$AB$40-($CM40+F$40))^2+($AG41*$AB$41-($CN40+F$41))^2+($AG41*$AB$42-($CO40+F$42))^2+($AG41*$AB$43-($CP40+F$43))^2+($AG41*$AB$44-($CQ40+F$44))^2+($AG41*$AB$45-($CR40+F$45))^2+($AG41*$AB$46-($CS40+F$46))^2+($AG41*$AB$47-($CT40+F$47))^2+($AG41*$AB$48-($CU40+F$48))^2+($AG41*$AB$49-($CV40+F$49))^2+($AG41*$AB$50-($CW40+F$50))^2+($AG41*$AB$51-($CX40+F$51))^2+($AG41*$AB$52-($CY40+F$52))^2+($AG41*$AB$53-($CZ40+F$53))^2+($AG41*$AB$54-($DA40+F$54))^2+($AG41*$AB$55-($DB40+F$55))^2+($AG41*$AB$56-($DC40+F$56))^2+($AG41*$AB$57-($DD40+F$57))^2+($AG41*$AB$58-($DE40+F$58))^2+($AG41*$AB$59-($DF40+F$59))^2+($AG41*$AB$60-($DG40+F$60))^2+($AG41*$AB$61-($DH40+F$61))^2+($AG41*$AB$62-($DI40+F$62))^2+($AG41*$AB$63-($DJ40+F$63))^2)))</f>
        <v/>
      </c>
      <c r="AK41" s="418" t="str">
        <f>IF(G$10=0,"",IF(COUNTIF($BE$7:$BE40,AK$6)&gt;=HLOOKUP(AK$6,$E$8:$X$10,ROW($E$10)-ROW($E$8)+1,FALSE),"",SQRT(($AG41*$AB$14-($BM40+G$14))^2+($AG41*$AB$15-($BN40+G$15))^2+($AG41*$AB$16-($BO40+G$16))^2+($AG41*$AB$17-($BP40+G$17))^2+($AG41*$AB$18-($BQ40+G$18))^2+($AG41*$AB$19-($BR40+G$19))^2+($AG41*$AB$20-($BS40+G$20))^2+($AG41*$AB$21-($BT40+G$21))^2+($AG41*$AB$22-($BU40+G$22))^2+($AG41*$AB$23-($BV40+G$23))^2+($AG41*$AB$24-($BW40+G$24))^2+($AG41*$AB$25-($BX40+G$25))^2+($AG41*$AB$26-($BY40+G$26))^2+($AG41*$AB$27-($BZ40+G$27))^2+($AG41*$AB$28-($CA40+G$28))^2+($AG41*$AB$29-($CB40+G$29))^2+($AG41*$AB$30-($CC40+G$30))^2+($AG41*$AB$31-($CD40+G$31))^2+($AG41*$AB$32-($CE40+G$32))^2+($AG41*$AB$33-($CF40+G$33))^2+($AG41*$AB$34-($CG40+G$34))^2+($AG41*$AB$35-($CH40+G$35))^2+($AG41*$AB$36-($CI40+G$36))^2+($AG41*$AB$37-($CJ40+G$37))^2+($AG41*$AB$38-($CK40+G$38))^2+($AG41*$AB$39-($CL40+G$39))^2+($AG41*$AB$40-($CM40+G$40))^2+($AG41*$AB$41-($CN40+G$41))^2+($AG41*$AB$42-($CO40+G$42))^2+($AG41*$AB$43-($CP40+G$43))^2+($AG41*$AB$44-($CQ40+G$44))^2+($AG41*$AB$45-($CR40+G$45))^2+($AG41*$AB$46-($CS40+G$46))^2+($AG41*$AB$47-($CT40+G$47))^2+($AG41*$AB$48-($CU40+G$48))^2+($AG41*$AB$49-($CV40+G$49))^2+($AG41*$AB$50-($CW40+G$50))^2+($AG41*$AB$51-($CX40+G$51))^2+($AG41*$AB$52-($CY40+G$52))^2+($AG41*$AB$53-($CZ40+G$53))^2+($AG41*$AB$54-($DA40+G$54))^2+($AG41*$AB$55-($DB40+G$55))^2+($AG41*$AB$56-($DC40+G$56))^2+($AG41*$AB$57-($DD40+G$57))^2+($AG41*$AB$58-($DE40+G$58))^2+($AG41*$AB$59-($DF40+G$59))^2+($AG41*$AB$60-($DG40+G$60))^2+($AG41*$AB$61-($DH40+G$61))^2+($AG41*$AB$62-($DI40+G$62))^2+($AG41*$AB$63-($DJ40+G$63))^2)))</f>
        <v/>
      </c>
      <c r="AL41" s="418" t="str">
        <f>IF(H$10=0,"",IF(COUNTIF($BE$7:$BE40,AL$6)&gt;=HLOOKUP(AL$6,$E$8:$X$10,ROW($E$10)-ROW($E$8)+1,FALSE),"",SQRT(($AG41*$AB$14-($BM40+H$14))^2+($AG41*$AB$15-($BN40+H$15))^2+($AG41*$AB$16-($BO40+H$16))^2+($AG41*$AB$17-($BP40+H$17))^2+($AG41*$AB$18-($BQ40+H$18))^2+($AG41*$AB$19-($BR40+H$19))^2+($AG41*$AB$20-($BS40+H$20))^2+($AG41*$AB$21-($BT40+H$21))^2+($AG41*$AB$22-($BU40+H$22))^2+($AG41*$AB$23-($BV40+H$23))^2+($AG41*$AB$24-($BW40+H$24))^2+($AG41*$AB$25-($BX40+H$25))^2+($AG41*$AB$26-($BY40+H$26))^2+($AG41*$AB$27-($BZ40+H$27))^2+($AG41*$AB$28-($CA40+H$28))^2+($AG41*$AB$29-($CB40+H$29))^2+($AG41*$AB$30-($CC40+H$30))^2+($AG41*$AB$31-($CD40+H$31))^2+($AG41*$AB$32-($CE40+H$32))^2+($AG41*$AB$33-($CF40+H$33))^2+($AG41*$AB$34-($CG40+H$34))^2+($AG41*$AB$35-($CH40+H$35))^2+($AG41*$AB$36-($CI40+H$36))^2+($AG41*$AB$37-($CJ40+H$37))^2+($AG41*$AB$38-($CK40+H$38))^2+($AG41*$AB$39-($CL40+H$39))^2+($AG41*$AB$40-($CM40+H$40))^2+($AG41*$AB$41-($CN40+H$41))^2+($AG41*$AB$42-($CO40+H$42))^2+($AG41*$AB$43-($CP40+H$43))^2+($AG41*$AB$44-($CQ40+H$44))^2+($AG41*$AB$45-($CR40+H$45))^2+($AG41*$AB$46-($CS40+H$46))^2+($AG41*$AB$47-($CT40+H$47))^2+($AG41*$AB$48-($CU40+H$48))^2+($AG41*$AB$49-($CV40+H$49))^2+($AG41*$AB$50-($CW40+H$50))^2+($AG41*$AB$51-($CX40+H$51))^2+($AG41*$AB$52-($CY40+H$52))^2+($AG41*$AB$53-($CZ40+H$53))^2+($AG41*$AB$54-($DA40+H$54))^2+($AG41*$AB$55-($DB40+H$55))^2+($AG41*$AB$56-($DC40+H$56))^2+($AG41*$AB$57-($DD40+H$57))^2+($AG41*$AB$58-($DE40+H$58))^2+($AG41*$AB$59-($DF40+H$59))^2+($AG41*$AB$60-($DG40+H$60))^2+($AG41*$AB$61-($DH40+H$61))^2+($AG41*$AB$62-($DI40+H$62))^2+($AG41*$AB$63-($DJ40+H$63))^2)))</f>
        <v/>
      </c>
      <c r="AM41" s="418" t="str">
        <f>IF(I$10=0,"",IF(COUNTIF($BE$7:$BE40,AM$6)&gt;=HLOOKUP(AM$6,$E$8:$X$10,ROW($E$10)-ROW($E$8)+1,FALSE),"",SQRT(($AG41*$AB$14-($BM40+I$14))^2+($AG41*$AB$15-($BN40+I$15))^2+($AG41*$AB$16-($BO40+I$16))^2+($AG41*$AB$17-($BP40+I$17))^2+($AG41*$AB$18-($BQ40+I$18))^2+($AG41*$AB$19-($BR40+I$19))^2+($AG41*$AB$20-($BS40+I$20))^2+($AG41*$AB$21-($BT40+I$21))^2+($AG41*$AB$22-($BU40+I$22))^2+($AG41*$AB$23-($BV40+I$23))^2+($AG41*$AB$24-($BW40+I$24))^2+($AG41*$AB$25-($BX40+I$25))^2+($AG41*$AB$26-($BY40+I$26))^2+($AG41*$AB$27-($BZ40+I$27))^2+($AG41*$AB$28-($CA40+I$28))^2+($AG41*$AB$29-($CB40+I$29))^2+($AG41*$AB$30-($CC40+I$30))^2+($AG41*$AB$31-($CD40+I$31))^2+($AG41*$AB$32-($CE40+I$32))^2+($AG41*$AB$33-($CF40+I$33))^2+($AG41*$AB$34-($CG40+I$34))^2+($AG41*$AB$35-($CH40+I$35))^2+($AG41*$AB$36-($CI40+I$36))^2+($AG41*$AB$37-($CJ40+I$37))^2+($AG41*$AB$38-($CK40+I$38))^2+($AG41*$AB$39-($CL40+I$39))^2+($AG41*$AB$40-($CM40+I$40))^2+($AG41*$AB$41-($CN40+I$41))^2+($AG41*$AB$42-($CO40+I$42))^2+($AG41*$AB$43-($CP40+I$43))^2+($AG41*$AB$44-($CQ40+I$44))^2+($AG41*$AB$45-($CR40+I$45))^2+($AG41*$AB$46-($CS40+I$46))^2+($AG41*$AB$47-($CT40+I$47))^2+($AG41*$AB$48-($CU40+I$48))^2+($AG41*$AB$49-($CV40+I$49))^2+($AG41*$AB$50-($CW40+I$50))^2+($AG41*$AB$51-($CX40+I$51))^2+($AG41*$AB$52-($CY40+I$52))^2+($AG41*$AB$53-($CZ40+I$53))^2+($AG41*$AB$54-($DA40+I$54))^2+($AG41*$AB$55-($DB40+I$55))^2+($AG41*$AB$56-($DC40+I$56))^2+($AG41*$AB$57-($DD40+I$57))^2+($AG41*$AB$58-($DE40+I$58))^2+($AG41*$AB$59-($DF40+I$59))^2+($AG41*$AB$60-($DG40+I$60))^2+($AG41*$AB$61-($DH40+I$61))^2+($AG41*$AB$62-($DI40+I$62))^2+($AG41*$AB$63-($DJ40+I$63))^2)))</f>
        <v/>
      </c>
      <c r="AN41" s="418" t="str">
        <f>IF(J$10=0,"",IF(COUNTIF($BE$7:$BE40,AN$6)&gt;=HLOOKUP(AN$6,$E$8:$X$10,ROW($E$10)-ROW($E$8)+1,FALSE),"",SQRT(($AG41*$AB$14-($BM40+J$14))^2+($AG41*$AB$15-($BN40+J$15))^2+($AG41*$AB$16-($BO40+J$16))^2+($AG41*$AB$17-($BP40+J$17))^2+($AG41*$AB$18-($BQ40+J$18))^2+($AG41*$AB$19-($BR40+J$19))^2+($AG41*$AB$20-($BS40+J$20))^2+($AG41*$AB$21-($BT40+J$21))^2+($AG41*$AB$22-($BU40+J$22))^2+($AG41*$AB$23-($BV40+J$23))^2+($AG41*$AB$24-($BW40+J$24))^2+($AG41*$AB$25-($BX40+J$25))^2+($AG41*$AB$26-($BY40+J$26))^2+($AG41*$AB$27-($BZ40+J$27))^2+($AG41*$AB$28-($CA40+J$28))^2+($AG41*$AB$29-($CB40+J$29))^2+($AG41*$AB$30-($CC40+J$30))^2+($AG41*$AB$31-($CD40+J$31))^2+($AG41*$AB$32-($CE40+J$32))^2+($AG41*$AB$33-($CF40+J$33))^2+($AG41*$AB$34-($CG40+J$34))^2+($AG41*$AB$35-($CH40+J$35))^2+($AG41*$AB$36-($CI40+J$36))^2+($AG41*$AB$37-($CJ40+J$37))^2+($AG41*$AB$38-($CK40+J$38))^2+($AG41*$AB$39-($CL40+J$39))^2+($AG41*$AB$40-($CM40+J$40))^2+($AG41*$AB$41-($CN40+J$41))^2+($AG41*$AB$42-($CO40+J$42))^2+($AG41*$AB$43-($CP40+J$43))^2+($AG41*$AB$44-($CQ40+J$44))^2+($AG41*$AB$45-($CR40+J$45))^2+($AG41*$AB$46-($CS40+J$46))^2+($AG41*$AB$47-($CT40+J$47))^2+($AG41*$AB$48-($CU40+J$48))^2+($AG41*$AB$49-($CV40+J$49))^2+($AG41*$AB$50-($CW40+J$50))^2+($AG41*$AB$51-($CX40+J$51))^2+($AG41*$AB$52-($CY40+J$52))^2+($AG41*$AB$53-($CZ40+J$53))^2+($AG41*$AB$54-($DA40+J$54))^2+($AG41*$AB$55-($DB40+J$55))^2+($AG41*$AB$56-($DC40+J$56))^2+($AG41*$AB$57-($DD40+J$57))^2+($AG41*$AB$58-($DE40+J$58))^2+($AG41*$AB$59-($DF40+J$59))^2+($AG41*$AB$60-($DG40+J$60))^2+($AG41*$AB$61-($DH40+J$61))^2+($AG41*$AB$62-($DI40+J$62))^2+($AG41*$AB$63-($DJ40+J$63))^2)))</f>
        <v/>
      </c>
      <c r="AO41" s="418" t="str">
        <f>IF(K$10=0,"",IF(COUNTIF($BE$7:$BE40,AO$6)&gt;=HLOOKUP(AO$6,$E$8:$X$10,ROW($E$10)-ROW($E$8)+1,FALSE),"",SQRT(($AG41*$AB$14-($BM40+K$14))^2+($AG41*$AB$15-($BN40+K$15))^2+($AG41*$AB$16-($BO40+K$16))^2+($AG41*$AB$17-($BP40+K$17))^2+($AG41*$AB$18-($BQ40+K$18))^2+($AG41*$AB$19-($BR40+K$19))^2+($AG41*$AB$20-($BS40+K$20))^2+($AG41*$AB$21-($BT40+K$21))^2+($AG41*$AB$22-($BU40+K$22))^2+($AG41*$AB$23-($BV40+K$23))^2+($AG41*$AB$24-($BW40+K$24))^2+($AG41*$AB$25-($BX40+K$25))^2+($AG41*$AB$26-($BY40+K$26))^2+($AG41*$AB$27-($BZ40+K$27))^2+($AG41*$AB$28-($CA40+K$28))^2+($AG41*$AB$29-($CB40+K$29))^2+($AG41*$AB$30-($CC40+K$30))^2+($AG41*$AB$31-($CD40+K$31))^2+($AG41*$AB$32-($CE40+K$32))^2+($AG41*$AB$33-($CF40+K$33))^2+($AG41*$AB$34-($CG40+K$34))^2+($AG41*$AB$35-($CH40+K$35))^2+($AG41*$AB$36-($CI40+K$36))^2+($AG41*$AB$37-($CJ40+K$37))^2+($AG41*$AB$38-($CK40+K$38))^2+($AG41*$AB$39-($CL40+K$39))^2+($AG41*$AB$40-($CM40+K$40))^2+($AG41*$AB$41-($CN40+K$41))^2+($AG41*$AB$42-($CO40+K$42))^2+($AG41*$AB$43-($CP40+K$43))^2+($AG41*$AB$44-($CQ40+K$44))^2+($AG41*$AB$45-($CR40+K$45))^2+($AG41*$AB$46-($CS40+K$46))^2+($AG41*$AB$47-($CT40+K$47))^2+($AG41*$AB$48-($CU40+K$48))^2+($AG41*$AB$49-($CV40+K$49))^2+($AG41*$AB$50-($CW40+K$50))^2+($AG41*$AB$51-($CX40+K$51))^2+($AG41*$AB$52-($CY40+K$52))^2+($AG41*$AB$53-($CZ40+K$53))^2+($AG41*$AB$54-($DA40+K$54))^2+($AG41*$AB$55-($DB40+K$55))^2+($AG41*$AB$56-($DC40+K$56))^2+($AG41*$AB$57-($DD40+K$57))^2+($AG41*$AB$58-($DE40+K$58))^2+($AG41*$AB$59-($DF40+K$59))^2+($AG41*$AB$60-($DG40+K$60))^2+($AG41*$AB$61-($DH40+K$61))^2+($AG41*$AB$62-($DI40+K$62))^2+($AG41*$AB$63-($DJ40+K$63))^2)))</f>
        <v/>
      </c>
      <c r="AP41" s="418" t="str">
        <f>IF(L$10=0,"",IF(COUNTIF($BE$7:$BE40,AP$6)&gt;=HLOOKUP(AP$6,$E$8:$X$10,ROW($E$10)-ROW($E$8)+1,FALSE),"",SQRT(($AG41*$AB$14-($BM40+L$14))^2+($AG41*$AB$15-($BN40+L$15))^2+($AG41*$AB$16-($BO40+L$16))^2+($AG41*$AB$17-($BP40+L$17))^2+($AG41*$AB$18-($BQ40+L$18))^2+($AG41*$AB$19-($BR40+L$19))^2+($AG41*$AB$20-($BS40+L$20))^2+($AG41*$AB$21-($BT40+L$21))^2+($AG41*$AB$22-($BU40+L$22))^2+($AG41*$AB$23-($BV40+L$23))^2+($AG41*$AB$24-($BW40+L$24))^2+($AG41*$AB$25-($BX40+L$25))^2+($AG41*$AB$26-($BY40+L$26))^2+($AG41*$AB$27-($BZ40+L$27))^2+($AG41*$AB$28-($CA40+L$28))^2+($AG41*$AB$29-($CB40+L$29))^2+($AG41*$AB$30-($CC40+L$30))^2+($AG41*$AB$31-($CD40+L$31))^2+($AG41*$AB$32-($CE40+L$32))^2+($AG41*$AB$33-($CF40+L$33))^2+($AG41*$AB$34-($CG40+L$34))^2+($AG41*$AB$35-($CH40+L$35))^2+($AG41*$AB$36-($CI40+L$36))^2+($AG41*$AB$37-($CJ40+L$37))^2+($AG41*$AB$38-($CK40+L$38))^2+($AG41*$AB$39-($CL40+L$39))^2+($AG41*$AB$40-($CM40+L$40))^2+($AG41*$AB$41-($CN40+L$41))^2+($AG41*$AB$42-($CO40+L$42))^2+($AG41*$AB$43-($CP40+L$43))^2+($AG41*$AB$44-($CQ40+L$44))^2+($AG41*$AB$45-($CR40+L$45))^2+($AG41*$AB$46-($CS40+L$46))^2+($AG41*$AB$47-($CT40+L$47))^2+($AG41*$AB$48-($CU40+L$48))^2+($AG41*$AB$49-($CV40+L$49))^2+($AG41*$AB$50-($CW40+L$50))^2+($AG41*$AB$51-($CX40+L$51))^2+($AG41*$AB$52-($CY40+L$52))^2+($AG41*$AB$53-($CZ40+L$53))^2+($AG41*$AB$54-($DA40+L$54))^2+($AG41*$AB$55-($DB40+L$55))^2+($AG41*$AB$56-($DC40+L$56))^2+($AG41*$AB$57-($DD40+L$57))^2+($AG41*$AB$58-($DE40+L$58))^2+($AG41*$AB$59-($DF40+L$59))^2+($AG41*$AB$60-($DG40+L$60))^2+($AG41*$AB$61-($DH40+L$61))^2+($AG41*$AB$62-($DI40+L$62))^2+($AG41*$AB$63-($DJ40+L$63))^2)))</f>
        <v/>
      </c>
      <c r="AQ41" s="418" t="str">
        <f>IF(M$10=0,"",IF(COUNTIF($BE$7:$BE40,AQ$6)&gt;=HLOOKUP(AQ$6,$E$8:$X$10,ROW($E$10)-ROW($E$8)+1,FALSE),"",SQRT(($AG41*$AB$14-($BM40+M$14))^2+($AG41*$AB$15-($BN40+M$15))^2+($AG41*$AB$16-($BO40+M$16))^2+($AG41*$AB$17-($BP40+M$17))^2+($AG41*$AB$18-($BQ40+M$18))^2+($AG41*$AB$19-($BR40+M$19))^2+($AG41*$AB$20-($BS40+M$20))^2+($AG41*$AB$21-($BT40+M$21))^2+($AG41*$AB$22-($BU40+M$22))^2+($AG41*$AB$23-($BV40+M$23))^2+($AG41*$AB$24-($BW40+M$24))^2+($AG41*$AB$25-($BX40+M$25))^2+($AG41*$AB$26-($BY40+M$26))^2+($AG41*$AB$27-($BZ40+M$27))^2+($AG41*$AB$28-($CA40+M$28))^2+($AG41*$AB$29-($CB40+M$29))^2+($AG41*$AB$30-($CC40+M$30))^2+($AG41*$AB$31-($CD40+M$31))^2+($AG41*$AB$32-($CE40+M$32))^2+($AG41*$AB$33-($CF40+M$33))^2+($AG41*$AB$34-($CG40+M$34))^2+($AG41*$AB$35-($CH40+M$35))^2+($AG41*$AB$36-($CI40+M$36))^2+($AG41*$AB$37-($CJ40+M$37))^2+($AG41*$AB$38-($CK40+M$38))^2+($AG41*$AB$39-($CL40+M$39))^2+($AG41*$AB$40-($CM40+M$40))^2+($AG41*$AB$41-($CN40+M$41))^2+($AG41*$AB$42-($CO40+M$42))^2+($AG41*$AB$43-($CP40+M$43))^2+($AG41*$AB$44-($CQ40+M$44))^2+($AG41*$AB$45-($CR40+M$45))^2+($AG41*$AB$46-($CS40+M$46))^2+($AG41*$AB$47-($CT40+M$47))^2+($AG41*$AB$48-($CU40+M$48))^2+($AG41*$AB$49-($CV40+M$49))^2+($AG41*$AB$50-($CW40+M$50))^2+($AG41*$AB$51-($CX40+M$51))^2+($AG41*$AB$52-($CY40+M$52))^2+($AG41*$AB$53-($CZ40+M$53))^2+($AG41*$AB$54-($DA40+M$54))^2+($AG41*$AB$55-($DB40+M$55))^2+($AG41*$AB$56-($DC40+M$56))^2+($AG41*$AB$57-($DD40+M$57))^2+($AG41*$AB$58-($DE40+M$58))^2+($AG41*$AB$59-($DF40+M$59))^2+($AG41*$AB$60-($DG40+M$60))^2+($AG41*$AB$61-($DH40+M$61))^2+($AG41*$AB$62-($DI40+M$62))^2+($AG41*$AB$63-($DJ40+M$63))^2)))</f>
        <v/>
      </c>
      <c r="AR41" s="418" t="str">
        <f>IF(N$10=0,"",IF(COUNTIF($BE$7:$BE40,AR$6)&gt;=HLOOKUP(AR$6,$E$8:$X$10,ROW($E$10)-ROW($E$8)+1,FALSE),"",SQRT(($AG41*$AB$14-($BM40+N$14))^2+($AG41*$AB$15-($BN40+N$15))^2+($AG41*$AB$16-($BO40+N$16))^2+($AG41*$AB$17-($BP40+N$17))^2+($AG41*$AB$18-($BQ40+N$18))^2+($AG41*$AB$19-($BR40+N$19))^2+($AG41*$AB$20-($BS40+N$20))^2+($AG41*$AB$21-($BT40+N$21))^2+($AG41*$AB$22-($BU40+N$22))^2+($AG41*$AB$23-($BV40+N$23))^2+($AG41*$AB$24-($BW40+N$24))^2+($AG41*$AB$25-($BX40+N$25))^2+($AG41*$AB$26-($BY40+N$26))^2+($AG41*$AB$27-($BZ40+N$27))^2+($AG41*$AB$28-($CA40+N$28))^2+($AG41*$AB$29-($CB40+N$29))^2+($AG41*$AB$30-($CC40+N$30))^2+($AG41*$AB$31-($CD40+N$31))^2+($AG41*$AB$32-($CE40+N$32))^2+($AG41*$AB$33-($CF40+N$33))^2+($AG41*$AB$34-($CG40+N$34))^2+($AG41*$AB$35-($CH40+N$35))^2+($AG41*$AB$36-($CI40+N$36))^2+($AG41*$AB$37-($CJ40+N$37))^2+($AG41*$AB$38-($CK40+N$38))^2+($AG41*$AB$39-($CL40+N$39))^2+($AG41*$AB$40-($CM40+N$40))^2+($AG41*$AB$41-($CN40+N$41))^2+($AG41*$AB$42-($CO40+N$42))^2+($AG41*$AB$43-($CP40+N$43))^2+($AG41*$AB$44-($CQ40+N$44))^2+($AG41*$AB$45-($CR40+N$45))^2+($AG41*$AB$46-($CS40+N$46))^2+($AG41*$AB$47-($CT40+N$47))^2+($AG41*$AB$48-($CU40+N$48))^2+($AG41*$AB$49-($CV40+N$49))^2+($AG41*$AB$50-($CW40+N$50))^2+($AG41*$AB$51-($CX40+N$51))^2+($AG41*$AB$52-($CY40+N$52))^2+($AG41*$AB$53-($CZ40+N$53))^2+($AG41*$AB$54-($DA40+N$54))^2+($AG41*$AB$55-($DB40+N$55))^2+($AG41*$AB$56-($DC40+N$56))^2+($AG41*$AB$57-($DD40+N$57))^2+($AG41*$AB$58-($DE40+N$58))^2+($AG41*$AB$59-($DF40+N$59))^2+($AG41*$AB$60-($DG40+N$60))^2+($AG41*$AB$61-($DH40+N$61))^2+($AG41*$AB$62-($DI40+N$62))^2+($AG41*$AB$63-($DJ40+N$63))^2)))</f>
        <v/>
      </c>
      <c r="AS41" s="418" t="str">
        <f>IF(O$10=0,"",IF(COUNTIF($BE$7:$BE40,AS$6)&gt;=HLOOKUP(AS$6,$E$8:$X$10,ROW($E$10)-ROW($E$8)+1,FALSE),"",SQRT(($AG41*$AB$14-($BM40+O$14))^2+($AG41*$AB$15-($BN40+O$15))^2+($AG41*$AB$16-($BO40+O$16))^2+($AG41*$AB$17-($BP40+O$17))^2+($AG41*$AB$18-($BQ40+O$18))^2+($AG41*$AB$19-($BR40+O$19))^2+($AG41*$AB$20-($BS40+O$20))^2+($AG41*$AB$21-($BT40+O$21))^2+($AG41*$AB$22-($BU40+O$22))^2+($AG41*$AB$23-($BV40+O$23))^2+($AG41*$AB$24-($BW40+O$24))^2+($AG41*$AB$25-($BX40+O$25))^2+($AG41*$AB$26-($BY40+O$26))^2+($AG41*$AB$27-($BZ40+O$27))^2+($AG41*$AB$28-($CA40+O$28))^2+($AG41*$AB$29-($CB40+O$29))^2+($AG41*$AB$30-($CC40+O$30))^2+($AG41*$AB$31-($CD40+O$31))^2+($AG41*$AB$32-($CE40+O$32))^2+($AG41*$AB$33-($CF40+O$33))^2+($AG41*$AB$34-($CG40+O$34))^2+($AG41*$AB$35-($CH40+O$35))^2+($AG41*$AB$36-($CI40+O$36))^2+($AG41*$AB$37-($CJ40+O$37))^2+($AG41*$AB$38-($CK40+O$38))^2+($AG41*$AB$39-($CL40+O$39))^2+($AG41*$AB$40-($CM40+O$40))^2+($AG41*$AB$41-($CN40+O$41))^2+($AG41*$AB$42-($CO40+O$42))^2+($AG41*$AB$43-($CP40+O$43))^2+($AG41*$AB$44-($CQ40+O$44))^2+($AG41*$AB$45-($CR40+O$45))^2+($AG41*$AB$46-($CS40+O$46))^2+($AG41*$AB$47-($CT40+O$47))^2+($AG41*$AB$48-($CU40+O$48))^2+($AG41*$AB$49-($CV40+O$49))^2+($AG41*$AB$50-($CW40+O$50))^2+($AG41*$AB$51-($CX40+O$51))^2+($AG41*$AB$52-($CY40+O$52))^2+($AG41*$AB$53-($CZ40+O$53))^2+($AG41*$AB$54-($DA40+O$54))^2+($AG41*$AB$55-($DB40+O$55))^2+($AG41*$AB$56-($DC40+O$56))^2+($AG41*$AB$57-($DD40+O$57))^2+($AG41*$AB$58-($DE40+O$58))^2+($AG41*$AB$59-($DF40+O$59))^2+($AG41*$AB$60-($DG40+O$60))^2+($AG41*$AB$61-($DH40+O$61))^2+($AG41*$AB$62-($DI40+O$62))^2+($AG41*$AB$63-($DJ40+O$63))^2)))</f>
        <v/>
      </c>
      <c r="AT41" s="418" t="str">
        <f>IF(P$10=0,"",IF(COUNTIF($BE$7:$BE40,AT$6)&gt;=HLOOKUP(AT$6,$E$8:$X$10,ROW($E$10)-ROW($E$8)+1,FALSE),"",SQRT(($AG41*$AB$14-($BM40+P$14))^2+($AG41*$AB$15-($BN40+P$15))^2+($AG41*$AB$16-($BO40+P$16))^2+($AG41*$AB$17-($BP40+P$17))^2+($AG41*$AB$18-($BQ40+P$18))^2+($AG41*$AB$19-($BR40+P$19))^2+($AG41*$AB$20-($BS40+P$20))^2+($AG41*$AB$21-($BT40+P$21))^2+($AG41*$AB$22-($BU40+P$22))^2+($AG41*$AB$23-($BV40+P$23))^2+($AG41*$AB$24-($BW40+P$24))^2+($AG41*$AB$25-($BX40+P$25))^2+($AG41*$AB$26-($BY40+P$26))^2+($AG41*$AB$27-($BZ40+P$27))^2+($AG41*$AB$28-($CA40+P$28))^2+($AG41*$AB$29-($CB40+P$29))^2+($AG41*$AB$30-($CC40+P$30))^2+($AG41*$AB$31-($CD40+P$31))^2+($AG41*$AB$32-($CE40+P$32))^2+($AG41*$AB$33-($CF40+P$33))^2+($AG41*$AB$34-($CG40+P$34))^2+($AG41*$AB$35-($CH40+P$35))^2+($AG41*$AB$36-($CI40+P$36))^2+($AG41*$AB$37-($CJ40+P$37))^2+($AG41*$AB$38-($CK40+P$38))^2+($AG41*$AB$39-($CL40+P$39))^2+($AG41*$AB$40-($CM40+P$40))^2+($AG41*$AB$41-($CN40+P$41))^2+($AG41*$AB$42-($CO40+P$42))^2+($AG41*$AB$43-($CP40+P$43))^2+($AG41*$AB$44-($CQ40+P$44))^2+($AG41*$AB$45-($CR40+P$45))^2+($AG41*$AB$46-($CS40+P$46))^2+($AG41*$AB$47-($CT40+P$47))^2+($AG41*$AB$48-($CU40+P$48))^2+($AG41*$AB$49-($CV40+P$49))^2+($AG41*$AB$50-($CW40+P$50))^2+($AG41*$AB$51-($CX40+P$51))^2+($AG41*$AB$52-($CY40+P$52))^2+($AG41*$AB$53-($CZ40+P$53))^2+($AG41*$AB$54-($DA40+P$54))^2+($AG41*$AB$55-($DB40+P$55))^2+($AG41*$AB$56-($DC40+P$56))^2+($AG41*$AB$57-($DD40+P$57))^2+($AG41*$AB$58-($DE40+P$58))^2+($AG41*$AB$59-($DF40+P$59))^2+($AG41*$AB$60-($DG40+P$60))^2+($AG41*$AB$61-($DH40+P$61))^2+($AG41*$AB$62-($DI40+P$62))^2+($AG41*$AB$63-($DJ40+P$63))^2)))</f>
        <v/>
      </c>
      <c r="AU41" s="418" t="str">
        <f>IF(Q$10=0,"",IF(COUNTIF($BE$7:$BE40,AU$6)&gt;=HLOOKUP(AU$6,$E$8:$X$10,ROW($E$10)-ROW($E$8)+1,FALSE),"",SQRT(($AG41*$AB$14-($BM40+Q$14))^2+($AG41*$AB$15-($BN40+Q$15))^2+($AG41*$AB$16-($BO40+Q$16))^2+($AG41*$AB$17-($BP40+Q$17))^2+($AG41*$AB$18-($BQ40+Q$18))^2+($AG41*$AB$19-($BR40+Q$19))^2+($AG41*$AB$20-($BS40+Q$20))^2+($AG41*$AB$21-($BT40+Q$21))^2+($AG41*$AB$22-($BU40+Q$22))^2+($AG41*$AB$23-($BV40+Q$23))^2+($AG41*$AB$24-($BW40+Q$24))^2+($AG41*$AB$25-($BX40+Q$25))^2+($AG41*$AB$26-($BY40+Q$26))^2+($AG41*$AB$27-($BZ40+Q$27))^2+($AG41*$AB$28-($CA40+Q$28))^2+($AG41*$AB$29-($CB40+Q$29))^2+($AG41*$AB$30-($CC40+Q$30))^2+($AG41*$AB$31-($CD40+Q$31))^2+($AG41*$AB$32-($CE40+Q$32))^2+($AG41*$AB$33-($CF40+Q$33))^2+($AG41*$AB$34-($CG40+Q$34))^2+($AG41*$AB$35-($CH40+Q$35))^2+($AG41*$AB$36-($CI40+Q$36))^2+($AG41*$AB$37-($CJ40+Q$37))^2+($AG41*$AB$38-($CK40+Q$38))^2+($AG41*$AB$39-($CL40+Q$39))^2+($AG41*$AB$40-($CM40+Q$40))^2+($AG41*$AB$41-($CN40+Q$41))^2+($AG41*$AB$42-($CO40+Q$42))^2+($AG41*$AB$43-($CP40+Q$43))^2+($AG41*$AB$44-($CQ40+Q$44))^2+($AG41*$AB$45-($CR40+Q$45))^2+($AG41*$AB$46-($CS40+Q$46))^2+($AG41*$AB$47-($CT40+Q$47))^2+($AG41*$AB$48-($CU40+Q$48))^2+($AG41*$AB$49-($CV40+Q$49))^2+($AG41*$AB$50-($CW40+Q$50))^2+($AG41*$AB$51-($CX40+Q$51))^2+($AG41*$AB$52-($CY40+Q$52))^2+($AG41*$AB$53-($CZ40+Q$53))^2+($AG41*$AB$54-($DA40+Q$54))^2+($AG41*$AB$55-($DB40+Q$55))^2+($AG41*$AB$56-($DC40+Q$56))^2+($AG41*$AB$57-($DD40+Q$57))^2+($AG41*$AB$58-($DE40+Q$58))^2+($AG41*$AB$59-($DF40+Q$59))^2+($AG41*$AB$60-($DG40+Q$60))^2+($AG41*$AB$61-($DH40+Q$61))^2+($AG41*$AB$62-($DI40+Q$62))^2+($AG41*$AB$63-($DJ40+Q$63))^2)))</f>
        <v/>
      </c>
      <c r="AV41" s="418" t="str">
        <f>IF(R$10=0,"",IF(COUNTIF($BE$7:$BE40,AV$6)&gt;=HLOOKUP(AV$6,$E$8:$X$10,ROW($E$10)-ROW($E$8)+1,FALSE),"",SQRT(($AG41*$AB$14-($BM40+R$14))^2+($AG41*$AB$15-($BN40+R$15))^2+($AG41*$AB$16-($BO40+R$16))^2+($AG41*$AB$17-($BP40+R$17))^2+($AG41*$AB$18-($BQ40+R$18))^2+($AG41*$AB$19-($BR40+R$19))^2+($AG41*$AB$20-($BS40+R$20))^2+($AG41*$AB$21-($BT40+R$21))^2+($AG41*$AB$22-($BU40+R$22))^2+($AG41*$AB$23-($BV40+R$23))^2+($AG41*$AB$24-($BW40+R$24))^2+($AG41*$AB$25-($BX40+R$25))^2+($AG41*$AB$26-($BY40+R$26))^2+($AG41*$AB$27-($BZ40+R$27))^2+($AG41*$AB$28-($CA40+R$28))^2+($AG41*$AB$29-($CB40+R$29))^2+($AG41*$AB$30-($CC40+R$30))^2+($AG41*$AB$31-($CD40+R$31))^2+($AG41*$AB$32-($CE40+R$32))^2+($AG41*$AB$33-($CF40+R$33))^2+($AG41*$AB$34-($CG40+R$34))^2+($AG41*$AB$35-($CH40+R$35))^2+($AG41*$AB$36-($CI40+R$36))^2+($AG41*$AB$37-($CJ40+R$37))^2+($AG41*$AB$38-($CK40+R$38))^2+($AG41*$AB$39-($CL40+R$39))^2+($AG41*$AB$40-($CM40+R$40))^2+($AG41*$AB$41-($CN40+R$41))^2+($AG41*$AB$42-($CO40+R$42))^2+($AG41*$AB$43-($CP40+R$43))^2+($AG41*$AB$44-($CQ40+R$44))^2+($AG41*$AB$45-($CR40+R$45))^2+($AG41*$AB$46-($CS40+R$46))^2+($AG41*$AB$47-($CT40+R$47))^2+($AG41*$AB$48-($CU40+R$48))^2+($AG41*$AB$49-($CV40+R$49))^2+($AG41*$AB$50-($CW40+R$50))^2+($AG41*$AB$51-($CX40+R$51))^2+($AG41*$AB$52-($CY40+R$52))^2+($AG41*$AB$53-($CZ40+R$53))^2+($AG41*$AB$54-($DA40+R$54))^2+($AG41*$AB$55-($DB40+R$55))^2+($AG41*$AB$56-($DC40+R$56))^2+($AG41*$AB$57-($DD40+R$57))^2+($AG41*$AB$58-($DE40+R$58))^2+($AG41*$AB$59-($DF40+R$59))^2+($AG41*$AB$60-($DG40+R$60))^2+($AG41*$AB$61-($DH40+R$61))^2+($AG41*$AB$62-($DI40+R$62))^2+($AG41*$AB$63-($DJ40+R$63))^2)))</f>
        <v/>
      </c>
      <c r="AW41" s="418" t="str">
        <f>IF(S$10=0,"",IF(COUNTIF($BE$7:$BE40,AW$6)&gt;=HLOOKUP(AW$6,$E$8:$X$10,ROW($E$10)-ROW($E$8)+1,FALSE),"",SQRT(($AG41*$AB$14-($BM40+S$14))^2+($AG41*$AB$15-($BN40+S$15))^2+($AG41*$AB$16-($BO40+S$16))^2+($AG41*$AB$17-($BP40+S$17))^2+($AG41*$AB$18-($BQ40+S$18))^2+($AG41*$AB$19-($BR40+S$19))^2+($AG41*$AB$20-($BS40+S$20))^2+($AG41*$AB$21-($BT40+S$21))^2+($AG41*$AB$22-($BU40+S$22))^2+($AG41*$AB$23-($BV40+S$23))^2+($AG41*$AB$24-($BW40+S$24))^2+($AG41*$AB$25-($BX40+S$25))^2+($AG41*$AB$26-($BY40+S$26))^2+($AG41*$AB$27-($BZ40+S$27))^2+($AG41*$AB$28-($CA40+S$28))^2+($AG41*$AB$29-($CB40+S$29))^2+($AG41*$AB$30-($CC40+S$30))^2+($AG41*$AB$31-($CD40+S$31))^2+($AG41*$AB$32-($CE40+S$32))^2+($AG41*$AB$33-($CF40+S$33))^2+($AG41*$AB$34-($CG40+S$34))^2+($AG41*$AB$35-($CH40+S$35))^2+($AG41*$AB$36-($CI40+S$36))^2+($AG41*$AB$37-($CJ40+S$37))^2+($AG41*$AB$38-($CK40+S$38))^2+($AG41*$AB$39-($CL40+S$39))^2+($AG41*$AB$40-($CM40+S$40))^2+($AG41*$AB$41-($CN40+S$41))^2+($AG41*$AB$42-($CO40+S$42))^2+($AG41*$AB$43-($CP40+S$43))^2+($AG41*$AB$44-($CQ40+S$44))^2+($AG41*$AB$45-($CR40+S$45))^2+($AG41*$AB$46-($CS40+S$46))^2+($AG41*$AB$47-($CT40+S$47))^2+($AG41*$AB$48-($CU40+S$48))^2+($AG41*$AB$49-($CV40+S$49))^2+($AG41*$AB$50-($CW40+S$50))^2+($AG41*$AB$51-($CX40+S$51))^2+($AG41*$AB$52-($CY40+S$52))^2+($AG41*$AB$53-($CZ40+S$53))^2+($AG41*$AB$54-($DA40+S$54))^2+($AG41*$AB$55-($DB40+S$55))^2+($AG41*$AB$56-($DC40+S$56))^2+($AG41*$AB$57-($DD40+S$57))^2+($AG41*$AB$58-($DE40+S$58))^2+($AG41*$AB$59-($DF40+S$59))^2+($AG41*$AB$60-($DG40+S$60))^2+($AG41*$AB$61-($DH40+S$61))^2+($AG41*$AB$62-($DI40+S$62))^2+($AG41*$AB$63-($DJ40+S$63))^2)))</f>
        <v/>
      </c>
      <c r="AX41" s="418" t="str">
        <f>IF(T$10=0,"",IF(COUNTIF($BE$7:$BE40,AX$6)&gt;=HLOOKUP(AX$6,$E$8:$X$10,ROW($E$10)-ROW($E$8)+1,FALSE),"",SQRT(($AG41*$AB$14-($BM40+T$14))^2+($AG41*$AB$15-($BN40+T$15))^2+($AG41*$AB$16-($BO40+T$16))^2+($AG41*$AB$17-($BP40+T$17))^2+($AG41*$AB$18-($BQ40+T$18))^2+($AG41*$AB$19-($BR40+T$19))^2+($AG41*$AB$20-($BS40+T$20))^2+($AG41*$AB$21-($BT40+T$21))^2+($AG41*$AB$22-($BU40+T$22))^2+($AG41*$AB$23-($BV40+T$23))^2+($AG41*$AB$24-($BW40+T$24))^2+($AG41*$AB$25-($BX40+T$25))^2+($AG41*$AB$26-($BY40+T$26))^2+($AG41*$AB$27-($BZ40+T$27))^2+($AG41*$AB$28-($CA40+T$28))^2+($AG41*$AB$29-($CB40+T$29))^2+($AG41*$AB$30-($CC40+T$30))^2+($AG41*$AB$31-($CD40+T$31))^2+($AG41*$AB$32-($CE40+T$32))^2+($AG41*$AB$33-($CF40+T$33))^2+($AG41*$AB$34-($CG40+T$34))^2+($AG41*$AB$35-($CH40+T$35))^2+($AG41*$AB$36-($CI40+T$36))^2+($AG41*$AB$37-($CJ40+T$37))^2+($AG41*$AB$38-($CK40+T$38))^2+($AG41*$AB$39-($CL40+T$39))^2+($AG41*$AB$40-($CM40+T$40))^2+($AG41*$AB$41-($CN40+T$41))^2+($AG41*$AB$42-($CO40+T$42))^2+($AG41*$AB$43-($CP40+T$43))^2+($AG41*$AB$44-($CQ40+T$44))^2+($AG41*$AB$45-($CR40+T$45))^2+($AG41*$AB$46-($CS40+T$46))^2+($AG41*$AB$47-($CT40+T$47))^2+($AG41*$AB$48-($CU40+T$48))^2+($AG41*$AB$49-($CV40+T$49))^2+($AG41*$AB$50-($CW40+T$50))^2+($AG41*$AB$51-($CX40+T$51))^2+($AG41*$AB$52-($CY40+T$52))^2+($AG41*$AB$53-($CZ40+T$53))^2+($AG41*$AB$54-($DA40+T$54))^2+($AG41*$AB$55-($DB40+T$55))^2+($AG41*$AB$56-($DC40+T$56))^2+($AG41*$AB$57-($DD40+T$57))^2+($AG41*$AB$58-($DE40+T$58))^2+($AG41*$AB$59-($DF40+T$59))^2+($AG41*$AB$60-($DG40+T$60))^2+($AG41*$AB$61-($DH40+T$61))^2+($AG41*$AB$62-($DI40+T$62))^2+($AG41*$AB$63-($DJ40+T$63))^2)))</f>
        <v/>
      </c>
      <c r="AY41" s="418" t="str">
        <f>IF(U$10=0,"",IF(COUNTIF($BE$7:$BE40,AY$6)&gt;=HLOOKUP(AY$6,$E$8:$X$10,ROW($E$10)-ROW($E$8)+1,FALSE),"",SQRT(($AG41*$AB$14-($BM40+U$14))^2+($AG41*$AB$15-($BN40+U$15))^2+($AG41*$AB$16-($BO40+U$16))^2+($AG41*$AB$17-($BP40+U$17))^2+($AG41*$AB$18-($BQ40+U$18))^2+($AG41*$AB$19-($BR40+U$19))^2+($AG41*$AB$20-($BS40+U$20))^2+($AG41*$AB$21-($BT40+U$21))^2+($AG41*$AB$22-($BU40+U$22))^2+($AG41*$AB$23-($BV40+U$23))^2+($AG41*$AB$24-($BW40+U$24))^2+($AG41*$AB$25-($BX40+U$25))^2+($AG41*$AB$26-($BY40+U$26))^2+($AG41*$AB$27-($BZ40+U$27))^2+($AG41*$AB$28-($CA40+U$28))^2+($AG41*$AB$29-($CB40+U$29))^2+($AG41*$AB$30-($CC40+U$30))^2+($AG41*$AB$31-($CD40+U$31))^2+($AG41*$AB$32-($CE40+U$32))^2+($AG41*$AB$33-($CF40+U$33))^2+($AG41*$AB$34-($CG40+U$34))^2+($AG41*$AB$35-($CH40+U$35))^2+($AG41*$AB$36-($CI40+U$36))^2+($AG41*$AB$37-($CJ40+U$37))^2+($AG41*$AB$38-($CK40+U$38))^2+($AG41*$AB$39-($CL40+U$39))^2+($AG41*$AB$40-($CM40+U$40))^2+($AG41*$AB$41-($CN40+U$41))^2+($AG41*$AB$42-($CO40+U$42))^2+($AG41*$AB$43-($CP40+U$43))^2+($AG41*$AB$44-($CQ40+U$44))^2+($AG41*$AB$45-($CR40+U$45))^2+($AG41*$AB$46-($CS40+U$46))^2+($AG41*$AB$47-($CT40+U$47))^2+($AG41*$AB$48-($CU40+U$48))^2+($AG41*$AB$49-($CV40+U$49))^2+($AG41*$AB$50-($CW40+U$50))^2+($AG41*$AB$51-($CX40+U$51))^2+($AG41*$AB$52-($CY40+U$52))^2+($AG41*$AB$53-($CZ40+U$53))^2+($AG41*$AB$54-($DA40+U$54))^2+($AG41*$AB$55-($DB40+U$55))^2+($AG41*$AB$56-($DC40+U$56))^2+($AG41*$AB$57-($DD40+U$57))^2+($AG41*$AB$58-($DE40+U$58))^2+($AG41*$AB$59-($DF40+U$59))^2+($AG41*$AB$60-($DG40+U$60))^2+($AG41*$AB$61-($DH40+U$61))^2+($AG41*$AB$62-($DI40+U$62))^2+($AG41*$AB$63-($DJ40+U$63))^2)))</f>
        <v/>
      </c>
      <c r="AZ41" s="418" t="str">
        <f>IF(V$10=0,"",IF(COUNTIF($BE$7:$BE40,AZ$6)&gt;=HLOOKUP(AZ$6,$E$8:$X$10,ROW($E$10)-ROW($E$8)+1,FALSE),"",SQRT(($AG41*$AB$14-($BM40+V$14))^2+($AG41*$AB$15-($BN40+V$15))^2+($AG41*$AB$16-($BO40+V$16))^2+($AG41*$AB$17-($BP40+V$17))^2+($AG41*$AB$18-($BQ40+V$18))^2+($AG41*$AB$19-($BR40+V$19))^2+($AG41*$AB$20-($BS40+V$20))^2+($AG41*$AB$21-($BT40+V$21))^2+($AG41*$AB$22-($BU40+V$22))^2+($AG41*$AB$23-($BV40+V$23))^2+($AG41*$AB$24-($BW40+V$24))^2+($AG41*$AB$25-($BX40+V$25))^2+($AG41*$AB$26-($BY40+V$26))^2+($AG41*$AB$27-($BZ40+V$27))^2+($AG41*$AB$28-($CA40+V$28))^2+($AG41*$AB$29-($CB40+V$29))^2+($AG41*$AB$30-($CC40+V$30))^2+($AG41*$AB$31-($CD40+V$31))^2+($AG41*$AB$32-($CE40+V$32))^2+($AG41*$AB$33-($CF40+V$33))^2+($AG41*$AB$34-($CG40+V$34))^2+($AG41*$AB$35-($CH40+V$35))^2+($AG41*$AB$36-($CI40+V$36))^2+($AG41*$AB$37-($CJ40+V$37))^2+($AG41*$AB$38-($CK40+V$38))^2+($AG41*$AB$39-($CL40+V$39))^2+($AG41*$AB$40-($CM40+V$40))^2+($AG41*$AB$41-($CN40+V$41))^2+($AG41*$AB$42-($CO40+V$42))^2+($AG41*$AB$43-($CP40+V$43))^2+($AG41*$AB$44-($CQ40+V$44))^2+($AG41*$AB$45-($CR40+V$45))^2+($AG41*$AB$46-($CS40+V$46))^2+($AG41*$AB$47-($CT40+V$47))^2+($AG41*$AB$48-($CU40+V$48))^2+($AG41*$AB$49-($CV40+V$49))^2+($AG41*$AB$50-($CW40+V$50))^2+($AG41*$AB$51-($CX40+V$51))^2+($AG41*$AB$52-($CY40+V$52))^2+($AG41*$AB$53-($CZ40+V$53))^2+($AG41*$AB$54-($DA40+V$54))^2+($AG41*$AB$55-($DB40+V$55))^2+($AG41*$AB$56-($DC40+V$56))^2+($AG41*$AB$57-($DD40+V$57))^2+($AG41*$AB$58-($DE40+V$58))^2+($AG41*$AB$59-($DF40+V$59))^2+($AG41*$AB$60-($DG40+V$60))^2+($AG41*$AB$61-($DH40+V$61))^2+($AG41*$AB$62-($DI40+V$62))^2+($AG41*$AB$63-($DJ40+V$63))^2)))</f>
        <v/>
      </c>
      <c r="BA41" s="418" t="str">
        <f>IF(W$10=0,"",IF(COUNTIF($BE$7:$BE40,BA$6)&gt;=HLOOKUP(BA$6,$E$8:$X$10,ROW($E$10)-ROW($E$8)+1,FALSE),"",SQRT(($AG41*$AB$14-($BM40+W$14))^2+($AG41*$AB$15-($BN40+W$15))^2+($AG41*$AB$16-($BO40+W$16))^2+($AG41*$AB$17-($BP40+W$17))^2+($AG41*$AB$18-($BQ40+W$18))^2+($AG41*$AB$19-($BR40+W$19))^2+($AG41*$AB$20-($BS40+W$20))^2+($AG41*$AB$21-($BT40+W$21))^2+($AG41*$AB$22-($BU40+W$22))^2+($AG41*$AB$23-($BV40+W$23))^2+($AG41*$AB$24-($BW40+W$24))^2+($AG41*$AB$25-($BX40+W$25))^2+($AG41*$AB$26-($BY40+W$26))^2+($AG41*$AB$27-($BZ40+W$27))^2+($AG41*$AB$28-($CA40+W$28))^2+($AG41*$AB$29-($CB40+W$29))^2+($AG41*$AB$30-($CC40+W$30))^2+($AG41*$AB$31-($CD40+W$31))^2+($AG41*$AB$32-($CE40+W$32))^2+($AG41*$AB$33-($CF40+W$33))^2+($AG41*$AB$34-($CG40+W$34))^2+($AG41*$AB$35-($CH40+W$35))^2+($AG41*$AB$36-($CI40+W$36))^2+($AG41*$AB$37-($CJ40+W$37))^2+($AG41*$AB$38-($CK40+W$38))^2+($AG41*$AB$39-($CL40+W$39))^2+($AG41*$AB$40-($CM40+W$40))^2+($AG41*$AB$41-($CN40+W$41))^2+($AG41*$AB$42-($CO40+W$42))^2+($AG41*$AB$43-($CP40+W$43))^2+($AG41*$AB$44-($CQ40+W$44))^2+($AG41*$AB$45-($CR40+W$45))^2+($AG41*$AB$46-($CS40+W$46))^2+($AG41*$AB$47-($CT40+W$47))^2+($AG41*$AB$48-($CU40+W$48))^2+($AG41*$AB$49-($CV40+W$49))^2+($AG41*$AB$50-($CW40+W$50))^2+($AG41*$AB$51-($CX40+W$51))^2+($AG41*$AB$52-($CY40+W$52))^2+($AG41*$AB$53-($CZ40+W$53))^2+($AG41*$AB$54-($DA40+W$54))^2+($AG41*$AB$55-($DB40+W$55))^2+($AG41*$AB$56-($DC40+W$56))^2+($AG41*$AB$57-($DD40+W$57))^2+($AG41*$AB$58-($DE40+W$58))^2+($AG41*$AB$59-($DF40+W$59))^2+($AG41*$AB$60-($DG40+W$60))^2+($AG41*$AB$61-($DH40+W$61))^2+($AG41*$AB$62-($DI40+W$62))^2+($AG41*$AB$63-($DJ40+W$63))^2)))</f>
        <v/>
      </c>
      <c r="BB41" s="418" t="str">
        <f>IF(X$10=0,"",IF(COUNTIF($BE$7:$BE40,BB$6)&gt;=HLOOKUP(BB$6,$E$8:$X$10,ROW($E$10)-ROW($E$8)+1,FALSE),"",SQRT(($AG41*$AB$14-($BM40+X$14))^2+($AG41*$AB$15-($BN40+X$15))^2+($AG41*$AB$16-($BO40+X$16))^2+($AG41*$AB$17-($BP40+X$17))^2+($AG41*$AB$18-($BQ40+X$18))^2+($AG41*$AB$19-($BR40+X$19))^2+($AG41*$AB$20-($BS40+X$20))^2+($AG41*$AB$21-($BT40+X$21))^2+($AG41*$AB$22-($BU40+X$22))^2+($AG41*$AB$23-($BV40+X$23))^2+($AG41*$AB$24-($BW40+X$24))^2+($AG41*$AB$25-($BX40+X$25))^2+($AG41*$AB$26-($BY40+X$26))^2+($AG41*$AB$27-($BZ40+X$27))^2+($AG41*$AB$28-($CA40+X$28))^2+($AG41*$AB$29-($CB40+X$29))^2+($AG41*$AB$30-($CC40+X$30))^2+($AG41*$AB$31-($CD40+X$31))^2+($AG41*$AB$32-($CE40+X$32))^2+($AG41*$AB$33-($CF40+X$33))^2+($AG41*$AB$34-($CG40+X$34))^2+($AG41*$AB$35-($CH40+X$35))^2+($AG41*$AB$36-($CI40+X$36))^2+($AG41*$AB$37-($CJ40+X$37))^2+($AG41*$AB$38-($CK40+X$38))^2+($AG41*$AB$39-($CL40+X$39))^2+($AG41*$AB$40-($CM40+X$40))^2+($AG41*$AB$41-($CN40+X$41))^2+($AG41*$AB$42-($CO40+X$42))^2+($AG41*$AB$43-($CP40+X$43))^2+($AG41*$AB$44-($CQ40+X$44))^2+($AG41*$AB$45-($CR40+X$45))^2+($AG41*$AB$46-($CS40+X$46))^2+($AG41*$AB$47-($CT40+X$47))^2+($AG41*$AB$48-($CU40+X$48))^2+($AG41*$AB$49-($CV40+X$49))^2+($AG41*$AB$50-($CW40+X$50))^2+($AG41*$AB$51-($CX40+X$51))^2+($AG41*$AB$52-($CY40+X$52))^2+($AG41*$AB$53-($CZ40+X$53))^2+($AG41*$AB$54-($DA40+X$54))^2+($AG41*$AB$55-($DB40+X$55))^2+($AG41*$AB$56-($DC40+X$56))^2+($AG41*$AB$57-($DD40+X$57))^2+($AG41*$AB$58-($DE40+X$58))^2+($AG41*$AB$59-($DF40+X$59))^2+($AG41*$AB$60-($DG40+X$60))^2+($AG41*$AB$61-($DH40+X$61))^2+($AG41*$AB$62-($DI40+X$62))^2+($AG41*$AB$63-($DJ40+X$63))^2)))</f>
        <v/>
      </c>
      <c r="BC41" s="200"/>
      <c r="BD41" s="419">
        <f t="shared" si="68"/>
        <v>0</v>
      </c>
      <c r="BE41" s="420">
        <f t="shared" si="7"/>
        <v>0</v>
      </c>
      <c r="BF41" s="421">
        <f t="shared" si="8"/>
        <v>0</v>
      </c>
      <c r="BG41" s="71"/>
      <c r="BH41" s="71"/>
      <c r="BI41" s="71"/>
      <c r="BJ41" s="71"/>
      <c r="BK41" s="71"/>
      <c r="BL41" s="197">
        <f t="shared" si="69"/>
        <v>35</v>
      </c>
      <c r="BM41" s="202">
        <f t="shared" si="66"/>
        <v>0</v>
      </c>
      <c r="BN41" s="202">
        <f t="shared" si="67"/>
        <v>0</v>
      </c>
      <c r="BO41" s="202">
        <f t="shared" si="13"/>
        <v>0</v>
      </c>
      <c r="BP41" s="202">
        <f t="shared" si="14"/>
        <v>0</v>
      </c>
      <c r="BQ41" s="202">
        <f t="shared" si="15"/>
        <v>0</v>
      </c>
      <c r="BR41" s="202">
        <f t="shared" si="16"/>
        <v>0</v>
      </c>
      <c r="BS41" s="202">
        <f t="shared" si="17"/>
        <v>0</v>
      </c>
      <c r="BT41" s="202">
        <f t="shared" si="18"/>
        <v>0</v>
      </c>
      <c r="BU41" s="202">
        <f t="shared" si="19"/>
        <v>0</v>
      </c>
      <c r="BV41" s="202">
        <f t="shared" si="20"/>
        <v>0</v>
      </c>
      <c r="BW41" s="202">
        <f t="shared" si="21"/>
        <v>0</v>
      </c>
      <c r="BX41" s="202">
        <f t="shared" si="22"/>
        <v>0</v>
      </c>
      <c r="BY41" s="202">
        <f t="shared" si="23"/>
        <v>0</v>
      </c>
      <c r="BZ41" s="202">
        <f t="shared" si="24"/>
        <v>0</v>
      </c>
      <c r="CA41" s="202">
        <f t="shared" si="25"/>
        <v>0</v>
      </c>
      <c r="CB41" s="202">
        <f t="shared" si="26"/>
        <v>0</v>
      </c>
      <c r="CC41" s="202">
        <f t="shared" si="27"/>
        <v>0</v>
      </c>
      <c r="CD41" s="202">
        <f t="shared" si="28"/>
        <v>0</v>
      </c>
      <c r="CE41" s="202">
        <f t="shared" si="29"/>
        <v>0</v>
      </c>
      <c r="CF41" s="202">
        <f t="shared" si="30"/>
        <v>0</v>
      </c>
      <c r="CG41" s="202">
        <f t="shared" si="31"/>
        <v>0</v>
      </c>
      <c r="CH41" s="202">
        <f t="shared" si="32"/>
        <v>0</v>
      </c>
      <c r="CI41" s="202">
        <f t="shared" si="33"/>
        <v>0</v>
      </c>
      <c r="CJ41" s="202">
        <f t="shared" si="34"/>
        <v>0</v>
      </c>
      <c r="CK41" s="202">
        <f t="shared" si="35"/>
        <v>0</v>
      </c>
      <c r="CL41" s="202">
        <f t="shared" si="36"/>
        <v>0</v>
      </c>
      <c r="CM41" s="202">
        <f t="shared" si="37"/>
        <v>0</v>
      </c>
      <c r="CN41" s="202">
        <f t="shared" si="38"/>
        <v>0</v>
      </c>
      <c r="CO41" s="202">
        <f t="shared" si="39"/>
        <v>0</v>
      </c>
      <c r="CP41" s="202">
        <f t="shared" si="40"/>
        <v>0</v>
      </c>
      <c r="CQ41" s="202">
        <f t="shared" si="41"/>
        <v>0</v>
      </c>
      <c r="CR41" s="202">
        <f t="shared" si="42"/>
        <v>0</v>
      </c>
      <c r="CS41" s="202">
        <f t="shared" si="43"/>
        <v>0</v>
      </c>
      <c r="CT41" s="202">
        <f t="shared" si="44"/>
        <v>0</v>
      </c>
      <c r="CU41" s="202">
        <f t="shared" si="45"/>
        <v>0</v>
      </c>
      <c r="CV41" s="202">
        <f t="shared" si="46"/>
        <v>0</v>
      </c>
      <c r="CW41" s="202">
        <f t="shared" si="47"/>
        <v>0</v>
      </c>
      <c r="CX41" s="202">
        <f t="shared" si="48"/>
        <v>0</v>
      </c>
      <c r="CY41" s="202">
        <f t="shared" si="49"/>
        <v>0</v>
      </c>
      <c r="CZ41" s="202">
        <f t="shared" si="50"/>
        <v>0</v>
      </c>
      <c r="DA41" s="202">
        <f t="shared" si="51"/>
        <v>0</v>
      </c>
      <c r="DB41" s="202">
        <f t="shared" si="52"/>
        <v>0</v>
      </c>
      <c r="DC41" s="202">
        <f t="shared" si="53"/>
        <v>0</v>
      </c>
      <c r="DD41" s="202">
        <f t="shared" si="54"/>
        <v>0</v>
      </c>
      <c r="DE41" s="202">
        <f t="shared" si="55"/>
        <v>0</v>
      </c>
      <c r="DF41" s="202">
        <f t="shared" si="56"/>
        <v>0</v>
      </c>
      <c r="DG41" s="202">
        <f t="shared" si="57"/>
        <v>0</v>
      </c>
      <c r="DH41" s="202">
        <f t="shared" si="58"/>
        <v>0</v>
      </c>
      <c r="DI41" s="202">
        <f t="shared" si="59"/>
        <v>0</v>
      </c>
      <c r="DJ41" s="202">
        <f t="shared" si="60"/>
        <v>0</v>
      </c>
      <c r="DK41" s="71"/>
      <c r="DL41" s="71"/>
      <c r="DM41" s="71"/>
      <c r="DN41" s="71"/>
      <c r="DO41" s="71"/>
      <c r="DP41" s="71"/>
    </row>
    <row r="42" spans="1:120" ht="18" customHeight="1" thickTop="1" thickBot="1" x14ac:dyDescent="0.25">
      <c r="A42" s="71"/>
      <c r="B42" s="691"/>
      <c r="C42" s="220"/>
      <c r="D42" s="236"/>
      <c r="E42" s="237"/>
      <c r="F42" s="237"/>
      <c r="G42" s="237"/>
      <c r="H42" s="237"/>
      <c r="I42" s="237"/>
      <c r="J42" s="237"/>
      <c r="K42" s="237"/>
      <c r="L42" s="237"/>
      <c r="M42" s="237"/>
      <c r="N42" s="237"/>
      <c r="O42" s="237"/>
      <c r="P42" s="237"/>
      <c r="Q42" s="237"/>
      <c r="R42" s="237"/>
      <c r="S42" s="237"/>
      <c r="T42" s="237"/>
      <c r="U42" s="237"/>
      <c r="V42" s="237"/>
      <c r="W42" s="415"/>
      <c r="X42" s="414"/>
      <c r="Y42" s="133"/>
      <c r="Z42" s="222">
        <f t="shared" si="63"/>
        <v>0</v>
      </c>
      <c r="AA42" s="223"/>
      <c r="AB42" s="224">
        <f t="shared" si="64"/>
        <v>0</v>
      </c>
      <c r="AC42" s="71"/>
      <c r="AD42" s="440">
        <f t="shared" si="65"/>
        <v>0</v>
      </c>
      <c r="AE42" s="71"/>
      <c r="AF42" s="71"/>
      <c r="AG42" s="417">
        <f>IF(MAX(AG$7:AG41)&lt;$W$12,AG41+1,0)</f>
        <v>0</v>
      </c>
      <c r="AH42" s="200"/>
      <c r="AI42" s="418" t="str">
        <f>IF(E$10=0,"",IF(COUNTIF($BE$7:$BE41,AI$6)&gt;=HLOOKUP(AI$6,$E$8:$X$10,ROW($E$10)-ROW($E$8)+1,FALSE),"",SQRT(($AG42*$AB$14-($BM41+E$14))^2+($AG42*$AB$15-($BN41+E$15))^2+($AG42*$AB$16-($BO41+E$16))^2+($AG42*$AB$17-($BP41+E$17))^2+($AG42*$AB$18-($BQ41+E$18))^2+($AG42*$AB$19-($BR41+E$19))^2+($AG42*$AB$20-($BS41+E$20))^2+($AG42*$AB$21-($BT41+E$21))^2+($AG42*$AB$22-($BU41+E$22))^2+($AG42*$AB$23-($BV41+E$23))^2+($AG42*$AB$24-($BW41+E$24))^2+($AG42*$AB$25-($BX41+E$25))^2+($AG42*$AB$26-($BY41+E$26))^2+($AG42*$AB$27-($BZ41+E$27))^2+($AG42*$AB$28-($CA41+E$28))^2+($AG42*$AB$29-($CB41+E$29))^2+($AG42*$AB$30-($CC41+E$30))^2+($AG42*$AB$31-($CD41+E$31))^2+($AG42*$AB$32-($CE41+E$32))^2+($AG42*$AB$33-($CF41+E$33))^2+($AG42*$AB$34-($CG41+E$34))^2+($AG42*$AB$35-($CH41+E$35))^2+($AG42*$AB$36-($CI41+E$36))^2+($AG42*$AB$37-($CJ41+E$37))^2+($AG42*$AB$38-($CK41+E$38))^2+($AG42*$AB$39-($CL41+E$39))^2+($AG42*$AB$40-($CM41+E$40))^2+($AG42*$AB$41-($CN41+E$41))^2+($AG42*$AB$42-($CO41+E$42))^2+($AG42*$AB$43-($CP41+E$43))^2+($AG42*$AB$44-($CQ41+E$44))^2+($AG42*$AB$45-($CR41+E$45))^2+($AG42*$AB$46-($CS41+E$46))^2+($AG42*$AB$47-($CT41+E$47))^2+($AG42*$AB$48-($CU41+E$48))^2+($AG42*$AB$49-($CV41+E$49))^2+($AG42*$AB$50-($CW41+E$50))^2+($AG42*$AB$51-($CX41+E$51))^2+($AG42*$AB$52-($CY41+E$52))^2+($AG42*$AB$53-($CZ41+E$53))^2+($AG42*$AB$54-($DA41+E$54))^2+($AG42*$AB$55-($DB41+E$55))^2+($AG42*$AB$56-($DC41+E$56))^2+($AG42*$AB$57-($DD41+E$57))^2+($AG42*$AB$58-($DE41+E$58))^2+($AG42*$AB$59-($DF41+E$59))^2+($AG42*$AB$60-($DG41+E$60))^2+($AG42*$AB$61-($DH41+E$61))^2+($AG42*$AB$62-($DI41+E$62))^2+($AG42*$AB$63-($DJ41+E$63))^2)))</f>
        <v/>
      </c>
      <c r="AJ42" s="418" t="str">
        <f>IF(F$10=0,"",IF(COUNTIF($BE$7:$BE41,AJ$6)&gt;=HLOOKUP(AJ$6,$E$8:$X$10,ROW($E$10)-ROW($E$8)+1,FALSE),"",SQRT(($AG42*$AB$14-($BM41+F$14))^2+($AG42*$AB$15-($BN41+F$15))^2+($AG42*$AB$16-($BO41+F$16))^2+($AG42*$AB$17-($BP41+F$17))^2+($AG42*$AB$18-($BQ41+F$18))^2+($AG42*$AB$19-($BR41+F$19))^2+($AG42*$AB$20-($BS41+F$20))^2+($AG42*$AB$21-($BT41+F$21))^2+($AG42*$AB$22-($BU41+F$22))^2+($AG42*$AB$23-($BV41+F$23))^2+($AG42*$AB$24-($BW41+F$24))^2+($AG42*$AB$25-($BX41+F$25))^2+($AG42*$AB$26-($BY41+F$26))^2+($AG42*$AB$27-($BZ41+F$27))^2+($AG42*$AB$28-($CA41+F$28))^2+($AG42*$AB$29-($CB41+F$29))^2+($AG42*$AB$30-($CC41+F$30))^2+($AG42*$AB$31-($CD41+F$31))^2+($AG42*$AB$32-($CE41+F$32))^2+($AG42*$AB$33-($CF41+F$33))^2+($AG42*$AB$34-($CG41+F$34))^2+($AG42*$AB$35-($CH41+F$35))^2+($AG42*$AB$36-($CI41+F$36))^2+($AG42*$AB$37-($CJ41+F$37))^2+($AG42*$AB$38-($CK41+F$38))^2+($AG42*$AB$39-($CL41+F$39))^2+($AG42*$AB$40-($CM41+F$40))^2+($AG42*$AB$41-($CN41+F$41))^2+($AG42*$AB$42-($CO41+F$42))^2+($AG42*$AB$43-($CP41+F$43))^2+($AG42*$AB$44-($CQ41+F$44))^2+($AG42*$AB$45-($CR41+F$45))^2+($AG42*$AB$46-($CS41+F$46))^2+($AG42*$AB$47-($CT41+F$47))^2+($AG42*$AB$48-($CU41+F$48))^2+($AG42*$AB$49-($CV41+F$49))^2+($AG42*$AB$50-($CW41+F$50))^2+($AG42*$AB$51-($CX41+F$51))^2+($AG42*$AB$52-($CY41+F$52))^2+($AG42*$AB$53-($CZ41+F$53))^2+($AG42*$AB$54-($DA41+F$54))^2+($AG42*$AB$55-($DB41+F$55))^2+($AG42*$AB$56-($DC41+F$56))^2+($AG42*$AB$57-($DD41+F$57))^2+($AG42*$AB$58-($DE41+F$58))^2+($AG42*$AB$59-($DF41+F$59))^2+($AG42*$AB$60-($DG41+F$60))^2+($AG42*$AB$61-($DH41+F$61))^2+($AG42*$AB$62-($DI41+F$62))^2+($AG42*$AB$63-($DJ41+F$63))^2)))</f>
        <v/>
      </c>
      <c r="AK42" s="418" t="str">
        <f>IF(G$10=0,"",IF(COUNTIF($BE$7:$BE41,AK$6)&gt;=HLOOKUP(AK$6,$E$8:$X$10,ROW($E$10)-ROW($E$8)+1,FALSE),"",SQRT(($AG42*$AB$14-($BM41+G$14))^2+($AG42*$AB$15-($BN41+G$15))^2+($AG42*$AB$16-($BO41+G$16))^2+($AG42*$AB$17-($BP41+G$17))^2+($AG42*$AB$18-($BQ41+G$18))^2+($AG42*$AB$19-($BR41+G$19))^2+($AG42*$AB$20-($BS41+G$20))^2+($AG42*$AB$21-($BT41+G$21))^2+($AG42*$AB$22-($BU41+G$22))^2+($AG42*$AB$23-($BV41+G$23))^2+($AG42*$AB$24-($BW41+G$24))^2+($AG42*$AB$25-($BX41+G$25))^2+($AG42*$AB$26-($BY41+G$26))^2+($AG42*$AB$27-($BZ41+G$27))^2+($AG42*$AB$28-($CA41+G$28))^2+($AG42*$AB$29-($CB41+G$29))^2+($AG42*$AB$30-($CC41+G$30))^2+($AG42*$AB$31-($CD41+G$31))^2+($AG42*$AB$32-($CE41+G$32))^2+($AG42*$AB$33-($CF41+G$33))^2+($AG42*$AB$34-($CG41+G$34))^2+($AG42*$AB$35-($CH41+G$35))^2+($AG42*$AB$36-($CI41+G$36))^2+($AG42*$AB$37-($CJ41+G$37))^2+($AG42*$AB$38-($CK41+G$38))^2+($AG42*$AB$39-($CL41+G$39))^2+($AG42*$AB$40-($CM41+G$40))^2+($AG42*$AB$41-($CN41+G$41))^2+($AG42*$AB$42-($CO41+G$42))^2+($AG42*$AB$43-($CP41+G$43))^2+($AG42*$AB$44-($CQ41+G$44))^2+($AG42*$AB$45-($CR41+G$45))^2+($AG42*$AB$46-($CS41+G$46))^2+($AG42*$AB$47-($CT41+G$47))^2+($AG42*$AB$48-($CU41+G$48))^2+($AG42*$AB$49-($CV41+G$49))^2+($AG42*$AB$50-($CW41+G$50))^2+($AG42*$AB$51-($CX41+G$51))^2+($AG42*$AB$52-($CY41+G$52))^2+($AG42*$AB$53-($CZ41+G$53))^2+($AG42*$AB$54-($DA41+G$54))^2+($AG42*$AB$55-($DB41+G$55))^2+($AG42*$AB$56-($DC41+G$56))^2+($AG42*$AB$57-($DD41+G$57))^2+($AG42*$AB$58-($DE41+G$58))^2+($AG42*$AB$59-($DF41+G$59))^2+($AG42*$AB$60-($DG41+G$60))^2+($AG42*$AB$61-($DH41+G$61))^2+($AG42*$AB$62-($DI41+G$62))^2+($AG42*$AB$63-($DJ41+G$63))^2)))</f>
        <v/>
      </c>
      <c r="AL42" s="418" t="str">
        <f>IF(H$10=0,"",IF(COUNTIF($BE$7:$BE41,AL$6)&gt;=HLOOKUP(AL$6,$E$8:$X$10,ROW($E$10)-ROW($E$8)+1,FALSE),"",SQRT(($AG42*$AB$14-($BM41+H$14))^2+($AG42*$AB$15-($BN41+H$15))^2+($AG42*$AB$16-($BO41+H$16))^2+($AG42*$AB$17-($BP41+H$17))^2+($AG42*$AB$18-($BQ41+H$18))^2+($AG42*$AB$19-($BR41+H$19))^2+($AG42*$AB$20-($BS41+H$20))^2+($AG42*$AB$21-($BT41+H$21))^2+($AG42*$AB$22-($BU41+H$22))^2+($AG42*$AB$23-($BV41+H$23))^2+($AG42*$AB$24-($BW41+H$24))^2+($AG42*$AB$25-($BX41+H$25))^2+($AG42*$AB$26-($BY41+H$26))^2+($AG42*$AB$27-($BZ41+H$27))^2+($AG42*$AB$28-($CA41+H$28))^2+($AG42*$AB$29-($CB41+H$29))^2+($AG42*$AB$30-($CC41+H$30))^2+($AG42*$AB$31-($CD41+H$31))^2+($AG42*$AB$32-($CE41+H$32))^2+($AG42*$AB$33-($CF41+H$33))^2+($AG42*$AB$34-($CG41+H$34))^2+($AG42*$AB$35-($CH41+H$35))^2+($AG42*$AB$36-($CI41+H$36))^2+($AG42*$AB$37-($CJ41+H$37))^2+($AG42*$AB$38-($CK41+H$38))^2+($AG42*$AB$39-($CL41+H$39))^2+($AG42*$AB$40-($CM41+H$40))^2+($AG42*$AB$41-($CN41+H$41))^2+($AG42*$AB$42-($CO41+H$42))^2+($AG42*$AB$43-($CP41+H$43))^2+($AG42*$AB$44-($CQ41+H$44))^2+($AG42*$AB$45-($CR41+H$45))^2+($AG42*$AB$46-($CS41+H$46))^2+($AG42*$AB$47-($CT41+H$47))^2+($AG42*$AB$48-($CU41+H$48))^2+($AG42*$AB$49-($CV41+H$49))^2+($AG42*$AB$50-($CW41+H$50))^2+($AG42*$AB$51-($CX41+H$51))^2+($AG42*$AB$52-($CY41+H$52))^2+($AG42*$AB$53-($CZ41+H$53))^2+($AG42*$AB$54-($DA41+H$54))^2+($AG42*$AB$55-($DB41+H$55))^2+($AG42*$AB$56-($DC41+H$56))^2+($AG42*$AB$57-($DD41+H$57))^2+($AG42*$AB$58-($DE41+H$58))^2+($AG42*$AB$59-($DF41+H$59))^2+($AG42*$AB$60-($DG41+H$60))^2+($AG42*$AB$61-($DH41+H$61))^2+($AG42*$AB$62-($DI41+H$62))^2+($AG42*$AB$63-($DJ41+H$63))^2)))</f>
        <v/>
      </c>
      <c r="AM42" s="418" t="str">
        <f>IF(I$10=0,"",IF(COUNTIF($BE$7:$BE41,AM$6)&gt;=HLOOKUP(AM$6,$E$8:$X$10,ROW($E$10)-ROW($E$8)+1,FALSE),"",SQRT(($AG42*$AB$14-($BM41+I$14))^2+($AG42*$AB$15-($BN41+I$15))^2+($AG42*$AB$16-($BO41+I$16))^2+($AG42*$AB$17-($BP41+I$17))^2+($AG42*$AB$18-($BQ41+I$18))^2+($AG42*$AB$19-($BR41+I$19))^2+($AG42*$AB$20-($BS41+I$20))^2+($AG42*$AB$21-($BT41+I$21))^2+($AG42*$AB$22-($BU41+I$22))^2+($AG42*$AB$23-($BV41+I$23))^2+($AG42*$AB$24-($BW41+I$24))^2+($AG42*$AB$25-($BX41+I$25))^2+($AG42*$AB$26-($BY41+I$26))^2+($AG42*$AB$27-($BZ41+I$27))^2+($AG42*$AB$28-($CA41+I$28))^2+($AG42*$AB$29-($CB41+I$29))^2+($AG42*$AB$30-($CC41+I$30))^2+($AG42*$AB$31-($CD41+I$31))^2+($AG42*$AB$32-($CE41+I$32))^2+($AG42*$AB$33-($CF41+I$33))^2+($AG42*$AB$34-($CG41+I$34))^2+($AG42*$AB$35-($CH41+I$35))^2+($AG42*$AB$36-($CI41+I$36))^2+($AG42*$AB$37-($CJ41+I$37))^2+($AG42*$AB$38-($CK41+I$38))^2+($AG42*$AB$39-($CL41+I$39))^2+($AG42*$AB$40-($CM41+I$40))^2+($AG42*$AB$41-($CN41+I$41))^2+($AG42*$AB$42-($CO41+I$42))^2+($AG42*$AB$43-($CP41+I$43))^2+($AG42*$AB$44-($CQ41+I$44))^2+($AG42*$AB$45-($CR41+I$45))^2+($AG42*$AB$46-($CS41+I$46))^2+($AG42*$AB$47-($CT41+I$47))^2+($AG42*$AB$48-($CU41+I$48))^2+($AG42*$AB$49-($CV41+I$49))^2+($AG42*$AB$50-($CW41+I$50))^2+($AG42*$AB$51-($CX41+I$51))^2+($AG42*$AB$52-($CY41+I$52))^2+($AG42*$AB$53-($CZ41+I$53))^2+($AG42*$AB$54-($DA41+I$54))^2+($AG42*$AB$55-($DB41+I$55))^2+($AG42*$AB$56-($DC41+I$56))^2+($AG42*$AB$57-($DD41+I$57))^2+($AG42*$AB$58-($DE41+I$58))^2+($AG42*$AB$59-($DF41+I$59))^2+($AG42*$AB$60-($DG41+I$60))^2+($AG42*$AB$61-($DH41+I$61))^2+($AG42*$AB$62-($DI41+I$62))^2+($AG42*$AB$63-($DJ41+I$63))^2)))</f>
        <v/>
      </c>
      <c r="AN42" s="418" t="str">
        <f>IF(J$10=0,"",IF(COUNTIF($BE$7:$BE41,AN$6)&gt;=HLOOKUP(AN$6,$E$8:$X$10,ROW($E$10)-ROW($E$8)+1,FALSE),"",SQRT(($AG42*$AB$14-($BM41+J$14))^2+($AG42*$AB$15-($BN41+J$15))^2+($AG42*$AB$16-($BO41+J$16))^2+($AG42*$AB$17-($BP41+J$17))^2+($AG42*$AB$18-($BQ41+J$18))^2+($AG42*$AB$19-($BR41+J$19))^2+($AG42*$AB$20-($BS41+J$20))^2+($AG42*$AB$21-($BT41+J$21))^2+($AG42*$AB$22-($BU41+J$22))^2+($AG42*$AB$23-($BV41+J$23))^2+($AG42*$AB$24-($BW41+J$24))^2+($AG42*$AB$25-($BX41+J$25))^2+($AG42*$AB$26-($BY41+J$26))^2+($AG42*$AB$27-($BZ41+J$27))^2+($AG42*$AB$28-($CA41+J$28))^2+($AG42*$AB$29-($CB41+J$29))^2+($AG42*$AB$30-($CC41+J$30))^2+($AG42*$AB$31-($CD41+J$31))^2+($AG42*$AB$32-($CE41+J$32))^2+($AG42*$AB$33-($CF41+J$33))^2+($AG42*$AB$34-($CG41+J$34))^2+($AG42*$AB$35-($CH41+J$35))^2+($AG42*$AB$36-($CI41+J$36))^2+($AG42*$AB$37-($CJ41+J$37))^2+($AG42*$AB$38-($CK41+J$38))^2+($AG42*$AB$39-($CL41+J$39))^2+($AG42*$AB$40-($CM41+J$40))^2+($AG42*$AB$41-($CN41+J$41))^2+($AG42*$AB$42-($CO41+J$42))^2+($AG42*$AB$43-($CP41+J$43))^2+($AG42*$AB$44-($CQ41+J$44))^2+($AG42*$AB$45-($CR41+J$45))^2+($AG42*$AB$46-($CS41+J$46))^2+($AG42*$AB$47-($CT41+J$47))^2+($AG42*$AB$48-($CU41+J$48))^2+($AG42*$AB$49-($CV41+J$49))^2+($AG42*$AB$50-($CW41+J$50))^2+($AG42*$AB$51-($CX41+J$51))^2+($AG42*$AB$52-($CY41+J$52))^2+($AG42*$AB$53-($CZ41+J$53))^2+($AG42*$AB$54-($DA41+J$54))^2+($AG42*$AB$55-($DB41+J$55))^2+($AG42*$AB$56-($DC41+J$56))^2+($AG42*$AB$57-($DD41+J$57))^2+($AG42*$AB$58-($DE41+J$58))^2+($AG42*$AB$59-($DF41+J$59))^2+($AG42*$AB$60-($DG41+J$60))^2+($AG42*$AB$61-($DH41+J$61))^2+($AG42*$AB$62-($DI41+J$62))^2+($AG42*$AB$63-($DJ41+J$63))^2)))</f>
        <v/>
      </c>
      <c r="AO42" s="418" t="str">
        <f>IF(K$10=0,"",IF(COUNTIF($BE$7:$BE41,AO$6)&gt;=HLOOKUP(AO$6,$E$8:$X$10,ROW($E$10)-ROW($E$8)+1,FALSE),"",SQRT(($AG42*$AB$14-($BM41+K$14))^2+($AG42*$AB$15-($BN41+K$15))^2+($AG42*$AB$16-($BO41+K$16))^2+($AG42*$AB$17-($BP41+K$17))^2+($AG42*$AB$18-($BQ41+K$18))^2+($AG42*$AB$19-($BR41+K$19))^2+($AG42*$AB$20-($BS41+K$20))^2+($AG42*$AB$21-($BT41+K$21))^2+($AG42*$AB$22-($BU41+K$22))^2+($AG42*$AB$23-($BV41+K$23))^2+($AG42*$AB$24-($BW41+K$24))^2+($AG42*$AB$25-($BX41+K$25))^2+($AG42*$AB$26-($BY41+K$26))^2+($AG42*$AB$27-($BZ41+K$27))^2+($AG42*$AB$28-($CA41+K$28))^2+($AG42*$AB$29-($CB41+K$29))^2+($AG42*$AB$30-($CC41+K$30))^2+($AG42*$AB$31-($CD41+K$31))^2+($AG42*$AB$32-($CE41+K$32))^2+($AG42*$AB$33-($CF41+K$33))^2+($AG42*$AB$34-($CG41+K$34))^2+($AG42*$AB$35-($CH41+K$35))^2+($AG42*$AB$36-($CI41+K$36))^2+($AG42*$AB$37-($CJ41+K$37))^2+($AG42*$AB$38-($CK41+K$38))^2+($AG42*$AB$39-($CL41+K$39))^2+($AG42*$AB$40-($CM41+K$40))^2+($AG42*$AB$41-($CN41+K$41))^2+($AG42*$AB$42-($CO41+K$42))^2+($AG42*$AB$43-($CP41+K$43))^2+($AG42*$AB$44-($CQ41+K$44))^2+($AG42*$AB$45-($CR41+K$45))^2+($AG42*$AB$46-($CS41+K$46))^2+($AG42*$AB$47-($CT41+K$47))^2+($AG42*$AB$48-($CU41+K$48))^2+($AG42*$AB$49-($CV41+K$49))^2+($AG42*$AB$50-($CW41+K$50))^2+($AG42*$AB$51-($CX41+K$51))^2+($AG42*$AB$52-($CY41+K$52))^2+($AG42*$AB$53-($CZ41+K$53))^2+($AG42*$AB$54-($DA41+K$54))^2+($AG42*$AB$55-($DB41+K$55))^2+($AG42*$AB$56-($DC41+K$56))^2+($AG42*$AB$57-($DD41+K$57))^2+($AG42*$AB$58-($DE41+K$58))^2+($AG42*$AB$59-($DF41+K$59))^2+($AG42*$AB$60-($DG41+K$60))^2+($AG42*$AB$61-($DH41+K$61))^2+($AG42*$AB$62-($DI41+K$62))^2+($AG42*$AB$63-($DJ41+K$63))^2)))</f>
        <v/>
      </c>
      <c r="AP42" s="418" t="str">
        <f>IF(L$10=0,"",IF(COUNTIF($BE$7:$BE41,AP$6)&gt;=HLOOKUP(AP$6,$E$8:$X$10,ROW($E$10)-ROW($E$8)+1,FALSE),"",SQRT(($AG42*$AB$14-($BM41+L$14))^2+($AG42*$AB$15-($BN41+L$15))^2+($AG42*$AB$16-($BO41+L$16))^2+($AG42*$AB$17-($BP41+L$17))^2+($AG42*$AB$18-($BQ41+L$18))^2+($AG42*$AB$19-($BR41+L$19))^2+($AG42*$AB$20-($BS41+L$20))^2+($AG42*$AB$21-($BT41+L$21))^2+($AG42*$AB$22-($BU41+L$22))^2+($AG42*$AB$23-($BV41+L$23))^2+($AG42*$AB$24-($BW41+L$24))^2+($AG42*$AB$25-($BX41+L$25))^2+($AG42*$AB$26-($BY41+L$26))^2+($AG42*$AB$27-($BZ41+L$27))^2+($AG42*$AB$28-($CA41+L$28))^2+($AG42*$AB$29-($CB41+L$29))^2+($AG42*$AB$30-($CC41+L$30))^2+($AG42*$AB$31-($CD41+L$31))^2+($AG42*$AB$32-($CE41+L$32))^2+($AG42*$AB$33-($CF41+L$33))^2+($AG42*$AB$34-($CG41+L$34))^2+($AG42*$AB$35-($CH41+L$35))^2+($AG42*$AB$36-($CI41+L$36))^2+($AG42*$AB$37-($CJ41+L$37))^2+($AG42*$AB$38-($CK41+L$38))^2+($AG42*$AB$39-($CL41+L$39))^2+($AG42*$AB$40-($CM41+L$40))^2+($AG42*$AB$41-($CN41+L$41))^2+($AG42*$AB$42-($CO41+L$42))^2+($AG42*$AB$43-($CP41+L$43))^2+($AG42*$AB$44-($CQ41+L$44))^2+($AG42*$AB$45-($CR41+L$45))^2+($AG42*$AB$46-($CS41+L$46))^2+($AG42*$AB$47-($CT41+L$47))^2+($AG42*$AB$48-($CU41+L$48))^2+($AG42*$AB$49-($CV41+L$49))^2+($AG42*$AB$50-($CW41+L$50))^2+($AG42*$AB$51-($CX41+L$51))^2+($AG42*$AB$52-($CY41+L$52))^2+($AG42*$AB$53-($CZ41+L$53))^2+($AG42*$AB$54-($DA41+L$54))^2+($AG42*$AB$55-($DB41+L$55))^2+($AG42*$AB$56-($DC41+L$56))^2+($AG42*$AB$57-($DD41+L$57))^2+($AG42*$AB$58-($DE41+L$58))^2+($AG42*$AB$59-($DF41+L$59))^2+($AG42*$AB$60-($DG41+L$60))^2+($AG42*$AB$61-($DH41+L$61))^2+($AG42*$AB$62-($DI41+L$62))^2+($AG42*$AB$63-($DJ41+L$63))^2)))</f>
        <v/>
      </c>
      <c r="AQ42" s="418" t="str">
        <f>IF(M$10=0,"",IF(COUNTIF($BE$7:$BE41,AQ$6)&gt;=HLOOKUP(AQ$6,$E$8:$X$10,ROW($E$10)-ROW($E$8)+1,FALSE),"",SQRT(($AG42*$AB$14-($BM41+M$14))^2+($AG42*$AB$15-($BN41+M$15))^2+($AG42*$AB$16-($BO41+M$16))^2+($AG42*$AB$17-($BP41+M$17))^2+($AG42*$AB$18-($BQ41+M$18))^2+($AG42*$AB$19-($BR41+M$19))^2+($AG42*$AB$20-($BS41+M$20))^2+($AG42*$AB$21-($BT41+M$21))^2+($AG42*$AB$22-($BU41+M$22))^2+($AG42*$AB$23-($BV41+M$23))^2+($AG42*$AB$24-($BW41+M$24))^2+($AG42*$AB$25-($BX41+M$25))^2+($AG42*$AB$26-($BY41+M$26))^2+($AG42*$AB$27-($BZ41+M$27))^2+($AG42*$AB$28-($CA41+M$28))^2+($AG42*$AB$29-($CB41+M$29))^2+($AG42*$AB$30-($CC41+M$30))^2+($AG42*$AB$31-($CD41+M$31))^2+($AG42*$AB$32-($CE41+M$32))^2+($AG42*$AB$33-($CF41+M$33))^2+($AG42*$AB$34-($CG41+M$34))^2+($AG42*$AB$35-($CH41+M$35))^2+($AG42*$AB$36-($CI41+M$36))^2+($AG42*$AB$37-($CJ41+M$37))^2+($AG42*$AB$38-($CK41+M$38))^2+($AG42*$AB$39-($CL41+M$39))^2+($AG42*$AB$40-($CM41+M$40))^2+($AG42*$AB$41-($CN41+M$41))^2+($AG42*$AB$42-($CO41+M$42))^2+($AG42*$AB$43-($CP41+M$43))^2+($AG42*$AB$44-($CQ41+M$44))^2+($AG42*$AB$45-($CR41+M$45))^2+($AG42*$AB$46-($CS41+M$46))^2+($AG42*$AB$47-($CT41+M$47))^2+($AG42*$AB$48-($CU41+M$48))^2+($AG42*$AB$49-($CV41+M$49))^2+($AG42*$AB$50-($CW41+M$50))^2+($AG42*$AB$51-($CX41+M$51))^2+($AG42*$AB$52-($CY41+M$52))^2+($AG42*$AB$53-($CZ41+M$53))^2+($AG42*$AB$54-($DA41+M$54))^2+($AG42*$AB$55-($DB41+M$55))^2+($AG42*$AB$56-($DC41+M$56))^2+($AG42*$AB$57-($DD41+M$57))^2+($AG42*$AB$58-($DE41+M$58))^2+($AG42*$AB$59-($DF41+M$59))^2+($AG42*$AB$60-($DG41+M$60))^2+($AG42*$AB$61-($DH41+M$61))^2+($AG42*$AB$62-($DI41+M$62))^2+($AG42*$AB$63-($DJ41+M$63))^2)))</f>
        <v/>
      </c>
      <c r="AR42" s="418" t="str">
        <f>IF(N$10=0,"",IF(COUNTIF($BE$7:$BE41,AR$6)&gt;=HLOOKUP(AR$6,$E$8:$X$10,ROW($E$10)-ROW($E$8)+1,FALSE),"",SQRT(($AG42*$AB$14-($BM41+N$14))^2+($AG42*$AB$15-($BN41+N$15))^2+($AG42*$AB$16-($BO41+N$16))^2+($AG42*$AB$17-($BP41+N$17))^2+($AG42*$AB$18-($BQ41+N$18))^2+($AG42*$AB$19-($BR41+N$19))^2+($AG42*$AB$20-($BS41+N$20))^2+($AG42*$AB$21-($BT41+N$21))^2+($AG42*$AB$22-($BU41+N$22))^2+($AG42*$AB$23-($BV41+N$23))^2+($AG42*$AB$24-($BW41+N$24))^2+($AG42*$AB$25-($BX41+N$25))^2+($AG42*$AB$26-($BY41+N$26))^2+($AG42*$AB$27-($BZ41+N$27))^2+($AG42*$AB$28-($CA41+N$28))^2+($AG42*$AB$29-($CB41+N$29))^2+($AG42*$AB$30-($CC41+N$30))^2+($AG42*$AB$31-($CD41+N$31))^2+($AG42*$AB$32-($CE41+N$32))^2+($AG42*$AB$33-($CF41+N$33))^2+($AG42*$AB$34-($CG41+N$34))^2+($AG42*$AB$35-($CH41+N$35))^2+($AG42*$AB$36-($CI41+N$36))^2+($AG42*$AB$37-($CJ41+N$37))^2+($AG42*$AB$38-($CK41+N$38))^2+($AG42*$AB$39-($CL41+N$39))^2+($AG42*$AB$40-($CM41+N$40))^2+($AG42*$AB$41-($CN41+N$41))^2+($AG42*$AB$42-($CO41+N$42))^2+($AG42*$AB$43-($CP41+N$43))^2+($AG42*$AB$44-($CQ41+N$44))^2+($AG42*$AB$45-($CR41+N$45))^2+($AG42*$AB$46-($CS41+N$46))^2+($AG42*$AB$47-($CT41+N$47))^2+($AG42*$AB$48-($CU41+N$48))^2+($AG42*$AB$49-($CV41+N$49))^2+($AG42*$AB$50-($CW41+N$50))^2+($AG42*$AB$51-($CX41+N$51))^2+($AG42*$AB$52-($CY41+N$52))^2+($AG42*$AB$53-($CZ41+N$53))^2+($AG42*$AB$54-($DA41+N$54))^2+($AG42*$AB$55-($DB41+N$55))^2+($AG42*$AB$56-($DC41+N$56))^2+($AG42*$AB$57-($DD41+N$57))^2+($AG42*$AB$58-($DE41+N$58))^2+($AG42*$AB$59-($DF41+N$59))^2+($AG42*$AB$60-($DG41+N$60))^2+($AG42*$AB$61-($DH41+N$61))^2+($AG42*$AB$62-($DI41+N$62))^2+($AG42*$AB$63-($DJ41+N$63))^2)))</f>
        <v/>
      </c>
      <c r="AS42" s="418" t="str">
        <f>IF(O$10=0,"",IF(COUNTIF($BE$7:$BE41,AS$6)&gt;=HLOOKUP(AS$6,$E$8:$X$10,ROW($E$10)-ROW($E$8)+1,FALSE),"",SQRT(($AG42*$AB$14-($BM41+O$14))^2+($AG42*$AB$15-($BN41+O$15))^2+($AG42*$AB$16-($BO41+O$16))^2+($AG42*$AB$17-($BP41+O$17))^2+($AG42*$AB$18-($BQ41+O$18))^2+($AG42*$AB$19-($BR41+O$19))^2+($AG42*$AB$20-($BS41+O$20))^2+($AG42*$AB$21-($BT41+O$21))^2+($AG42*$AB$22-($BU41+O$22))^2+($AG42*$AB$23-($BV41+O$23))^2+($AG42*$AB$24-($BW41+O$24))^2+($AG42*$AB$25-($BX41+O$25))^2+($AG42*$AB$26-($BY41+O$26))^2+($AG42*$AB$27-($BZ41+O$27))^2+($AG42*$AB$28-($CA41+O$28))^2+($AG42*$AB$29-($CB41+O$29))^2+($AG42*$AB$30-($CC41+O$30))^2+($AG42*$AB$31-($CD41+O$31))^2+($AG42*$AB$32-($CE41+O$32))^2+($AG42*$AB$33-($CF41+O$33))^2+($AG42*$AB$34-($CG41+O$34))^2+($AG42*$AB$35-($CH41+O$35))^2+($AG42*$AB$36-($CI41+O$36))^2+($AG42*$AB$37-($CJ41+O$37))^2+($AG42*$AB$38-($CK41+O$38))^2+($AG42*$AB$39-($CL41+O$39))^2+($AG42*$AB$40-($CM41+O$40))^2+($AG42*$AB$41-($CN41+O$41))^2+($AG42*$AB$42-($CO41+O$42))^2+($AG42*$AB$43-($CP41+O$43))^2+($AG42*$AB$44-($CQ41+O$44))^2+($AG42*$AB$45-($CR41+O$45))^2+($AG42*$AB$46-($CS41+O$46))^2+($AG42*$AB$47-($CT41+O$47))^2+($AG42*$AB$48-($CU41+O$48))^2+($AG42*$AB$49-($CV41+O$49))^2+($AG42*$AB$50-($CW41+O$50))^2+($AG42*$AB$51-($CX41+O$51))^2+($AG42*$AB$52-($CY41+O$52))^2+($AG42*$AB$53-($CZ41+O$53))^2+($AG42*$AB$54-($DA41+O$54))^2+($AG42*$AB$55-($DB41+O$55))^2+($AG42*$AB$56-($DC41+O$56))^2+($AG42*$AB$57-($DD41+O$57))^2+($AG42*$AB$58-($DE41+O$58))^2+($AG42*$AB$59-($DF41+O$59))^2+($AG42*$AB$60-($DG41+O$60))^2+($AG42*$AB$61-($DH41+O$61))^2+($AG42*$AB$62-($DI41+O$62))^2+($AG42*$AB$63-($DJ41+O$63))^2)))</f>
        <v/>
      </c>
      <c r="AT42" s="418" t="str">
        <f>IF(P$10=0,"",IF(COUNTIF($BE$7:$BE41,AT$6)&gt;=HLOOKUP(AT$6,$E$8:$X$10,ROW($E$10)-ROW($E$8)+1,FALSE),"",SQRT(($AG42*$AB$14-($BM41+P$14))^2+($AG42*$AB$15-($BN41+P$15))^2+($AG42*$AB$16-($BO41+P$16))^2+($AG42*$AB$17-($BP41+P$17))^2+($AG42*$AB$18-($BQ41+P$18))^2+($AG42*$AB$19-($BR41+P$19))^2+($AG42*$AB$20-($BS41+P$20))^2+($AG42*$AB$21-($BT41+P$21))^2+($AG42*$AB$22-($BU41+P$22))^2+($AG42*$AB$23-($BV41+P$23))^2+($AG42*$AB$24-($BW41+P$24))^2+($AG42*$AB$25-($BX41+P$25))^2+($AG42*$AB$26-($BY41+P$26))^2+($AG42*$AB$27-($BZ41+P$27))^2+($AG42*$AB$28-($CA41+P$28))^2+($AG42*$AB$29-($CB41+P$29))^2+($AG42*$AB$30-($CC41+P$30))^2+($AG42*$AB$31-($CD41+P$31))^2+($AG42*$AB$32-($CE41+P$32))^2+($AG42*$AB$33-($CF41+P$33))^2+($AG42*$AB$34-($CG41+P$34))^2+($AG42*$AB$35-($CH41+P$35))^2+($AG42*$AB$36-($CI41+P$36))^2+($AG42*$AB$37-($CJ41+P$37))^2+($AG42*$AB$38-($CK41+P$38))^2+($AG42*$AB$39-($CL41+P$39))^2+($AG42*$AB$40-($CM41+P$40))^2+($AG42*$AB$41-($CN41+P$41))^2+($AG42*$AB$42-($CO41+P$42))^2+($AG42*$AB$43-($CP41+P$43))^2+($AG42*$AB$44-($CQ41+P$44))^2+($AG42*$AB$45-($CR41+P$45))^2+($AG42*$AB$46-($CS41+P$46))^2+($AG42*$AB$47-($CT41+P$47))^2+($AG42*$AB$48-($CU41+P$48))^2+($AG42*$AB$49-($CV41+P$49))^2+($AG42*$AB$50-($CW41+P$50))^2+($AG42*$AB$51-($CX41+P$51))^2+($AG42*$AB$52-($CY41+P$52))^2+($AG42*$AB$53-($CZ41+P$53))^2+($AG42*$AB$54-($DA41+P$54))^2+($AG42*$AB$55-($DB41+P$55))^2+($AG42*$AB$56-($DC41+P$56))^2+($AG42*$AB$57-($DD41+P$57))^2+($AG42*$AB$58-($DE41+P$58))^2+($AG42*$AB$59-($DF41+P$59))^2+($AG42*$AB$60-($DG41+P$60))^2+($AG42*$AB$61-($DH41+P$61))^2+($AG42*$AB$62-($DI41+P$62))^2+($AG42*$AB$63-($DJ41+P$63))^2)))</f>
        <v/>
      </c>
      <c r="AU42" s="418" t="str">
        <f>IF(Q$10=0,"",IF(COUNTIF($BE$7:$BE41,AU$6)&gt;=HLOOKUP(AU$6,$E$8:$X$10,ROW($E$10)-ROW($E$8)+1,FALSE),"",SQRT(($AG42*$AB$14-($BM41+Q$14))^2+($AG42*$AB$15-($BN41+Q$15))^2+($AG42*$AB$16-($BO41+Q$16))^2+($AG42*$AB$17-($BP41+Q$17))^2+($AG42*$AB$18-($BQ41+Q$18))^2+($AG42*$AB$19-($BR41+Q$19))^2+($AG42*$AB$20-($BS41+Q$20))^2+($AG42*$AB$21-($BT41+Q$21))^2+($AG42*$AB$22-($BU41+Q$22))^2+($AG42*$AB$23-($BV41+Q$23))^2+($AG42*$AB$24-($BW41+Q$24))^2+($AG42*$AB$25-($BX41+Q$25))^2+($AG42*$AB$26-($BY41+Q$26))^2+($AG42*$AB$27-($BZ41+Q$27))^2+($AG42*$AB$28-($CA41+Q$28))^2+($AG42*$AB$29-($CB41+Q$29))^2+($AG42*$AB$30-($CC41+Q$30))^2+($AG42*$AB$31-($CD41+Q$31))^2+($AG42*$AB$32-($CE41+Q$32))^2+($AG42*$AB$33-($CF41+Q$33))^2+($AG42*$AB$34-($CG41+Q$34))^2+($AG42*$AB$35-($CH41+Q$35))^2+($AG42*$AB$36-($CI41+Q$36))^2+($AG42*$AB$37-($CJ41+Q$37))^2+($AG42*$AB$38-($CK41+Q$38))^2+($AG42*$AB$39-($CL41+Q$39))^2+($AG42*$AB$40-($CM41+Q$40))^2+($AG42*$AB$41-($CN41+Q$41))^2+($AG42*$AB$42-($CO41+Q$42))^2+($AG42*$AB$43-($CP41+Q$43))^2+($AG42*$AB$44-($CQ41+Q$44))^2+($AG42*$AB$45-($CR41+Q$45))^2+($AG42*$AB$46-($CS41+Q$46))^2+($AG42*$AB$47-($CT41+Q$47))^2+($AG42*$AB$48-($CU41+Q$48))^2+($AG42*$AB$49-($CV41+Q$49))^2+($AG42*$AB$50-($CW41+Q$50))^2+($AG42*$AB$51-($CX41+Q$51))^2+($AG42*$AB$52-($CY41+Q$52))^2+($AG42*$AB$53-($CZ41+Q$53))^2+($AG42*$AB$54-($DA41+Q$54))^2+($AG42*$AB$55-($DB41+Q$55))^2+($AG42*$AB$56-($DC41+Q$56))^2+($AG42*$AB$57-($DD41+Q$57))^2+($AG42*$AB$58-($DE41+Q$58))^2+($AG42*$AB$59-($DF41+Q$59))^2+($AG42*$AB$60-($DG41+Q$60))^2+($AG42*$AB$61-($DH41+Q$61))^2+($AG42*$AB$62-($DI41+Q$62))^2+($AG42*$AB$63-($DJ41+Q$63))^2)))</f>
        <v/>
      </c>
      <c r="AV42" s="418" t="str">
        <f>IF(R$10=0,"",IF(COUNTIF($BE$7:$BE41,AV$6)&gt;=HLOOKUP(AV$6,$E$8:$X$10,ROW($E$10)-ROW($E$8)+1,FALSE),"",SQRT(($AG42*$AB$14-($BM41+R$14))^2+($AG42*$AB$15-($BN41+R$15))^2+($AG42*$AB$16-($BO41+R$16))^2+($AG42*$AB$17-($BP41+R$17))^2+($AG42*$AB$18-($BQ41+R$18))^2+($AG42*$AB$19-($BR41+R$19))^2+($AG42*$AB$20-($BS41+R$20))^2+($AG42*$AB$21-($BT41+R$21))^2+($AG42*$AB$22-($BU41+R$22))^2+($AG42*$AB$23-($BV41+R$23))^2+($AG42*$AB$24-($BW41+R$24))^2+($AG42*$AB$25-($BX41+R$25))^2+($AG42*$AB$26-($BY41+R$26))^2+($AG42*$AB$27-($BZ41+R$27))^2+($AG42*$AB$28-($CA41+R$28))^2+($AG42*$AB$29-($CB41+R$29))^2+($AG42*$AB$30-($CC41+R$30))^2+($AG42*$AB$31-($CD41+R$31))^2+($AG42*$AB$32-($CE41+R$32))^2+($AG42*$AB$33-($CF41+R$33))^2+($AG42*$AB$34-($CG41+R$34))^2+($AG42*$AB$35-($CH41+R$35))^2+($AG42*$AB$36-($CI41+R$36))^2+($AG42*$AB$37-($CJ41+R$37))^2+($AG42*$AB$38-($CK41+R$38))^2+($AG42*$AB$39-($CL41+R$39))^2+($AG42*$AB$40-($CM41+R$40))^2+($AG42*$AB$41-($CN41+R$41))^2+($AG42*$AB$42-($CO41+R$42))^2+($AG42*$AB$43-($CP41+R$43))^2+($AG42*$AB$44-($CQ41+R$44))^2+($AG42*$AB$45-($CR41+R$45))^2+($AG42*$AB$46-($CS41+R$46))^2+($AG42*$AB$47-($CT41+R$47))^2+($AG42*$AB$48-($CU41+R$48))^2+($AG42*$AB$49-($CV41+R$49))^2+($AG42*$AB$50-($CW41+R$50))^2+($AG42*$AB$51-($CX41+R$51))^2+($AG42*$AB$52-($CY41+R$52))^2+($AG42*$AB$53-($CZ41+R$53))^2+($AG42*$AB$54-($DA41+R$54))^2+($AG42*$AB$55-($DB41+R$55))^2+($AG42*$AB$56-($DC41+R$56))^2+($AG42*$AB$57-($DD41+R$57))^2+($AG42*$AB$58-($DE41+R$58))^2+($AG42*$AB$59-($DF41+R$59))^2+($AG42*$AB$60-($DG41+R$60))^2+($AG42*$AB$61-($DH41+R$61))^2+($AG42*$AB$62-($DI41+R$62))^2+($AG42*$AB$63-($DJ41+R$63))^2)))</f>
        <v/>
      </c>
      <c r="AW42" s="418" t="str">
        <f>IF(S$10=0,"",IF(COUNTIF($BE$7:$BE41,AW$6)&gt;=HLOOKUP(AW$6,$E$8:$X$10,ROW($E$10)-ROW($E$8)+1,FALSE),"",SQRT(($AG42*$AB$14-($BM41+S$14))^2+($AG42*$AB$15-($BN41+S$15))^2+($AG42*$AB$16-($BO41+S$16))^2+($AG42*$AB$17-($BP41+S$17))^2+($AG42*$AB$18-($BQ41+S$18))^2+($AG42*$AB$19-($BR41+S$19))^2+($AG42*$AB$20-($BS41+S$20))^2+($AG42*$AB$21-($BT41+S$21))^2+($AG42*$AB$22-($BU41+S$22))^2+($AG42*$AB$23-($BV41+S$23))^2+($AG42*$AB$24-($BW41+S$24))^2+($AG42*$AB$25-($BX41+S$25))^2+($AG42*$AB$26-($BY41+S$26))^2+($AG42*$AB$27-($BZ41+S$27))^2+($AG42*$AB$28-($CA41+S$28))^2+($AG42*$AB$29-($CB41+S$29))^2+($AG42*$AB$30-($CC41+S$30))^2+($AG42*$AB$31-($CD41+S$31))^2+($AG42*$AB$32-($CE41+S$32))^2+($AG42*$AB$33-($CF41+S$33))^2+($AG42*$AB$34-($CG41+S$34))^2+($AG42*$AB$35-($CH41+S$35))^2+($AG42*$AB$36-($CI41+S$36))^2+($AG42*$AB$37-($CJ41+S$37))^2+($AG42*$AB$38-($CK41+S$38))^2+($AG42*$AB$39-($CL41+S$39))^2+($AG42*$AB$40-($CM41+S$40))^2+($AG42*$AB$41-($CN41+S$41))^2+($AG42*$AB$42-($CO41+S$42))^2+($AG42*$AB$43-($CP41+S$43))^2+($AG42*$AB$44-($CQ41+S$44))^2+($AG42*$AB$45-($CR41+S$45))^2+($AG42*$AB$46-($CS41+S$46))^2+($AG42*$AB$47-($CT41+S$47))^2+($AG42*$AB$48-($CU41+S$48))^2+($AG42*$AB$49-($CV41+S$49))^2+($AG42*$AB$50-($CW41+S$50))^2+($AG42*$AB$51-($CX41+S$51))^2+($AG42*$AB$52-($CY41+S$52))^2+($AG42*$AB$53-($CZ41+S$53))^2+($AG42*$AB$54-($DA41+S$54))^2+($AG42*$AB$55-($DB41+S$55))^2+($AG42*$AB$56-($DC41+S$56))^2+($AG42*$AB$57-($DD41+S$57))^2+($AG42*$AB$58-($DE41+S$58))^2+($AG42*$AB$59-($DF41+S$59))^2+($AG42*$AB$60-($DG41+S$60))^2+($AG42*$AB$61-($DH41+S$61))^2+($AG42*$AB$62-($DI41+S$62))^2+($AG42*$AB$63-($DJ41+S$63))^2)))</f>
        <v/>
      </c>
      <c r="AX42" s="418" t="str">
        <f>IF(T$10=0,"",IF(COUNTIF($BE$7:$BE41,AX$6)&gt;=HLOOKUP(AX$6,$E$8:$X$10,ROW($E$10)-ROW($E$8)+1,FALSE),"",SQRT(($AG42*$AB$14-($BM41+T$14))^2+($AG42*$AB$15-($BN41+T$15))^2+($AG42*$AB$16-($BO41+T$16))^2+($AG42*$AB$17-($BP41+T$17))^2+($AG42*$AB$18-($BQ41+T$18))^2+($AG42*$AB$19-($BR41+T$19))^2+($AG42*$AB$20-($BS41+T$20))^2+($AG42*$AB$21-($BT41+T$21))^2+($AG42*$AB$22-($BU41+T$22))^2+($AG42*$AB$23-($BV41+T$23))^2+($AG42*$AB$24-($BW41+T$24))^2+($AG42*$AB$25-($BX41+T$25))^2+($AG42*$AB$26-($BY41+T$26))^2+($AG42*$AB$27-($BZ41+T$27))^2+($AG42*$AB$28-($CA41+T$28))^2+($AG42*$AB$29-($CB41+T$29))^2+($AG42*$AB$30-($CC41+T$30))^2+($AG42*$AB$31-($CD41+T$31))^2+($AG42*$AB$32-($CE41+T$32))^2+($AG42*$AB$33-($CF41+T$33))^2+($AG42*$AB$34-($CG41+T$34))^2+($AG42*$AB$35-($CH41+T$35))^2+($AG42*$AB$36-($CI41+T$36))^2+($AG42*$AB$37-($CJ41+T$37))^2+($AG42*$AB$38-($CK41+T$38))^2+($AG42*$AB$39-($CL41+T$39))^2+($AG42*$AB$40-($CM41+T$40))^2+($AG42*$AB$41-($CN41+T$41))^2+($AG42*$AB$42-($CO41+T$42))^2+($AG42*$AB$43-($CP41+T$43))^2+($AG42*$AB$44-($CQ41+T$44))^2+($AG42*$AB$45-($CR41+T$45))^2+($AG42*$AB$46-($CS41+T$46))^2+($AG42*$AB$47-($CT41+T$47))^2+($AG42*$AB$48-($CU41+T$48))^2+($AG42*$AB$49-($CV41+T$49))^2+($AG42*$AB$50-($CW41+T$50))^2+($AG42*$AB$51-($CX41+T$51))^2+($AG42*$AB$52-($CY41+T$52))^2+($AG42*$AB$53-($CZ41+T$53))^2+($AG42*$AB$54-($DA41+T$54))^2+($AG42*$AB$55-($DB41+T$55))^2+($AG42*$AB$56-($DC41+T$56))^2+($AG42*$AB$57-($DD41+T$57))^2+($AG42*$AB$58-($DE41+T$58))^2+($AG42*$AB$59-($DF41+T$59))^2+($AG42*$AB$60-($DG41+T$60))^2+($AG42*$AB$61-($DH41+T$61))^2+($AG42*$AB$62-($DI41+T$62))^2+($AG42*$AB$63-($DJ41+T$63))^2)))</f>
        <v/>
      </c>
      <c r="AY42" s="418" t="str">
        <f>IF(U$10=0,"",IF(COUNTIF($BE$7:$BE41,AY$6)&gt;=HLOOKUP(AY$6,$E$8:$X$10,ROW($E$10)-ROW($E$8)+1,FALSE),"",SQRT(($AG42*$AB$14-($BM41+U$14))^2+($AG42*$AB$15-($BN41+U$15))^2+($AG42*$AB$16-($BO41+U$16))^2+($AG42*$AB$17-($BP41+U$17))^2+($AG42*$AB$18-($BQ41+U$18))^2+($AG42*$AB$19-($BR41+U$19))^2+($AG42*$AB$20-($BS41+U$20))^2+($AG42*$AB$21-($BT41+U$21))^2+($AG42*$AB$22-($BU41+U$22))^2+($AG42*$AB$23-($BV41+U$23))^2+($AG42*$AB$24-($BW41+U$24))^2+($AG42*$AB$25-($BX41+U$25))^2+($AG42*$AB$26-($BY41+U$26))^2+($AG42*$AB$27-($BZ41+U$27))^2+($AG42*$AB$28-($CA41+U$28))^2+($AG42*$AB$29-($CB41+U$29))^2+($AG42*$AB$30-($CC41+U$30))^2+($AG42*$AB$31-($CD41+U$31))^2+($AG42*$AB$32-($CE41+U$32))^2+($AG42*$AB$33-($CF41+U$33))^2+($AG42*$AB$34-($CG41+U$34))^2+($AG42*$AB$35-($CH41+U$35))^2+($AG42*$AB$36-($CI41+U$36))^2+($AG42*$AB$37-($CJ41+U$37))^2+($AG42*$AB$38-($CK41+U$38))^2+($AG42*$AB$39-($CL41+U$39))^2+($AG42*$AB$40-($CM41+U$40))^2+($AG42*$AB$41-($CN41+U$41))^2+($AG42*$AB$42-($CO41+U$42))^2+($AG42*$AB$43-($CP41+U$43))^2+($AG42*$AB$44-($CQ41+U$44))^2+($AG42*$AB$45-($CR41+U$45))^2+($AG42*$AB$46-($CS41+U$46))^2+($AG42*$AB$47-($CT41+U$47))^2+($AG42*$AB$48-($CU41+U$48))^2+($AG42*$AB$49-($CV41+U$49))^2+($AG42*$AB$50-($CW41+U$50))^2+($AG42*$AB$51-($CX41+U$51))^2+($AG42*$AB$52-($CY41+U$52))^2+($AG42*$AB$53-($CZ41+U$53))^2+($AG42*$AB$54-($DA41+U$54))^2+($AG42*$AB$55-($DB41+U$55))^2+($AG42*$AB$56-($DC41+U$56))^2+($AG42*$AB$57-($DD41+U$57))^2+($AG42*$AB$58-($DE41+U$58))^2+($AG42*$AB$59-($DF41+U$59))^2+($AG42*$AB$60-($DG41+U$60))^2+($AG42*$AB$61-($DH41+U$61))^2+($AG42*$AB$62-($DI41+U$62))^2+($AG42*$AB$63-($DJ41+U$63))^2)))</f>
        <v/>
      </c>
      <c r="AZ42" s="418" t="str">
        <f>IF(V$10=0,"",IF(COUNTIF($BE$7:$BE41,AZ$6)&gt;=HLOOKUP(AZ$6,$E$8:$X$10,ROW($E$10)-ROW($E$8)+1,FALSE),"",SQRT(($AG42*$AB$14-($BM41+V$14))^2+($AG42*$AB$15-($BN41+V$15))^2+($AG42*$AB$16-($BO41+V$16))^2+($AG42*$AB$17-($BP41+V$17))^2+($AG42*$AB$18-($BQ41+V$18))^2+($AG42*$AB$19-($BR41+V$19))^2+($AG42*$AB$20-($BS41+V$20))^2+($AG42*$AB$21-($BT41+V$21))^2+($AG42*$AB$22-($BU41+V$22))^2+($AG42*$AB$23-($BV41+V$23))^2+($AG42*$AB$24-($BW41+V$24))^2+($AG42*$AB$25-($BX41+V$25))^2+($AG42*$AB$26-($BY41+V$26))^2+($AG42*$AB$27-($BZ41+V$27))^2+($AG42*$AB$28-($CA41+V$28))^2+($AG42*$AB$29-($CB41+V$29))^2+($AG42*$AB$30-($CC41+V$30))^2+($AG42*$AB$31-($CD41+V$31))^2+($AG42*$AB$32-($CE41+V$32))^2+($AG42*$AB$33-($CF41+V$33))^2+($AG42*$AB$34-($CG41+V$34))^2+($AG42*$AB$35-($CH41+V$35))^2+($AG42*$AB$36-($CI41+V$36))^2+($AG42*$AB$37-($CJ41+V$37))^2+($AG42*$AB$38-($CK41+V$38))^2+($AG42*$AB$39-($CL41+V$39))^2+($AG42*$AB$40-($CM41+V$40))^2+($AG42*$AB$41-($CN41+V$41))^2+($AG42*$AB$42-($CO41+V$42))^2+($AG42*$AB$43-($CP41+V$43))^2+($AG42*$AB$44-($CQ41+V$44))^2+($AG42*$AB$45-($CR41+V$45))^2+($AG42*$AB$46-($CS41+V$46))^2+($AG42*$AB$47-($CT41+V$47))^2+($AG42*$AB$48-($CU41+V$48))^2+($AG42*$AB$49-($CV41+V$49))^2+($AG42*$AB$50-($CW41+V$50))^2+($AG42*$AB$51-($CX41+V$51))^2+($AG42*$AB$52-($CY41+V$52))^2+($AG42*$AB$53-($CZ41+V$53))^2+($AG42*$AB$54-($DA41+V$54))^2+($AG42*$AB$55-($DB41+V$55))^2+($AG42*$AB$56-($DC41+V$56))^2+($AG42*$AB$57-($DD41+V$57))^2+($AG42*$AB$58-($DE41+V$58))^2+($AG42*$AB$59-($DF41+V$59))^2+($AG42*$AB$60-($DG41+V$60))^2+($AG42*$AB$61-($DH41+V$61))^2+($AG42*$AB$62-($DI41+V$62))^2+($AG42*$AB$63-($DJ41+V$63))^2)))</f>
        <v/>
      </c>
      <c r="BA42" s="418" t="str">
        <f>IF(W$10=0,"",IF(COUNTIF($BE$7:$BE41,BA$6)&gt;=HLOOKUP(BA$6,$E$8:$X$10,ROW($E$10)-ROW($E$8)+1,FALSE),"",SQRT(($AG42*$AB$14-($BM41+W$14))^2+($AG42*$AB$15-($BN41+W$15))^2+($AG42*$AB$16-($BO41+W$16))^2+($AG42*$AB$17-($BP41+W$17))^2+($AG42*$AB$18-($BQ41+W$18))^2+($AG42*$AB$19-($BR41+W$19))^2+($AG42*$AB$20-($BS41+W$20))^2+($AG42*$AB$21-($BT41+W$21))^2+($AG42*$AB$22-($BU41+W$22))^2+($AG42*$AB$23-($BV41+W$23))^2+($AG42*$AB$24-($BW41+W$24))^2+($AG42*$AB$25-($BX41+W$25))^2+($AG42*$AB$26-($BY41+W$26))^2+($AG42*$AB$27-($BZ41+W$27))^2+($AG42*$AB$28-($CA41+W$28))^2+($AG42*$AB$29-($CB41+W$29))^2+($AG42*$AB$30-($CC41+W$30))^2+($AG42*$AB$31-($CD41+W$31))^2+($AG42*$AB$32-($CE41+W$32))^2+($AG42*$AB$33-($CF41+W$33))^2+($AG42*$AB$34-($CG41+W$34))^2+($AG42*$AB$35-($CH41+W$35))^2+($AG42*$AB$36-($CI41+W$36))^2+($AG42*$AB$37-($CJ41+W$37))^2+($AG42*$AB$38-($CK41+W$38))^2+($AG42*$AB$39-($CL41+W$39))^2+($AG42*$AB$40-($CM41+W$40))^2+($AG42*$AB$41-($CN41+W$41))^2+($AG42*$AB$42-($CO41+W$42))^2+($AG42*$AB$43-($CP41+W$43))^2+($AG42*$AB$44-($CQ41+W$44))^2+($AG42*$AB$45-($CR41+W$45))^2+($AG42*$AB$46-($CS41+W$46))^2+($AG42*$AB$47-($CT41+W$47))^2+($AG42*$AB$48-($CU41+W$48))^2+($AG42*$AB$49-($CV41+W$49))^2+($AG42*$AB$50-($CW41+W$50))^2+($AG42*$AB$51-($CX41+W$51))^2+($AG42*$AB$52-($CY41+W$52))^2+($AG42*$AB$53-($CZ41+W$53))^2+($AG42*$AB$54-($DA41+W$54))^2+($AG42*$AB$55-($DB41+W$55))^2+($AG42*$AB$56-($DC41+W$56))^2+($AG42*$AB$57-($DD41+W$57))^2+($AG42*$AB$58-($DE41+W$58))^2+($AG42*$AB$59-($DF41+W$59))^2+($AG42*$AB$60-($DG41+W$60))^2+($AG42*$AB$61-($DH41+W$61))^2+($AG42*$AB$62-($DI41+W$62))^2+($AG42*$AB$63-($DJ41+W$63))^2)))</f>
        <v/>
      </c>
      <c r="BB42" s="418" t="str">
        <f>IF(X$10=0,"",IF(COUNTIF($BE$7:$BE41,BB$6)&gt;=HLOOKUP(BB$6,$E$8:$X$10,ROW($E$10)-ROW($E$8)+1,FALSE),"",SQRT(($AG42*$AB$14-($BM41+X$14))^2+($AG42*$AB$15-($BN41+X$15))^2+($AG42*$AB$16-($BO41+X$16))^2+($AG42*$AB$17-($BP41+X$17))^2+($AG42*$AB$18-($BQ41+X$18))^2+($AG42*$AB$19-($BR41+X$19))^2+($AG42*$AB$20-($BS41+X$20))^2+($AG42*$AB$21-($BT41+X$21))^2+($AG42*$AB$22-($BU41+X$22))^2+($AG42*$AB$23-($BV41+X$23))^2+($AG42*$AB$24-($BW41+X$24))^2+($AG42*$AB$25-($BX41+X$25))^2+($AG42*$AB$26-($BY41+X$26))^2+($AG42*$AB$27-($BZ41+X$27))^2+($AG42*$AB$28-($CA41+X$28))^2+($AG42*$AB$29-($CB41+X$29))^2+($AG42*$AB$30-($CC41+X$30))^2+($AG42*$AB$31-($CD41+X$31))^2+($AG42*$AB$32-($CE41+X$32))^2+($AG42*$AB$33-($CF41+X$33))^2+($AG42*$AB$34-($CG41+X$34))^2+($AG42*$AB$35-($CH41+X$35))^2+($AG42*$AB$36-($CI41+X$36))^2+($AG42*$AB$37-($CJ41+X$37))^2+($AG42*$AB$38-($CK41+X$38))^2+($AG42*$AB$39-($CL41+X$39))^2+($AG42*$AB$40-($CM41+X$40))^2+($AG42*$AB$41-($CN41+X$41))^2+($AG42*$AB$42-($CO41+X$42))^2+($AG42*$AB$43-($CP41+X$43))^2+($AG42*$AB$44-($CQ41+X$44))^2+($AG42*$AB$45-($CR41+X$45))^2+($AG42*$AB$46-($CS41+X$46))^2+($AG42*$AB$47-($CT41+X$47))^2+($AG42*$AB$48-($CU41+X$48))^2+($AG42*$AB$49-($CV41+X$49))^2+($AG42*$AB$50-($CW41+X$50))^2+($AG42*$AB$51-($CX41+X$51))^2+($AG42*$AB$52-($CY41+X$52))^2+($AG42*$AB$53-($CZ41+X$53))^2+($AG42*$AB$54-($DA41+X$54))^2+($AG42*$AB$55-($DB41+X$55))^2+($AG42*$AB$56-($DC41+X$56))^2+($AG42*$AB$57-($DD41+X$57))^2+($AG42*$AB$58-($DE41+X$58))^2+($AG42*$AB$59-($DF41+X$59))^2+($AG42*$AB$60-($DG41+X$60))^2+($AG42*$AB$61-($DH41+X$61))^2+($AG42*$AB$62-($DI41+X$62))^2+($AG42*$AB$63-($DJ41+X$63))^2)))</f>
        <v/>
      </c>
      <c r="BC42" s="200"/>
      <c r="BD42" s="419">
        <f t="shared" si="68"/>
        <v>0</v>
      </c>
      <c r="BE42" s="420">
        <f t="shared" si="7"/>
        <v>0</v>
      </c>
      <c r="BF42" s="421">
        <f t="shared" si="8"/>
        <v>0</v>
      </c>
      <c r="BG42" s="71"/>
      <c r="BH42" s="71"/>
      <c r="BI42" s="71"/>
      <c r="BJ42" s="71"/>
      <c r="BK42" s="71"/>
      <c r="BL42" s="197">
        <f t="shared" si="69"/>
        <v>36</v>
      </c>
      <c r="BM42" s="202">
        <f t="shared" si="66"/>
        <v>0</v>
      </c>
      <c r="BN42" s="202">
        <f t="shared" si="67"/>
        <v>0</v>
      </c>
      <c r="BO42" s="202">
        <f t="shared" si="13"/>
        <v>0</v>
      </c>
      <c r="BP42" s="202">
        <f t="shared" si="14"/>
        <v>0</v>
      </c>
      <c r="BQ42" s="202">
        <f t="shared" si="15"/>
        <v>0</v>
      </c>
      <c r="BR42" s="202">
        <f t="shared" si="16"/>
        <v>0</v>
      </c>
      <c r="BS42" s="202">
        <f t="shared" si="17"/>
        <v>0</v>
      </c>
      <c r="BT42" s="202">
        <f t="shared" si="18"/>
        <v>0</v>
      </c>
      <c r="BU42" s="202">
        <f t="shared" si="19"/>
        <v>0</v>
      </c>
      <c r="BV42" s="202">
        <f t="shared" si="20"/>
        <v>0</v>
      </c>
      <c r="BW42" s="202">
        <f t="shared" si="21"/>
        <v>0</v>
      </c>
      <c r="BX42" s="202">
        <f t="shared" si="22"/>
        <v>0</v>
      </c>
      <c r="BY42" s="202">
        <f t="shared" si="23"/>
        <v>0</v>
      </c>
      <c r="BZ42" s="202">
        <f t="shared" si="24"/>
        <v>0</v>
      </c>
      <c r="CA42" s="202">
        <f t="shared" si="25"/>
        <v>0</v>
      </c>
      <c r="CB42" s="202">
        <f t="shared" si="26"/>
        <v>0</v>
      </c>
      <c r="CC42" s="202">
        <f t="shared" si="27"/>
        <v>0</v>
      </c>
      <c r="CD42" s="202">
        <f t="shared" si="28"/>
        <v>0</v>
      </c>
      <c r="CE42" s="202">
        <f t="shared" si="29"/>
        <v>0</v>
      </c>
      <c r="CF42" s="202">
        <f t="shared" si="30"/>
        <v>0</v>
      </c>
      <c r="CG42" s="202">
        <f t="shared" si="31"/>
        <v>0</v>
      </c>
      <c r="CH42" s="202">
        <f t="shared" si="32"/>
        <v>0</v>
      </c>
      <c r="CI42" s="202">
        <f t="shared" si="33"/>
        <v>0</v>
      </c>
      <c r="CJ42" s="202">
        <f t="shared" si="34"/>
        <v>0</v>
      </c>
      <c r="CK42" s="202">
        <f t="shared" si="35"/>
        <v>0</v>
      </c>
      <c r="CL42" s="202">
        <f t="shared" si="36"/>
        <v>0</v>
      </c>
      <c r="CM42" s="202">
        <f t="shared" si="37"/>
        <v>0</v>
      </c>
      <c r="CN42" s="202">
        <f t="shared" si="38"/>
        <v>0</v>
      </c>
      <c r="CO42" s="202">
        <f t="shared" si="39"/>
        <v>0</v>
      </c>
      <c r="CP42" s="202">
        <f t="shared" si="40"/>
        <v>0</v>
      </c>
      <c r="CQ42" s="202">
        <f t="shared" si="41"/>
        <v>0</v>
      </c>
      <c r="CR42" s="202">
        <f t="shared" si="42"/>
        <v>0</v>
      </c>
      <c r="CS42" s="202">
        <f t="shared" si="43"/>
        <v>0</v>
      </c>
      <c r="CT42" s="202">
        <f t="shared" si="44"/>
        <v>0</v>
      </c>
      <c r="CU42" s="202">
        <f t="shared" si="45"/>
        <v>0</v>
      </c>
      <c r="CV42" s="202">
        <f t="shared" si="46"/>
        <v>0</v>
      </c>
      <c r="CW42" s="202">
        <f t="shared" si="47"/>
        <v>0</v>
      </c>
      <c r="CX42" s="202">
        <f t="shared" si="48"/>
        <v>0</v>
      </c>
      <c r="CY42" s="202">
        <f t="shared" si="49"/>
        <v>0</v>
      </c>
      <c r="CZ42" s="202">
        <f t="shared" si="50"/>
        <v>0</v>
      </c>
      <c r="DA42" s="202">
        <f t="shared" si="51"/>
        <v>0</v>
      </c>
      <c r="DB42" s="202">
        <f t="shared" si="52"/>
        <v>0</v>
      </c>
      <c r="DC42" s="202">
        <f t="shared" si="53"/>
        <v>0</v>
      </c>
      <c r="DD42" s="202">
        <f t="shared" si="54"/>
        <v>0</v>
      </c>
      <c r="DE42" s="202">
        <f t="shared" si="55"/>
        <v>0</v>
      </c>
      <c r="DF42" s="202">
        <f t="shared" si="56"/>
        <v>0</v>
      </c>
      <c r="DG42" s="202">
        <f t="shared" si="57"/>
        <v>0</v>
      </c>
      <c r="DH42" s="202">
        <f t="shared" si="58"/>
        <v>0</v>
      </c>
      <c r="DI42" s="202">
        <f t="shared" si="59"/>
        <v>0</v>
      </c>
      <c r="DJ42" s="202">
        <f t="shared" si="60"/>
        <v>0</v>
      </c>
      <c r="DK42" s="71"/>
      <c r="DL42" s="71"/>
      <c r="DM42" s="71"/>
      <c r="DN42" s="71"/>
      <c r="DO42" s="71"/>
      <c r="DP42" s="71"/>
    </row>
    <row r="43" spans="1:120" ht="18" customHeight="1" thickTop="1" thickBot="1" x14ac:dyDescent="0.25">
      <c r="A43" s="71"/>
      <c r="B43" s="691"/>
      <c r="C43" s="220"/>
      <c r="D43" s="236"/>
      <c r="E43" s="237"/>
      <c r="F43" s="237"/>
      <c r="G43" s="237"/>
      <c r="H43" s="237"/>
      <c r="I43" s="237"/>
      <c r="J43" s="237"/>
      <c r="K43" s="237"/>
      <c r="L43" s="237"/>
      <c r="M43" s="237"/>
      <c r="N43" s="237"/>
      <c r="O43" s="237"/>
      <c r="P43" s="237"/>
      <c r="Q43" s="237"/>
      <c r="R43" s="237"/>
      <c r="S43" s="237"/>
      <c r="T43" s="237"/>
      <c r="U43" s="237"/>
      <c r="V43" s="237"/>
      <c r="W43" s="415"/>
      <c r="X43" s="414"/>
      <c r="Y43" s="133"/>
      <c r="Z43" s="222">
        <f t="shared" si="63"/>
        <v>0</v>
      </c>
      <c r="AA43" s="223"/>
      <c r="AB43" s="224">
        <f t="shared" si="64"/>
        <v>0</v>
      </c>
      <c r="AC43" s="71"/>
      <c r="AD43" s="440">
        <f t="shared" si="65"/>
        <v>0</v>
      </c>
      <c r="AE43" s="71"/>
      <c r="AF43" s="71"/>
      <c r="AG43" s="417">
        <f>IF(MAX(AG$7:AG42)&lt;$W$12,AG42+1,0)</f>
        <v>0</v>
      </c>
      <c r="AH43" s="200"/>
      <c r="AI43" s="418" t="str">
        <f>IF(E$10=0,"",IF(COUNTIF($BE$7:$BE42,AI$6)&gt;=HLOOKUP(AI$6,$E$8:$X$10,ROW($E$10)-ROW($E$8)+1,FALSE),"",SQRT(($AG43*$AB$14-($BM42+E$14))^2+($AG43*$AB$15-($BN42+E$15))^2+($AG43*$AB$16-($BO42+E$16))^2+($AG43*$AB$17-($BP42+E$17))^2+($AG43*$AB$18-($BQ42+E$18))^2+($AG43*$AB$19-($BR42+E$19))^2+($AG43*$AB$20-($BS42+E$20))^2+($AG43*$AB$21-($BT42+E$21))^2+($AG43*$AB$22-($BU42+E$22))^2+($AG43*$AB$23-($BV42+E$23))^2+($AG43*$AB$24-($BW42+E$24))^2+($AG43*$AB$25-($BX42+E$25))^2+($AG43*$AB$26-($BY42+E$26))^2+($AG43*$AB$27-($BZ42+E$27))^2+($AG43*$AB$28-($CA42+E$28))^2+($AG43*$AB$29-($CB42+E$29))^2+($AG43*$AB$30-($CC42+E$30))^2+($AG43*$AB$31-($CD42+E$31))^2+($AG43*$AB$32-($CE42+E$32))^2+($AG43*$AB$33-($CF42+E$33))^2+($AG43*$AB$34-($CG42+E$34))^2+($AG43*$AB$35-($CH42+E$35))^2+($AG43*$AB$36-($CI42+E$36))^2+($AG43*$AB$37-($CJ42+E$37))^2+($AG43*$AB$38-($CK42+E$38))^2+($AG43*$AB$39-($CL42+E$39))^2+($AG43*$AB$40-($CM42+E$40))^2+($AG43*$AB$41-($CN42+E$41))^2+($AG43*$AB$42-($CO42+E$42))^2+($AG43*$AB$43-($CP42+E$43))^2+($AG43*$AB$44-($CQ42+E$44))^2+($AG43*$AB$45-($CR42+E$45))^2+($AG43*$AB$46-($CS42+E$46))^2+($AG43*$AB$47-($CT42+E$47))^2+($AG43*$AB$48-($CU42+E$48))^2+($AG43*$AB$49-($CV42+E$49))^2+($AG43*$AB$50-($CW42+E$50))^2+($AG43*$AB$51-($CX42+E$51))^2+($AG43*$AB$52-($CY42+E$52))^2+($AG43*$AB$53-($CZ42+E$53))^2+($AG43*$AB$54-($DA42+E$54))^2+($AG43*$AB$55-($DB42+E$55))^2+($AG43*$AB$56-($DC42+E$56))^2+($AG43*$AB$57-($DD42+E$57))^2+($AG43*$AB$58-($DE42+E$58))^2+($AG43*$AB$59-($DF42+E$59))^2+($AG43*$AB$60-($DG42+E$60))^2+($AG43*$AB$61-($DH42+E$61))^2+($AG43*$AB$62-($DI42+E$62))^2+($AG43*$AB$63-($DJ42+E$63))^2)))</f>
        <v/>
      </c>
      <c r="AJ43" s="418" t="str">
        <f>IF(F$10=0,"",IF(COUNTIF($BE$7:$BE42,AJ$6)&gt;=HLOOKUP(AJ$6,$E$8:$X$10,ROW($E$10)-ROW($E$8)+1,FALSE),"",SQRT(($AG43*$AB$14-($BM42+F$14))^2+($AG43*$AB$15-($BN42+F$15))^2+($AG43*$AB$16-($BO42+F$16))^2+($AG43*$AB$17-($BP42+F$17))^2+($AG43*$AB$18-($BQ42+F$18))^2+($AG43*$AB$19-($BR42+F$19))^2+($AG43*$AB$20-($BS42+F$20))^2+($AG43*$AB$21-($BT42+F$21))^2+($AG43*$AB$22-($BU42+F$22))^2+($AG43*$AB$23-($BV42+F$23))^2+($AG43*$AB$24-($BW42+F$24))^2+($AG43*$AB$25-($BX42+F$25))^2+($AG43*$AB$26-($BY42+F$26))^2+($AG43*$AB$27-($BZ42+F$27))^2+($AG43*$AB$28-($CA42+F$28))^2+($AG43*$AB$29-($CB42+F$29))^2+($AG43*$AB$30-($CC42+F$30))^2+($AG43*$AB$31-($CD42+F$31))^2+($AG43*$AB$32-($CE42+F$32))^2+($AG43*$AB$33-($CF42+F$33))^2+($AG43*$AB$34-($CG42+F$34))^2+($AG43*$AB$35-($CH42+F$35))^2+($AG43*$AB$36-($CI42+F$36))^2+($AG43*$AB$37-($CJ42+F$37))^2+($AG43*$AB$38-($CK42+F$38))^2+($AG43*$AB$39-($CL42+F$39))^2+($AG43*$AB$40-($CM42+F$40))^2+($AG43*$AB$41-($CN42+F$41))^2+($AG43*$AB$42-($CO42+F$42))^2+($AG43*$AB$43-($CP42+F$43))^2+($AG43*$AB$44-($CQ42+F$44))^2+($AG43*$AB$45-($CR42+F$45))^2+($AG43*$AB$46-($CS42+F$46))^2+($AG43*$AB$47-($CT42+F$47))^2+($AG43*$AB$48-($CU42+F$48))^2+($AG43*$AB$49-($CV42+F$49))^2+($AG43*$AB$50-($CW42+F$50))^2+($AG43*$AB$51-($CX42+F$51))^2+($AG43*$AB$52-($CY42+F$52))^2+($AG43*$AB$53-($CZ42+F$53))^2+($AG43*$AB$54-($DA42+F$54))^2+($AG43*$AB$55-($DB42+F$55))^2+($AG43*$AB$56-($DC42+F$56))^2+($AG43*$AB$57-($DD42+F$57))^2+($AG43*$AB$58-($DE42+F$58))^2+($AG43*$AB$59-($DF42+F$59))^2+($AG43*$AB$60-($DG42+F$60))^2+($AG43*$AB$61-($DH42+F$61))^2+($AG43*$AB$62-($DI42+F$62))^2+($AG43*$AB$63-($DJ42+F$63))^2)))</f>
        <v/>
      </c>
      <c r="AK43" s="418" t="str">
        <f>IF(G$10=0,"",IF(COUNTIF($BE$7:$BE42,AK$6)&gt;=HLOOKUP(AK$6,$E$8:$X$10,ROW($E$10)-ROW($E$8)+1,FALSE),"",SQRT(($AG43*$AB$14-($BM42+G$14))^2+($AG43*$AB$15-($BN42+G$15))^2+($AG43*$AB$16-($BO42+G$16))^2+($AG43*$AB$17-($BP42+G$17))^2+($AG43*$AB$18-($BQ42+G$18))^2+($AG43*$AB$19-($BR42+G$19))^2+($AG43*$AB$20-($BS42+G$20))^2+($AG43*$AB$21-($BT42+G$21))^2+($AG43*$AB$22-($BU42+G$22))^2+($AG43*$AB$23-($BV42+G$23))^2+($AG43*$AB$24-($BW42+G$24))^2+($AG43*$AB$25-($BX42+G$25))^2+($AG43*$AB$26-($BY42+G$26))^2+($AG43*$AB$27-($BZ42+G$27))^2+($AG43*$AB$28-($CA42+G$28))^2+($AG43*$AB$29-($CB42+G$29))^2+($AG43*$AB$30-($CC42+G$30))^2+($AG43*$AB$31-($CD42+G$31))^2+($AG43*$AB$32-($CE42+G$32))^2+($AG43*$AB$33-($CF42+G$33))^2+($AG43*$AB$34-($CG42+G$34))^2+($AG43*$AB$35-($CH42+G$35))^2+($AG43*$AB$36-($CI42+G$36))^2+($AG43*$AB$37-($CJ42+G$37))^2+($AG43*$AB$38-($CK42+G$38))^2+($AG43*$AB$39-($CL42+G$39))^2+($AG43*$AB$40-($CM42+G$40))^2+($AG43*$AB$41-($CN42+G$41))^2+($AG43*$AB$42-($CO42+G$42))^2+($AG43*$AB$43-($CP42+G$43))^2+($AG43*$AB$44-($CQ42+G$44))^2+($AG43*$AB$45-($CR42+G$45))^2+($AG43*$AB$46-($CS42+G$46))^2+($AG43*$AB$47-($CT42+G$47))^2+($AG43*$AB$48-($CU42+G$48))^2+($AG43*$AB$49-($CV42+G$49))^2+($AG43*$AB$50-($CW42+G$50))^2+($AG43*$AB$51-($CX42+G$51))^2+($AG43*$AB$52-($CY42+G$52))^2+($AG43*$AB$53-($CZ42+G$53))^2+($AG43*$AB$54-($DA42+G$54))^2+($AG43*$AB$55-($DB42+G$55))^2+($AG43*$AB$56-($DC42+G$56))^2+($AG43*$AB$57-($DD42+G$57))^2+($AG43*$AB$58-($DE42+G$58))^2+($AG43*$AB$59-($DF42+G$59))^2+($AG43*$AB$60-($DG42+G$60))^2+($AG43*$AB$61-($DH42+G$61))^2+($AG43*$AB$62-($DI42+G$62))^2+($AG43*$AB$63-($DJ42+G$63))^2)))</f>
        <v/>
      </c>
      <c r="AL43" s="418" t="str">
        <f>IF(H$10=0,"",IF(COUNTIF($BE$7:$BE42,AL$6)&gt;=HLOOKUP(AL$6,$E$8:$X$10,ROW($E$10)-ROW($E$8)+1,FALSE),"",SQRT(($AG43*$AB$14-($BM42+H$14))^2+($AG43*$AB$15-($BN42+H$15))^2+($AG43*$AB$16-($BO42+H$16))^2+($AG43*$AB$17-($BP42+H$17))^2+($AG43*$AB$18-($BQ42+H$18))^2+($AG43*$AB$19-($BR42+H$19))^2+($AG43*$AB$20-($BS42+H$20))^2+($AG43*$AB$21-($BT42+H$21))^2+($AG43*$AB$22-($BU42+H$22))^2+($AG43*$AB$23-($BV42+H$23))^2+($AG43*$AB$24-($BW42+H$24))^2+($AG43*$AB$25-($BX42+H$25))^2+($AG43*$AB$26-($BY42+H$26))^2+($AG43*$AB$27-($BZ42+H$27))^2+($AG43*$AB$28-($CA42+H$28))^2+($AG43*$AB$29-($CB42+H$29))^2+($AG43*$AB$30-($CC42+H$30))^2+($AG43*$AB$31-($CD42+H$31))^2+($AG43*$AB$32-($CE42+H$32))^2+($AG43*$AB$33-($CF42+H$33))^2+($AG43*$AB$34-($CG42+H$34))^2+($AG43*$AB$35-($CH42+H$35))^2+($AG43*$AB$36-($CI42+H$36))^2+($AG43*$AB$37-($CJ42+H$37))^2+($AG43*$AB$38-($CK42+H$38))^2+($AG43*$AB$39-($CL42+H$39))^2+($AG43*$AB$40-($CM42+H$40))^2+($AG43*$AB$41-($CN42+H$41))^2+($AG43*$AB$42-($CO42+H$42))^2+($AG43*$AB$43-($CP42+H$43))^2+($AG43*$AB$44-($CQ42+H$44))^2+($AG43*$AB$45-($CR42+H$45))^2+($AG43*$AB$46-($CS42+H$46))^2+($AG43*$AB$47-($CT42+H$47))^2+($AG43*$AB$48-($CU42+H$48))^2+($AG43*$AB$49-($CV42+H$49))^2+($AG43*$AB$50-($CW42+H$50))^2+($AG43*$AB$51-($CX42+H$51))^2+($AG43*$AB$52-($CY42+H$52))^2+($AG43*$AB$53-($CZ42+H$53))^2+($AG43*$AB$54-($DA42+H$54))^2+($AG43*$AB$55-($DB42+H$55))^2+($AG43*$AB$56-($DC42+H$56))^2+($AG43*$AB$57-($DD42+H$57))^2+($AG43*$AB$58-($DE42+H$58))^2+($AG43*$AB$59-($DF42+H$59))^2+($AG43*$AB$60-($DG42+H$60))^2+($AG43*$AB$61-($DH42+H$61))^2+($AG43*$AB$62-($DI42+H$62))^2+($AG43*$AB$63-($DJ42+H$63))^2)))</f>
        <v/>
      </c>
      <c r="AM43" s="418" t="str">
        <f>IF(I$10=0,"",IF(COUNTIF($BE$7:$BE42,AM$6)&gt;=HLOOKUP(AM$6,$E$8:$X$10,ROW($E$10)-ROW($E$8)+1,FALSE),"",SQRT(($AG43*$AB$14-($BM42+I$14))^2+($AG43*$AB$15-($BN42+I$15))^2+($AG43*$AB$16-($BO42+I$16))^2+($AG43*$AB$17-($BP42+I$17))^2+($AG43*$AB$18-($BQ42+I$18))^2+($AG43*$AB$19-($BR42+I$19))^2+($AG43*$AB$20-($BS42+I$20))^2+($AG43*$AB$21-($BT42+I$21))^2+($AG43*$AB$22-($BU42+I$22))^2+($AG43*$AB$23-($BV42+I$23))^2+($AG43*$AB$24-($BW42+I$24))^2+($AG43*$AB$25-($BX42+I$25))^2+($AG43*$AB$26-($BY42+I$26))^2+($AG43*$AB$27-($BZ42+I$27))^2+($AG43*$AB$28-($CA42+I$28))^2+($AG43*$AB$29-($CB42+I$29))^2+($AG43*$AB$30-($CC42+I$30))^2+($AG43*$AB$31-($CD42+I$31))^2+($AG43*$AB$32-($CE42+I$32))^2+($AG43*$AB$33-($CF42+I$33))^2+($AG43*$AB$34-($CG42+I$34))^2+($AG43*$AB$35-($CH42+I$35))^2+($AG43*$AB$36-($CI42+I$36))^2+($AG43*$AB$37-($CJ42+I$37))^2+($AG43*$AB$38-($CK42+I$38))^2+($AG43*$AB$39-($CL42+I$39))^2+($AG43*$AB$40-($CM42+I$40))^2+($AG43*$AB$41-($CN42+I$41))^2+($AG43*$AB$42-($CO42+I$42))^2+($AG43*$AB$43-($CP42+I$43))^2+($AG43*$AB$44-($CQ42+I$44))^2+($AG43*$AB$45-($CR42+I$45))^2+($AG43*$AB$46-($CS42+I$46))^2+($AG43*$AB$47-($CT42+I$47))^2+($AG43*$AB$48-($CU42+I$48))^2+($AG43*$AB$49-($CV42+I$49))^2+($AG43*$AB$50-($CW42+I$50))^2+($AG43*$AB$51-($CX42+I$51))^2+($AG43*$AB$52-($CY42+I$52))^2+($AG43*$AB$53-($CZ42+I$53))^2+($AG43*$AB$54-($DA42+I$54))^2+($AG43*$AB$55-($DB42+I$55))^2+($AG43*$AB$56-($DC42+I$56))^2+($AG43*$AB$57-($DD42+I$57))^2+($AG43*$AB$58-($DE42+I$58))^2+($AG43*$AB$59-($DF42+I$59))^2+($AG43*$AB$60-($DG42+I$60))^2+($AG43*$AB$61-($DH42+I$61))^2+($AG43*$AB$62-($DI42+I$62))^2+($AG43*$AB$63-($DJ42+I$63))^2)))</f>
        <v/>
      </c>
      <c r="AN43" s="418" t="str">
        <f>IF(J$10=0,"",IF(COUNTIF($BE$7:$BE42,AN$6)&gt;=HLOOKUP(AN$6,$E$8:$X$10,ROW($E$10)-ROW($E$8)+1,FALSE),"",SQRT(($AG43*$AB$14-($BM42+J$14))^2+($AG43*$AB$15-($BN42+J$15))^2+($AG43*$AB$16-($BO42+J$16))^2+($AG43*$AB$17-($BP42+J$17))^2+($AG43*$AB$18-($BQ42+J$18))^2+($AG43*$AB$19-($BR42+J$19))^2+($AG43*$AB$20-($BS42+J$20))^2+($AG43*$AB$21-($BT42+J$21))^2+($AG43*$AB$22-($BU42+J$22))^2+($AG43*$AB$23-($BV42+J$23))^2+($AG43*$AB$24-($BW42+J$24))^2+($AG43*$AB$25-($BX42+J$25))^2+($AG43*$AB$26-($BY42+J$26))^2+($AG43*$AB$27-($BZ42+J$27))^2+($AG43*$AB$28-($CA42+J$28))^2+($AG43*$AB$29-($CB42+J$29))^2+($AG43*$AB$30-($CC42+J$30))^2+($AG43*$AB$31-($CD42+J$31))^2+($AG43*$AB$32-($CE42+J$32))^2+($AG43*$AB$33-($CF42+J$33))^2+($AG43*$AB$34-($CG42+J$34))^2+($AG43*$AB$35-($CH42+J$35))^2+($AG43*$AB$36-($CI42+J$36))^2+($AG43*$AB$37-($CJ42+J$37))^2+($AG43*$AB$38-($CK42+J$38))^2+($AG43*$AB$39-($CL42+J$39))^2+($AG43*$AB$40-($CM42+J$40))^2+($AG43*$AB$41-($CN42+J$41))^2+($AG43*$AB$42-($CO42+J$42))^2+($AG43*$AB$43-($CP42+J$43))^2+($AG43*$AB$44-($CQ42+J$44))^2+($AG43*$AB$45-($CR42+J$45))^2+($AG43*$AB$46-($CS42+J$46))^2+($AG43*$AB$47-($CT42+J$47))^2+($AG43*$AB$48-($CU42+J$48))^2+($AG43*$AB$49-($CV42+J$49))^2+($AG43*$AB$50-($CW42+J$50))^2+($AG43*$AB$51-($CX42+J$51))^2+($AG43*$AB$52-($CY42+J$52))^2+($AG43*$AB$53-($CZ42+J$53))^2+($AG43*$AB$54-($DA42+J$54))^2+($AG43*$AB$55-($DB42+J$55))^2+($AG43*$AB$56-($DC42+J$56))^2+($AG43*$AB$57-($DD42+J$57))^2+($AG43*$AB$58-($DE42+J$58))^2+($AG43*$AB$59-($DF42+J$59))^2+($AG43*$AB$60-($DG42+J$60))^2+($AG43*$AB$61-($DH42+J$61))^2+($AG43*$AB$62-($DI42+J$62))^2+($AG43*$AB$63-($DJ42+J$63))^2)))</f>
        <v/>
      </c>
      <c r="AO43" s="418" t="str">
        <f>IF(K$10=0,"",IF(COUNTIF($BE$7:$BE42,AO$6)&gt;=HLOOKUP(AO$6,$E$8:$X$10,ROW($E$10)-ROW($E$8)+1,FALSE),"",SQRT(($AG43*$AB$14-($BM42+K$14))^2+($AG43*$AB$15-($BN42+K$15))^2+($AG43*$AB$16-($BO42+K$16))^2+($AG43*$AB$17-($BP42+K$17))^2+($AG43*$AB$18-($BQ42+K$18))^2+($AG43*$AB$19-($BR42+K$19))^2+($AG43*$AB$20-($BS42+K$20))^2+($AG43*$AB$21-($BT42+K$21))^2+($AG43*$AB$22-($BU42+K$22))^2+($AG43*$AB$23-($BV42+K$23))^2+($AG43*$AB$24-($BW42+K$24))^2+($AG43*$AB$25-($BX42+K$25))^2+($AG43*$AB$26-($BY42+K$26))^2+($AG43*$AB$27-($BZ42+K$27))^2+($AG43*$AB$28-($CA42+K$28))^2+($AG43*$AB$29-($CB42+K$29))^2+($AG43*$AB$30-($CC42+K$30))^2+($AG43*$AB$31-($CD42+K$31))^2+($AG43*$AB$32-($CE42+K$32))^2+($AG43*$AB$33-($CF42+K$33))^2+($AG43*$AB$34-($CG42+K$34))^2+($AG43*$AB$35-($CH42+K$35))^2+($AG43*$AB$36-($CI42+K$36))^2+($AG43*$AB$37-($CJ42+K$37))^2+($AG43*$AB$38-($CK42+K$38))^2+($AG43*$AB$39-($CL42+K$39))^2+($AG43*$AB$40-($CM42+K$40))^2+($AG43*$AB$41-($CN42+K$41))^2+($AG43*$AB$42-($CO42+K$42))^2+($AG43*$AB$43-($CP42+K$43))^2+($AG43*$AB$44-($CQ42+K$44))^2+($AG43*$AB$45-($CR42+K$45))^2+($AG43*$AB$46-($CS42+K$46))^2+($AG43*$AB$47-($CT42+K$47))^2+($AG43*$AB$48-($CU42+K$48))^2+($AG43*$AB$49-($CV42+K$49))^2+($AG43*$AB$50-($CW42+K$50))^2+($AG43*$AB$51-($CX42+K$51))^2+($AG43*$AB$52-($CY42+K$52))^2+($AG43*$AB$53-($CZ42+K$53))^2+($AG43*$AB$54-($DA42+K$54))^2+($AG43*$AB$55-($DB42+K$55))^2+($AG43*$AB$56-($DC42+K$56))^2+($AG43*$AB$57-($DD42+K$57))^2+($AG43*$AB$58-($DE42+K$58))^2+($AG43*$AB$59-($DF42+K$59))^2+($AG43*$AB$60-($DG42+K$60))^2+($AG43*$AB$61-($DH42+K$61))^2+($AG43*$AB$62-($DI42+K$62))^2+($AG43*$AB$63-($DJ42+K$63))^2)))</f>
        <v/>
      </c>
      <c r="AP43" s="418" t="str">
        <f>IF(L$10=0,"",IF(COUNTIF($BE$7:$BE42,AP$6)&gt;=HLOOKUP(AP$6,$E$8:$X$10,ROW($E$10)-ROW($E$8)+1,FALSE),"",SQRT(($AG43*$AB$14-($BM42+L$14))^2+($AG43*$AB$15-($BN42+L$15))^2+($AG43*$AB$16-($BO42+L$16))^2+($AG43*$AB$17-($BP42+L$17))^2+($AG43*$AB$18-($BQ42+L$18))^2+($AG43*$AB$19-($BR42+L$19))^2+($AG43*$AB$20-($BS42+L$20))^2+($AG43*$AB$21-($BT42+L$21))^2+($AG43*$AB$22-($BU42+L$22))^2+($AG43*$AB$23-($BV42+L$23))^2+($AG43*$AB$24-($BW42+L$24))^2+($AG43*$AB$25-($BX42+L$25))^2+($AG43*$AB$26-($BY42+L$26))^2+($AG43*$AB$27-($BZ42+L$27))^2+($AG43*$AB$28-($CA42+L$28))^2+($AG43*$AB$29-($CB42+L$29))^2+($AG43*$AB$30-($CC42+L$30))^2+($AG43*$AB$31-($CD42+L$31))^2+($AG43*$AB$32-($CE42+L$32))^2+($AG43*$AB$33-($CF42+L$33))^2+($AG43*$AB$34-($CG42+L$34))^2+($AG43*$AB$35-($CH42+L$35))^2+($AG43*$AB$36-($CI42+L$36))^2+($AG43*$AB$37-($CJ42+L$37))^2+($AG43*$AB$38-($CK42+L$38))^2+($AG43*$AB$39-($CL42+L$39))^2+($AG43*$AB$40-($CM42+L$40))^2+($AG43*$AB$41-($CN42+L$41))^2+($AG43*$AB$42-($CO42+L$42))^2+($AG43*$AB$43-($CP42+L$43))^2+($AG43*$AB$44-($CQ42+L$44))^2+($AG43*$AB$45-($CR42+L$45))^2+($AG43*$AB$46-($CS42+L$46))^2+($AG43*$AB$47-($CT42+L$47))^2+($AG43*$AB$48-($CU42+L$48))^2+($AG43*$AB$49-($CV42+L$49))^2+($AG43*$AB$50-($CW42+L$50))^2+($AG43*$AB$51-($CX42+L$51))^2+($AG43*$AB$52-($CY42+L$52))^2+($AG43*$AB$53-($CZ42+L$53))^2+($AG43*$AB$54-($DA42+L$54))^2+($AG43*$AB$55-($DB42+L$55))^2+($AG43*$AB$56-($DC42+L$56))^2+($AG43*$AB$57-($DD42+L$57))^2+($AG43*$AB$58-($DE42+L$58))^2+($AG43*$AB$59-($DF42+L$59))^2+($AG43*$AB$60-($DG42+L$60))^2+($AG43*$AB$61-($DH42+L$61))^2+($AG43*$AB$62-($DI42+L$62))^2+($AG43*$AB$63-($DJ42+L$63))^2)))</f>
        <v/>
      </c>
      <c r="AQ43" s="418" t="str">
        <f>IF(M$10=0,"",IF(COUNTIF($BE$7:$BE42,AQ$6)&gt;=HLOOKUP(AQ$6,$E$8:$X$10,ROW($E$10)-ROW($E$8)+1,FALSE),"",SQRT(($AG43*$AB$14-($BM42+M$14))^2+($AG43*$AB$15-($BN42+M$15))^2+($AG43*$AB$16-($BO42+M$16))^2+($AG43*$AB$17-($BP42+M$17))^2+($AG43*$AB$18-($BQ42+M$18))^2+($AG43*$AB$19-($BR42+M$19))^2+($AG43*$AB$20-($BS42+M$20))^2+($AG43*$AB$21-($BT42+M$21))^2+($AG43*$AB$22-($BU42+M$22))^2+($AG43*$AB$23-($BV42+M$23))^2+($AG43*$AB$24-($BW42+M$24))^2+($AG43*$AB$25-($BX42+M$25))^2+($AG43*$AB$26-($BY42+M$26))^2+($AG43*$AB$27-($BZ42+M$27))^2+($AG43*$AB$28-($CA42+M$28))^2+($AG43*$AB$29-($CB42+M$29))^2+($AG43*$AB$30-($CC42+M$30))^2+($AG43*$AB$31-($CD42+M$31))^2+($AG43*$AB$32-($CE42+M$32))^2+($AG43*$AB$33-($CF42+M$33))^2+($AG43*$AB$34-($CG42+M$34))^2+($AG43*$AB$35-($CH42+M$35))^2+($AG43*$AB$36-($CI42+M$36))^2+($AG43*$AB$37-($CJ42+M$37))^2+($AG43*$AB$38-($CK42+M$38))^2+($AG43*$AB$39-($CL42+M$39))^2+($AG43*$AB$40-($CM42+M$40))^2+($AG43*$AB$41-($CN42+M$41))^2+($AG43*$AB$42-($CO42+M$42))^2+($AG43*$AB$43-($CP42+M$43))^2+($AG43*$AB$44-($CQ42+M$44))^2+($AG43*$AB$45-($CR42+M$45))^2+($AG43*$AB$46-($CS42+M$46))^2+($AG43*$AB$47-($CT42+M$47))^2+($AG43*$AB$48-($CU42+M$48))^2+($AG43*$AB$49-($CV42+M$49))^2+($AG43*$AB$50-($CW42+M$50))^2+($AG43*$AB$51-($CX42+M$51))^2+($AG43*$AB$52-($CY42+M$52))^2+($AG43*$AB$53-($CZ42+M$53))^2+($AG43*$AB$54-($DA42+M$54))^2+($AG43*$AB$55-($DB42+M$55))^2+($AG43*$AB$56-($DC42+M$56))^2+($AG43*$AB$57-($DD42+M$57))^2+($AG43*$AB$58-($DE42+M$58))^2+($AG43*$AB$59-($DF42+M$59))^2+($AG43*$AB$60-($DG42+M$60))^2+($AG43*$AB$61-($DH42+M$61))^2+($AG43*$AB$62-($DI42+M$62))^2+($AG43*$AB$63-($DJ42+M$63))^2)))</f>
        <v/>
      </c>
      <c r="AR43" s="418" t="str">
        <f>IF(N$10=0,"",IF(COUNTIF($BE$7:$BE42,AR$6)&gt;=HLOOKUP(AR$6,$E$8:$X$10,ROW($E$10)-ROW($E$8)+1,FALSE),"",SQRT(($AG43*$AB$14-($BM42+N$14))^2+($AG43*$AB$15-($BN42+N$15))^2+($AG43*$AB$16-($BO42+N$16))^2+($AG43*$AB$17-($BP42+N$17))^2+($AG43*$AB$18-($BQ42+N$18))^2+($AG43*$AB$19-($BR42+N$19))^2+($AG43*$AB$20-($BS42+N$20))^2+($AG43*$AB$21-($BT42+N$21))^2+($AG43*$AB$22-($BU42+N$22))^2+($AG43*$AB$23-($BV42+N$23))^2+($AG43*$AB$24-($BW42+N$24))^2+($AG43*$AB$25-($BX42+N$25))^2+($AG43*$AB$26-($BY42+N$26))^2+($AG43*$AB$27-($BZ42+N$27))^2+($AG43*$AB$28-($CA42+N$28))^2+($AG43*$AB$29-($CB42+N$29))^2+($AG43*$AB$30-($CC42+N$30))^2+($AG43*$AB$31-($CD42+N$31))^2+($AG43*$AB$32-($CE42+N$32))^2+($AG43*$AB$33-($CF42+N$33))^2+($AG43*$AB$34-($CG42+N$34))^2+($AG43*$AB$35-($CH42+N$35))^2+($AG43*$AB$36-($CI42+N$36))^2+($AG43*$AB$37-($CJ42+N$37))^2+($AG43*$AB$38-($CK42+N$38))^2+($AG43*$AB$39-($CL42+N$39))^2+($AG43*$AB$40-($CM42+N$40))^2+($AG43*$AB$41-($CN42+N$41))^2+($AG43*$AB$42-($CO42+N$42))^2+($AG43*$AB$43-($CP42+N$43))^2+($AG43*$AB$44-($CQ42+N$44))^2+($AG43*$AB$45-($CR42+N$45))^2+($AG43*$AB$46-($CS42+N$46))^2+($AG43*$AB$47-($CT42+N$47))^2+($AG43*$AB$48-($CU42+N$48))^2+($AG43*$AB$49-($CV42+N$49))^2+($AG43*$AB$50-($CW42+N$50))^2+($AG43*$AB$51-($CX42+N$51))^2+($AG43*$AB$52-($CY42+N$52))^2+($AG43*$AB$53-($CZ42+N$53))^2+($AG43*$AB$54-($DA42+N$54))^2+($AG43*$AB$55-($DB42+N$55))^2+($AG43*$AB$56-($DC42+N$56))^2+($AG43*$AB$57-($DD42+N$57))^2+($AG43*$AB$58-($DE42+N$58))^2+($AG43*$AB$59-($DF42+N$59))^2+($AG43*$AB$60-($DG42+N$60))^2+($AG43*$AB$61-($DH42+N$61))^2+($AG43*$AB$62-($DI42+N$62))^2+($AG43*$AB$63-($DJ42+N$63))^2)))</f>
        <v/>
      </c>
      <c r="AS43" s="418" t="str">
        <f>IF(O$10=0,"",IF(COUNTIF($BE$7:$BE42,AS$6)&gt;=HLOOKUP(AS$6,$E$8:$X$10,ROW($E$10)-ROW($E$8)+1,FALSE),"",SQRT(($AG43*$AB$14-($BM42+O$14))^2+($AG43*$AB$15-($BN42+O$15))^2+($AG43*$AB$16-($BO42+O$16))^2+($AG43*$AB$17-($BP42+O$17))^2+($AG43*$AB$18-($BQ42+O$18))^2+($AG43*$AB$19-($BR42+O$19))^2+($AG43*$AB$20-($BS42+O$20))^2+($AG43*$AB$21-($BT42+O$21))^2+($AG43*$AB$22-($BU42+O$22))^2+($AG43*$AB$23-($BV42+O$23))^2+($AG43*$AB$24-($BW42+O$24))^2+($AG43*$AB$25-($BX42+O$25))^2+($AG43*$AB$26-($BY42+O$26))^2+($AG43*$AB$27-($BZ42+O$27))^2+($AG43*$AB$28-($CA42+O$28))^2+($AG43*$AB$29-($CB42+O$29))^2+($AG43*$AB$30-($CC42+O$30))^2+($AG43*$AB$31-($CD42+O$31))^2+($AG43*$AB$32-($CE42+O$32))^2+($AG43*$AB$33-($CF42+O$33))^2+($AG43*$AB$34-($CG42+O$34))^2+($AG43*$AB$35-($CH42+O$35))^2+($AG43*$AB$36-($CI42+O$36))^2+($AG43*$AB$37-($CJ42+O$37))^2+($AG43*$AB$38-($CK42+O$38))^2+($AG43*$AB$39-($CL42+O$39))^2+($AG43*$AB$40-($CM42+O$40))^2+($AG43*$AB$41-($CN42+O$41))^2+($AG43*$AB$42-($CO42+O$42))^2+($AG43*$AB$43-($CP42+O$43))^2+($AG43*$AB$44-($CQ42+O$44))^2+($AG43*$AB$45-($CR42+O$45))^2+($AG43*$AB$46-($CS42+O$46))^2+($AG43*$AB$47-($CT42+O$47))^2+($AG43*$AB$48-($CU42+O$48))^2+($AG43*$AB$49-($CV42+O$49))^2+($AG43*$AB$50-($CW42+O$50))^2+($AG43*$AB$51-($CX42+O$51))^2+($AG43*$AB$52-($CY42+O$52))^2+($AG43*$AB$53-($CZ42+O$53))^2+($AG43*$AB$54-($DA42+O$54))^2+($AG43*$AB$55-($DB42+O$55))^2+($AG43*$AB$56-($DC42+O$56))^2+($AG43*$AB$57-($DD42+O$57))^2+($AG43*$AB$58-($DE42+O$58))^2+($AG43*$AB$59-($DF42+O$59))^2+($AG43*$AB$60-($DG42+O$60))^2+($AG43*$AB$61-($DH42+O$61))^2+($AG43*$AB$62-($DI42+O$62))^2+($AG43*$AB$63-($DJ42+O$63))^2)))</f>
        <v/>
      </c>
      <c r="AT43" s="418" t="str">
        <f>IF(P$10=0,"",IF(COUNTIF($BE$7:$BE42,AT$6)&gt;=HLOOKUP(AT$6,$E$8:$X$10,ROW($E$10)-ROW($E$8)+1,FALSE),"",SQRT(($AG43*$AB$14-($BM42+P$14))^2+($AG43*$AB$15-($BN42+P$15))^2+($AG43*$AB$16-($BO42+P$16))^2+($AG43*$AB$17-($BP42+P$17))^2+($AG43*$AB$18-($BQ42+P$18))^2+($AG43*$AB$19-($BR42+P$19))^2+($AG43*$AB$20-($BS42+P$20))^2+($AG43*$AB$21-($BT42+P$21))^2+($AG43*$AB$22-($BU42+P$22))^2+($AG43*$AB$23-($BV42+P$23))^2+($AG43*$AB$24-($BW42+P$24))^2+($AG43*$AB$25-($BX42+P$25))^2+($AG43*$AB$26-($BY42+P$26))^2+($AG43*$AB$27-($BZ42+P$27))^2+($AG43*$AB$28-($CA42+P$28))^2+($AG43*$AB$29-($CB42+P$29))^2+($AG43*$AB$30-($CC42+P$30))^2+($AG43*$AB$31-($CD42+P$31))^2+($AG43*$AB$32-($CE42+P$32))^2+($AG43*$AB$33-($CF42+P$33))^2+($AG43*$AB$34-($CG42+P$34))^2+($AG43*$AB$35-($CH42+P$35))^2+($AG43*$AB$36-($CI42+P$36))^2+($AG43*$AB$37-($CJ42+P$37))^2+($AG43*$AB$38-($CK42+P$38))^2+($AG43*$AB$39-($CL42+P$39))^2+($AG43*$AB$40-($CM42+P$40))^2+($AG43*$AB$41-($CN42+P$41))^2+($AG43*$AB$42-($CO42+P$42))^2+($AG43*$AB$43-($CP42+P$43))^2+($AG43*$AB$44-($CQ42+P$44))^2+($AG43*$AB$45-($CR42+P$45))^2+($AG43*$AB$46-($CS42+P$46))^2+($AG43*$AB$47-($CT42+P$47))^2+($AG43*$AB$48-($CU42+P$48))^2+($AG43*$AB$49-($CV42+P$49))^2+($AG43*$AB$50-($CW42+P$50))^2+($AG43*$AB$51-($CX42+P$51))^2+($AG43*$AB$52-($CY42+P$52))^2+($AG43*$AB$53-($CZ42+P$53))^2+($AG43*$AB$54-($DA42+P$54))^2+($AG43*$AB$55-($DB42+P$55))^2+($AG43*$AB$56-($DC42+P$56))^2+($AG43*$AB$57-($DD42+P$57))^2+($AG43*$AB$58-($DE42+P$58))^2+($AG43*$AB$59-($DF42+P$59))^2+($AG43*$AB$60-($DG42+P$60))^2+($AG43*$AB$61-($DH42+P$61))^2+($AG43*$AB$62-($DI42+P$62))^2+($AG43*$AB$63-($DJ42+P$63))^2)))</f>
        <v/>
      </c>
      <c r="AU43" s="418" t="str">
        <f>IF(Q$10=0,"",IF(COUNTIF($BE$7:$BE42,AU$6)&gt;=HLOOKUP(AU$6,$E$8:$X$10,ROW($E$10)-ROW($E$8)+1,FALSE),"",SQRT(($AG43*$AB$14-($BM42+Q$14))^2+($AG43*$AB$15-($BN42+Q$15))^2+($AG43*$AB$16-($BO42+Q$16))^2+($AG43*$AB$17-($BP42+Q$17))^2+($AG43*$AB$18-($BQ42+Q$18))^2+($AG43*$AB$19-($BR42+Q$19))^2+($AG43*$AB$20-($BS42+Q$20))^2+($AG43*$AB$21-($BT42+Q$21))^2+($AG43*$AB$22-($BU42+Q$22))^2+($AG43*$AB$23-($BV42+Q$23))^2+($AG43*$AB$24-($BW42+Q$24))^2+($AG43*$AB$25-($BX42+Q$25))^2+($AG43*$AB$26-($BY42+Q$26))^2+($AG43*$AB$27-($BZ42+Q$27))^2+($AG43*$AB$28-($CA42+Q$28))^2+($AG43*$AB$29-($CB42+Q$29))^2+($AG43*$AB$30-($CC42+Q$30))^2+($AG43*$AB$31-($CD42+Q$31))^2+($AG43*$AB$32-($CE42+Q$32))^2+($AG43*$AB$33-($CF42+Q$33))^2+($AG43*$AB$34-($CG42+Q$34))^2+($AG43*$AB$35-($CH42+Q$35))^2+($AG43*$AB$36-($CI42+Q$36))^2+($AG43*$AB$37-($CJ42+Q$37))^2+($AG43*$AB$38-($CK42+Q$38))^2+($AG43*$AB$39-($CL42+Q$39))^2+($AG43*$AB$40-($CM42+Q$40))^2+($AG43*$AB$41-($CN42+Q$41))^2+($AG43*$AB$42-($CO42+Q$42))^2+($AG43*$AB$43-($CP42+Q$43))^2+($AG43*$AB$44-($CQ42+Q$44))^2+($AG43*$AB$45-($CR42+Q$45))^2+($AG43*$AB$46-($CS42+Q$46))^2+($AG43*$AB$47-($CT42+Q$47))^2+($AG43*$AB$48-($CU42+Q$48))^2+($AG43*$AB$49-($CV42+Q$49))^2+($AG43*$AB$50-($CW42+Q$50))^2+($AG43*$AB$51-($CX42+Q$51))^2+($AG43*$AB$52-($CY42+Q$52))^2+($AG43*$AB$53-($CZ42+Q$53))^2+($AG43*$AB$54-($DA42+Q$54))^2+($AG43*$AB$55-($DB42+Q$55))^2+($AG43*$AB$56-($DC42+Q$56))^2+($AG43*$AB$57-($DD42+Q$57))^2+($AG43*$AB$58-($DE42+Q$58))^2+($AG43*$AB$59-($DF42+Q$59))^2+($AG43*$AB$60-($DG42+Q$60))^2+($AG43*$AB$61-($DH42+Q$61))^2+($AG43*$AB$62-($DI42+Q$62))^2+($AG43*$AB$63-($DJ42+Q$63))^2)))</f>
        <v/>
      </c>
      <c r="AV43" s="418" t="str">
        <f>IF(R$10=0,"",IF(COUNTIF($BE$7:$BE42,AV$6)&gt;=HLOOKUP(AV$6,$E$8:$X$10,ROW($E$10)-ROW($E$8)+1,FALSE),"",SQRT(($AG43*$AB$14-($BM42+R$14))^2+($AG43*$AB$15-($BN42+R$15))^2+($AG43*$AB$16-($BO42+R$16))^2+($AG43*$AB$17-($BP42+R$17))^2+($AG43*$AB$18-($BQ42+R$18))^2+($AG43*$AB$19-($BR42+R$19))^2+($AG43*$AB$20-($BS42+R$20))^2+($AG43*$AB$21-($BT42+R$21))^2+($AG43*$AB$22-($BU42+R$22))^2+($AG43*$AB$23-($BV42+R$23))^2+($AG43*$AB$24-($BW42+R$24))^2+($AG43*$AB$25-($BX42+R$25))^2+($AG43*$AB$26-($BY42+R$26))^2+($AG43*$AB$27-($BZ42+R$27))^2+($AG43*$AB$28-($CA42+R$28))^2+($AG43*$AB$29-($CB42+R$29))^2+($AG43*$AB$30-($CC42+R$30))^2+($AG43*$AB$31-($CD42+R$31))^2+($AG43*$AB$32-($CE42+R$32))^2+($AG43*$AB$33-($CF42+R$33))^2+($AG43*$AB$34-($CG42+R$34))^2+($AG43*$AB$35-($CH42+R$35))^2+($AG43*$AB$36-($CI42+R$36))^2+($AG43*$AB$37-($CJ42+R$37))^2+($AG43*$AB$38-($CK42+R$38))^2+($AG43*$AB$39-($CL42+R$39))^2+($AG43*$AB$40-($CM42+R$40))^2+($AG43*$AB$41-($CN42+R$41))^2+($AG43*$AB$42-($CO42+R$42))^2+($AG43*$AB$43-($CP42+R$43))^2+($AG43*$AB$44-($CQ42+R$44))^2+($AG43*$AB$45-($CR42+R$45))^2+($AG43*$AB$46-($CS42+R$46))^2+($AG43*$AB$47-($CT42+R$47))^2+($AG43*$AB$48-($CU42+R$48))^2+($AG43*$AB$49-($CV42+R$49))^2+($AG43*$AB$50-($CW42+R$50))^2+($AG43*$AB$51-($CX42+R$51))^2+($AG43*$AB$52-($CY42+R$52))^2+($AG43*$AB$53-($CZ42+R$53))^2+($AG43*$AB$54-($DA42+R$54))^2+($AG43*$AB$55-($DB42+R$55))^2+($AG43*$AB$56-($DC42+R$56))^2+($AG43*$AB$57-($DD42+R$57))^2+($AG43*$AB$58-($DE42+R$58))^2+($AG43*$AB$59-($DF42+R$59))^2+($AG43*$AB$60-($DG42+R$60))^2+($AG43*$AB$61-($DH42+R$61))^2+($AG43*$AB$62-($DI42+R$62))^2+($AG43*$AB$63-($DJ42+R$63))^2)))</f>
        <v/>
      </c>
      <c r="AW43" s="418" t="str">
        <f>IF(S$10=0,"",IF(COUNTIF($BE$7:$BE42,AW$6)&gt;=HLOOKUP(AW$6,$E$8:$X$10,ROW($E$10)-ROW($E$8)+1,FALSE),"",SQRT(($AG43*$AB$14-($BM42+S$14))^2+($AG43*$AB$15-($BN42+S$15))^2+($AG43*$AB$16-($BO42+S$16))^2+($AG43*$AB$17-($BP42+S$17))^2+($AG43*$AB$18-($BQ42+S$18))^2+($AG43*$AB$19-($BR42+S$19))^2+($AG43*$AB$20-($BS42+S$20))^2+($AG43*$AB$21-($BT42+S$21))^2+($AG43*$AB$22-($BU42+S$22))^2+($AG43*$AB$23-($BV42+S$23))^2+($AG43*$AB$24-($BW42+S$24))^2+($AG43*$AB$25-($BX42+S$25))^2+($AG43*$AB$26-($BY42+S$26))^2+($AG43*$AB$27-($BZ42+S$27))^2+($AG43*$AB$28-($CA42+S$28))^2+($AG43*$AB$29-($CB42+S$29))^2+($AG43*$AB$30-($CC42+S$30))^2+($AG43*$AB$31-($CD42+S$31))^2+($AG43*$AB$32-($CE42+S$32))^2+($AG43*$AB$33-($CF42+S$33))^2+($AG43*$AB$34-($CG42+S$34))^2+($AG43*$AB$35-($CH42+S$35))^2+($AG43*$AB$36-($CI42+S$36))^2+($AG43*$AB$37-($CJ42+S$37))^2+($AG43*$AB$38-($CK42+S$38))^2+($AG43*$AB$39-($CL42+S$39))^2+($AG43*$AB$40-($CM42+S$40))^2+($AG43*$AB$41-($CN42+S$41))^2+($AG43*$AB$42-($CO42+S$42))^2+($AG43*$AB$43-($CP42+S$43))^2+($AG43*$AB$44-($CQ42+S$44))^2+($AG43*$AB$45-($CR42+S$45))^2+($AG43*$AB$46-($CS42+S$46))^2+($AG43*$AB$47-($CT42+S$47))^2+($AG43*$AB$48-($CU42+S$48))^2+($AG43*$AB$49-($CV42+S$49))^2+($AG43*$AB$50-($CW42+S$50))^2+($AG43*$AB$51-($CX42+S$51))^2+($AG43*$AB$52-($CY42+S$52))^2+($AG43*$AB$53-($CZ42+S$53))^2+($AG43*$AB$54-($DA42+S$54))^2+($AG43*$AB$55-($DB42+S$55))^2+($AG43*$AB$56-($DC42+S$56))^2+($AG43*$AB$57-($DD42+S$57))^2+($AG43*$AB$58-($DE42+S$58))^2+($AG43*$AB$59-($DF42+S$59))^2+($AG43*$AB$60-($DG42+S$60))^2+($AG43*$AB$61-($DH42+S$61))^2+($AG43*$AB$62-($DI42+S$62))^2+($AG43*$AB$63-($DJ42+S$63))^2)))</f>
        <v/>
      </c>
      <c r="AX43" s="418" t="str">
        <f>IF(T$10=0,"",IF(COUNTIF($BE$7:$BE42,AX$6)&gt;=HLOOKUP(AX$6,$E$8:$X$10,ROW($E$10)-ROW($E$8)+1,FALSE),"",SQRT(($AG43*$AB$14-($BM42+T$14))^2+($AG43*$AB$15-($BN42+T$15))^2+($AG43*$AB$16-($BO42+T$16))^2+($AG43*$AB$17-($BP42+T$17))^2+($AG43*$AB$18-($BQ42+T$18))^2+($AG43*$AB$19-($BR42+T$19))^2+($AG43*$AB$20-($BS42+T$20))^2+($AG43*$AB$21-($BT42+T$21))^2+($AG43*$AB$22-($BU42+T$22))^2+($AG43*$AB$23-($BV42+T$23))^2+($AG43*$AB$24-($BW42+T$24))^2+($AG43*$AB$25-($BX42+T$25))^2+($AG43*$AB$26-($BY42+T$26))^2+($AG43*$AB$27-($BZ42+T$27))^2+($AG43*$AB$28-($CA42+T$28))^2+($AG43*$AB$29-($CB42+T$29))^2+($AG43*$AB$30-($CC42+T$30))^2+($AG43*$AB$31-($CD42+T$31))^2+($AG43*$AB$32-($CE42+T$32))^2+($AG43*$AB$33-($CF42+T$33))^2+($AG43*$AB$34-($CG42+T$34))^2+($AG43*$AB$35-($CH42+T$35))^2+($AG43*$AB$36-($CI42+T$36))^2+($AG43*$AB$37-($CJ42+T$37))^2+($AG43*$AB$38-($CK42+T$38))^2+($AG43*$AB$39-($CL42+T$39))^2+($AG43*$AB$40-($CM42+T$40))^2+($AG43*$AB$41-($CN42+T$41))^2+($AG43*$AB$42-($CO42+T$42))^2+($AG43*$AB$43-($CP42+T$43))^2+($AG43*$AB$44-($CQ42+T$44))^2+($AG43*$AB$45-($CR42+T$45))^2+($AG43*$AB$46-($CS42+T$46))^2+($AG43*$AB$47-($CT42+T$47))^2+($AG43*$AB$48-($CU42+T$48))^2+($AG43*$AB$49-($CV42+T$49))^2+($AG43*$AB$50-($CW42+T$50))^2+($AG43*$AB$51-($CX42+T$51))^2+($AG43*$AB$52-($CY42+T$52))^2+($AG43*$AB$53-($CZ42+T$53))^2+($AG43*$AB$54-($DA42+T$54))^2+($AG43*$AB$55-($DB42+T$55))^2+($AG43*$AB$56-($DC42+T$56))^2+($AG43*$AB$57-($DD42+T$57))^2+($AG43*$AB$58-($DE42+T$58))^2+($AG43*$AB$59-($DF42+T$59))^2+($AG43*$AB$60-($DG42+T$60))^2+($AG43*$AB$61-($DH42+T$61))^2+($AG43*$AB$62-($DI42+T$62))^2+($AG43*$AB$63-($DJ42+T$63))^2)))</f>
        <v/>
      </c>
      <c r="AY43" s="418" t="str">
        <f>IF(U$10=0,"",IF(COUNTIF($BE$7:$BE42,AY$6)&gt;=HLOOKUP(AY$6,$E$8:$X$10,ROW($E$10)-ROW($E$8)+1,FALSE),"",SQRT(($AG43*$AB$14-($BM42+U$14))^2+($AG43*$AB$15-($BN42+U$15))^2+($AG43*$AB$16-($BO42+U$16))^2+($AG43*$AB$17-($BP42+U$17))^2+($AG43*$AB$18-($BQ42+U$18))^2+($AG43*$AB$19-($BR42+U$19))^2+($AG43*$AB$20-($BS42+U$20))^2+($AG43*$AB$21-($BT42+U$21))^2+($AG43*$AB$22-($BU42+U$22))^2+($AG43*$AB$23-($BV42+U$23))^2+($AG43*$AB$24-($BW42+U$24))^2+($AG43*$AB$25-($BX42+U$25))^2+($AG43*$AB$26-($BY42+U$26))^2+($AG43*$AB$27-($BZ42+U$27))^2+($AG43*$AB$28-($CA42+U$28))^2+($AG43*$AB$29-($CB42+U$29))^2+($AG43*$AB$30-($CC42+U$30))^2+($AG43*$AB$31-($CD42+U$31))^2+($AG43*$AB$32-($CE42+U$32))^2+($AG43*$AB$33-($CF42+U$33))^2+($AG43*$AB$34-($CG42+U$34))^2+($AG43*$AB$35-($CH42+U$35))^2+($AG43*$AB$36-($CI42+U$36))^2+($AG43*$AB$37-($CJ42+U$37))^2+($AG43*$AB$38-($CK42+U$38))^2+($AG43*$AB$39-($CL42+U$39))^2+($AG43*$AB$40-($CM42+U$40))^2+($AG43*$AB$41-($CN42+U$41))^2+($AG43*$AB$42-($CO42+U$42))^2+($AG43*$AB$43-($CP42+U$43))^2+($AG43*$AB$44-($CQ42+U$44))^2+($AG43*$AB$45-($CR42+U$45))^2+($AG43*$AB$46-($CS42+U$46))^2+($AG43*$AB$47-($CT42+U$47))^2+($AG43*$AB$48-($CU42+U$48))^2+($AG43*$AB$49-($CV42+U$49))^2+($AG43*$AB$50-($CW42+U$50))^2+($AG43*$AB$51-($CX42+U$51))^2+($AG43*$AB$52-($CY42+U$52))^2+($AG43*$AB$53-($CZ42+U$53))^2+($AG43*$AB$54-($DA42+U$54))^2+($AG43*$AB$55-($DB42+U$55))^2+($AG43*$AB$56-($DC42+U$56))^2+($AG43*$AB$57-($DD42+U$57))^2+($AG43*$AB$58-($DE42+U$58))^2+($AG43*$AB$59-($DF42+U$59))^2+($AG43*$AB$60-($DG42+U$60))^2+($AG43*$AB$61-($DH42+U$61))^2+($AG43*$AB$62-($DI42+U$62))^2+($AG43*$AB$63-($DJ42+U$63))^2)))</f>
        <v/>
      </c>
      <c r="AZ43" s="418" t="str">
        <f>IF(V$10=0,"",IF(COUNTIF($BE$7:$BE42,AZ$6)&gt;=HLOOKUP(AZ$6,$E$8:$X$10,ROW($E$10)-ROW($E$8)+1,FALSE),"",SQRT(($AG43*$AB$14-($BM42+V$14))^2+($AG43*$AB$15-($BN42+V$15))^2+($AG43*$AB$16-($BO42+V$16))^2+($AG43*$AB$17-($BP42+V$17))^2+($AG43*$AB$18-($BQ42+V$18))^2+($AG43*$AB$19-($BR42+V$19))^2+($AG43*$AB$20-($BS42+V$20))^2+($AG43*$AB$21-($BT42+V$21))^2+($AG43*$AB$22-($BU42+V$22))^2+($AG43*$AB$23-($BV42+V$23))^2+($AG43*$AB$24-($BW42+V$24))^2+($AG43*$AB$25-($BX42+V$25))^2+($AG43*$AB$26-($BY42+V$26))^2+($AG43*$AB$27-($BZ42+V$27))^2+($AG43*$AB$28-($CA42+V$28))^2+($AG43*$AB$29-($CB42+V$29))^2+($AG43*$AB$30-($CC42+V$30))^2+($AG43*$AB$31-($CD42+V$31))^2+($AG43*$AB$32-($CE42+V$32))^2+($AG43*$AB$33-($CF42+V$33))^2+($AG43*$AB$34-($CG42+V$34))^2+($AG43*$AB$35-($CH42+V$35))^2+($AG43*$AB$36-($CI42+V$36))^2+($AG43*$AB$37-($CJ42+V$37))^2+($AG43*$AB$38-($CK42+V$38))^2+($AG43*$AB$39-($CL42+V$39))^2+($AG43*$AB$40-($CM42+V$40))^2+($AG43*$AB$41-($CN42+V$41))^2+($AG43*$AB$42-($CO42+V$42))^2+($AG43*$AB$43-($CP42+V$43))^2+($AG43*$AB$44-($CQ42+V$44))^2+($AG43*$AB$45-($CR42+V$45))^2+($AG43*$AB$46-($CS42+V$46))^2+($AG43*$AB$47-($CT42+V$47))^2+($AG43*$AB$48-($CU42+V$48))^2+($AG43*$AB$49-($CV42+V$49))^2+($AG43*$AB$50-($CW42+V$50))^2+($AG43*$AB$51-($CX42+V$51))^2+($AG43*$AB$52-($CY42+V$52))^2+($AG43*$AB$53-($CZ42+V$53))^2+($AG43*$AB$54-($DA42+V$54))^2+($AG43*$AB$55-($DB42+V$55))^2+($AG43*$AB$56-($DC42+V$56))^2+($AG43*$AB$57-($DD42+V$57))^2+($AG43*$AB$58-($DE42+V$58))^2+($AG43*$AB$59-($DF42+V$59))^2+($AG43*$AB$60-($DG42+V$60))^2+($AG43*$AB$61-($DH42+V$61))^2+($AG43*$AB$62-($DI42+V$62))^2+($AG43*$AB$63-($DJ42+V$63))^2)))</f>
        <v/>
      </c>
      <c r="BA43" s="418" t="str">
        <f>IF(W$10=0,"",IF(COUNTIF($BE$7:$BE42,BA$6)&gt;=HLOOKUP(BA$6,$E$8:$X$10,ROW($E$10)-ROW($E$8)+1,FALSE),"",SQRT(($AG43*$AB$14-($BM42+W$14))^2+($AG43*$AB$15-($BN42+W$15))^2+($AG43*$AB$16-($BO42+W$16))^2+($AG43*$AB$17-($BP42+W$17))^2+($AG43*$AB$18-($BQ42+W$18))^2+($AG43*$AB$19-($BR42+W$19))^2+($AG43*$AB$20-($BS42+W$20))^2+($AG43*$AB$21-($BT42+W$21))^2+($AG43*$AB$22-($BU42+W$22))^2+($AG43*$AB$23-($BV42+W$23))^2+($AG43*$AB$24-($BW42+W$24))^2+($AG43*$AB$25-($BX42+W$25))^2+($AG43*$AB$26-($BY42+W$26))^2+($AG43*$AB$27-($BZ42+W$27))^2+($AG43*$AB$28-($CA42+W$28))^2+($AG43*$AB$29-($CB42+W$29))^2+($AG43*$AB$30-($CC42+W$30))^2+($AG43*$AB$31-($CD42+W$31))^2+($AG43*$AB$32-($CE42+W$32))^2+($AG43*$AB$33-($CF42+W$33))^2+($AG43*$AB$34-($CG42+W$34))^2+($AG43*$AB$35-($CH42+W$35))^2+($AG43*$AB$36-($CI42+W$36))^2+($AG43*$AB$37-($CJ42+W$37))^2+($AG43*$AB$38-($CK42+W$38))^2+($AG43*$AB$39-($CL42+W$39))^2+($AG43*$AB$40-($CM42+W$40))^2+($AG43*$AB$41-($CN42+W$41))^2+($AG43*$AB$42-($CO42+W$42))^2+($AG43*$AB$43-($CP42+W$43))^2+($AG43*$AB$44-($CQ42+W$44))^2+($AG43*$AB$45-($CR42+W$45))^2+($AG43*$AB$46-($CS42+W$46))^2+($AG43*$AB$47-($CT42+W$47))^2+($AG43*$AB$48-($CU42+W$48))^2+($AG43*$AB$49-($CV42+W$49))^2+($AG43*$AB$50-($CW42+W$50))^2+($AG43*$AB$51-($CX42+W$51))^2+($AG43*$AB$52-($CY42+W$52))^2+($AG43*$AB$53-($CZ42+W$53))^2+($AG43*$AB$54-($DA42+W$54))^2+($AG43*$AB$55-($DB42+W$55))^2+($AG43*$AB$56-($DC42+W$56))^2+($AG43*$AB$57-($DD42+W$57))^2+($AG43*$AB$58-($DE42+W$58))^2+($AG43*$AB$59-($DF42+W$59))^2+($AG43*$AB$60-($DG42+W$60))^2+($AG43*$AB$61-($DH42+W$61))^2+($AG43*$AB$62-($DI42+W$62))^2+($AG43*$AB$63-($DJ42+W$63))^2)))</f>
        <v/>
      </c>
      <c r="BB43" s="418" t="str">
        <f>IF(X$10=0,"",IF(COUNTIF($BE$7:$BE42,BB$6)&gt;=HLOOKUP(BB$6,$E$8:$X$10,ROW($E$10)-ROW($E$8)+1,FALSE),"",SQRT(($AG43*$AB$14-($BM42+X$14))^2+($AG43*$AB$15-($BN42+X$15))^2+($AG43*$AB$16-($BO42+X$16))^2+($AG43*$AB$17-($BP42+X$17))^2+($AG43*$AB$18-($BQ42+X$18))^2+($AG43*$AB$19-($BR42+X$19))^2+($AG43*$AB$20-($BS42+X$20))^2+($AG43*$AB$21-($BT42+X$21))^2+($AG43*$AB$22-($BU42+X$22))^2+($AG43*$AB$23-($BV42+X$23))^2+($AG43*$AB$24-($BW42+X$24))^2+($AG43*$AB$25-($BX42+X$25))^2+($AG43*$AB$26-($BY42+X$26))^2+($AG43*$AB$27-($BZ42+X$27))^2+($AG43*$AB$28-($CA42+X$28))^2+($AG43*$AB$29-($CB42+X$29))^2+($AG43*$AB$30-($CC42+X$30))^2+($AG43*$AB$31-($CD42+X$31))^2+($AG43*$AB$32-($CE42+X$32))^2+($AG43*$AB$33-($CF42+X$33))^2+($AG43*$AB$34-($CG42+X$34))^2+($AG43*$AB$35-($CH42+X$35))^2+($AG43*$AB$36-($CI42+X$36))^2+($AG43*$AB$37-($CJ42+X$37))^2+($AG43*$AB$38-($CK42+X$38))^2+($AG43*$AB$39-($CL42+X$39))^2+($AG43*$AB$40-($CM42+X$40))^2+($AG43*$AB$41-($CN42+X$41))^2+($AG43*$AB$42-($CO42+X$42))^2+($AG43*$AB$43-($CP42+X$43))^2+($AG43*$AB$44-($CQ42+X$44))^2+($AG43*$AB$45-($CR42+X$45))^2+($AG43*$AB$46-($CS42+X$46))^2+($AG43*$AB$47-($CT42+X$47))^2+($AG43*$AB$48-($CU42+X$48))^2+($AG43*$AB$49-($CV42+X$49))^2+($AG43*$AB$50-($CW42+X$50))^2+($AG43*$AB$51-($CX42+X$51))^2+($AG43*$AB$52-($CY42+X$52))^2+($AG43*$AB$53-($CZ42+X$53))^2+($AG43*$AB$54-($DA42+X$54))^2+($AG43*$AB$55-($DB42+X$55))^2+($AG43*$AB$56-($DC42+X$56))^2+($AG43*$AB$57-($DD42+X$57))^2+($AG43*$AB$58-($DE42+X$58))^2+($AG43*$AB$59-($DF42+X$59))^2+($AG43*$AB$60-($DG42+X$60))^2+($AG43*$AB$61-($DH42+X$61))^2+($AG43*$AB$62-($DI42+X$62))^2+($AG43*$AB$63-($DJ42+X$63))^2)))</f>
        <v/>
      </c>
      <c r="BC43" s="200"/>
      <c r="BD43" s="419">
        <f t="shared" si="68"/>
        <v>0</v>
      </c>
      <c r="BE43" s="420">
        <f t="shared" si="7"/>
        <v>0</v>
      </c>
      <c r="BF43" s="421">
        <f t="shared" si="8"/>
        <v>0</v>
      </c>
      <c r="BG43" s="71"/>
      <c r="BH43" s="71"/>
      <c r="BI43" s="71"/>
      <c r="BJ43" s="71"/>
      <c r="BK43" s="71"/>
      <c r="BL43" s="197">
        <f t="shared" si="69"/>
        <v>37</v>
      </c>
      <c r="BM43" s="202">
        <f t="shared" si="66"/>
        <v>0</v>
      </c>
      <c r="BN43" s="202">
        <f t="shared" si="67"/>
        <v>0</v>
      </c>
      <c r="BO43" s="202">
        <f t="shared" si="13"/>
        <v>0</v>
      </c>
      <c r="BP43" s="202">
        <f t="shared" si="14"/>
        <v>0</v>
      </c>
      <c r="BQ43" s="202">
        <f t="shared" si="15"/>
        <v>0</v>
      </c>
      <c r="BR43" s="202">
        <f t="shared" si="16"/>
        <v>0</v>
      </c>
      <c r="BS43" s="202">
        <f t="shared" si="17"/>
        <v>0</v>
      </c>
      <c r="BT43" s="202">
        <f t="shared" si="18"/>
        <v>0</v>
      </c>
      <c r="BU43" s="202">
        <f t="shared" si="19"/>
        <v>0</v>
      </c>
      <c r="BV43" s="202">
        <f t="shared" si="20"/>
        <v>0</v>
      </c>
      <c r="BW43" s="202">
        <f t="shared" si="21"/>
        <v>0</v>
      </c>
      <c r="BX43" s="202">
        <f t="shared" si="22"/>
        <v>0</v>
      </c>
      <c r="BY43" s="202">
        <f t="shared" si="23"/>
        <v>0</v>
      </c>
      <c r="BZ43" s="202">
        <f t="shared" si="24"/>
        <v>0</v>
      </c>
      <c r="CA43" s="202">
        <f t="shared" si="25"/>
        <v>0</v>
      </c>
      <c r="CB43" s="202">
        <f t="shared" si="26"/>
        <v>0</v>
      </c>
      <c r="CC43" s="202">
        <f t="shared" si="27"/>
        <v>0</v>
      </c>
      <c r="CD43" s="202">
        <f t="shared" si="28"/>
        <v>0</v>
      </c>
      <c r="CE43" s="202">
        <f t="shared" si="29"/>
        <v>0</v>
      </c>
      <c r="CF43" s="202">
        <f t="shared" si="30"/>
        <v>0</v>
      </c>
      <c r="CG43" s="202">
        <f t="shared" si="31"/>
        <v>0</v>
      </c>
      <c r="CH43" s="202">
        <f t="shared" si="32"/>
        <v>0</v>
      </c>
      <c r="CI43" s="202">
        <f t="shared" si="33"/>
        <v>0</v>
      </c>
      <c r="CJ43" s="202">
        <f t="shared" si="34"/>
        <v>0</v>
      </c>
      <c r="CK43" s="202">
        <f t="shared" si="35"/>
        <v>0</v>
      </c>
      <c r="CL43" s="202">
        <f t="shared" si="36"/>
        <v>0</v>
      </c>
      <c r="CM43" s="202">
        <f t="shared" si="37"/>
        <v>0</v>
      </c>
      <c r="CN43" s="202">
        <f t="shared" si="38"/>
        <v>0</v>
      </c>
      <c r="CO43" s="202">
        <f t="shared" si="39"/>
        <v>0</v>
      </c>
      <c r="CP43" s="202">
        <f t="shared" si="40"/>
        <v>0</v>
      </c>
      <c r="CQ43" s="202">
        <f t="shared" si="41"/>
        <v>0</v>
      </c>
      <c r="CR43" s="202">
        <f t="shared" si="42"/>
        <v>0</v>
      </c>
      <c r="CS43" s="202">
        <f t="shared" si="43"/>
        <v>0</v>
      </c>
      <c r="CT43" s="202">
        <f t="shared" si="44"/>
        <v>0</v>
      </c>
      <c r="CU43" s="202">
        <f t="shared" si="45"/>
        <v>0</v>
      </c>
      <c r="CV43" s="202">
        <f t="shared" si="46"/>
        <v>0</v>
      </c>
      <c r="CW43" s="202">
        <f t="shared" si="47"/>
        <v>0</v>
      </c>
      <c r="CX43" s="202">
        <f t="shared" si="48"/>
        <v>0</v>
      </c>
      <c r="CY43" s="202">
        <f t="shared" si="49"/>
        <v>0</v>
      </c>
      <c r="CZ43" s="202">
        <f t="shared" si="50"/>
        <v>0</v>
      </c>
      <c r="DA43" s="202">
        <f t="shared" si="51"/>
        <v>0</v>
      </c>
      <c r="DB43" s="202">
        <f t="shared" si="52"/>
        <v>0</v>
      </c>
      <c r="DC43" s="202">
        <f t="shared" si="53"/>
        <v>0</v>
      </c>
      <c r="DD43" s="202">
        <f t="shared" si="54"/>
        <v>0</v>
      </c>
      <c r="DE43" s="202">
        <f t="shared" si="55"/>
        <v>0</v>
      </c>
      <c r="DF43" s="202">
        <f t="shared" si="56"/>
        <v>0</v>
      </c>
      <c r="DG43" s="202">
        <f t="shared" si="57"/>
        <v>0</v>
      </c>
      <c r="DH43" s="202">
        <f t="shared" si="58"/>
        <v>0</v>
      </c>
      <c r="DI43" s="202">
        <f t="shared" si="59"/>
        <v>0</v>
      </c>
      <c r="DJ43" s="202">
        <f t="shared" si="60"/>
        <v>0</v>
      </c>
      <c r="DK43" s="71"/>
      <c r="DL43" s="71"/>
      <c r="DM43" s="71"/>
      <c r="DN43" s="71"/>
      <c r="DO43" s="71"/>
      <c r="DP43" s="71"/>
    </row>
    <row r="44" spans="1:120" ht="18" customHeight="1" thickTop="1" thickBot="1" x14ac:dyDescent="0.25">
      <c r="A44" s="71"/>
      <c r="B44" s="691"/>
      <c r="C44" s="220"/>
      <c r="D44" s="236"/>
      <c r="E44" s="237"/>
      <c r="F44" s="237"/>
      <c r="G44" s="237"/>
      <c r="H44" s="237"/>
      <c r="I44" s="237"/>
      <c r="J44" s="237"/>
      <c r="K44" s="237"/>
      <c r="L44" s="237"/>
      <c r="M44" s="237"/>
      <c r="N44" s="237"/>
      <c r="O44" s="237"/>
      <c r="P44" s="237"/>
      <c r="Q44" s="237"/>
      <c r="R44" s="237"/>
      <c r="S44" s="237"/>
      <c r="T44" s="237"/>
      <c r="U44" s="237"/>
      <c r="V44" s="237"/>
      <c r="W44" s="415"/>
      <c r="X44" s="414"/>
      <c r="Y44" s="133"/>
      <c r="Z44" s="222">
        <f t="shared" si="63"/>
        <v>0</v>
      </c>
      <c r="AA44" s="223"/>
      <c r="AB44" s="224">
        <f t="shared" si="64"/>
        <v>0</v>
      </c>
      <c r="AC44" s="71"/>
      <c r="AD44" s="440">
        <f t="shared" si="65"/>
        <v>0</v>
      </c>
      <c r="AE44" s="71"/>
      <c r="AF44" s="71"/>
      <c r="AG44" s="417">
        <f>IF(MAX(AG$7:AG43)&lt;$W$12,AG43+1,0)</f>
        <v>0</v>
      </c>
      <c r="AH44" s="200"/>
      <c r="AI44" s="418" t="str">
        <f>IF(E$10=0,"",IF(COUNTIF($BE$7:$BE43,AI$6)&gt;=HLOOKUP(AI$6,$E$8:$X$10,ROW($E$10)-ROW($E$8)+1,FALSE),"",SQRT(($AG44*$AB$14-($BM43+E$14))^2+($AG44*$AB$15-($BN43+E$15))^2+($AG44*$AB$16-($BO43+E$16))^2+($AG44*$AB$17-($BP43+E$17))^2+($AG44*$AB$18-($BQ43+E$18))^2+($AG44*$AB$19-($BR43+E$19))^2+($AG44*$AB$20-($BS43+E$20))^2+($AG44*$AB$21-($BT43+E$21))^2+($AG44*$AB$22-($BU43+E$22))^2+($AG44*$AB$23-($BV43+E$23))^2+($AG44*$AB$24-($BW43+E$24))^2+($AG44*$AB$25-($BX43+E$25))^2+($AG44*$AB$26-($BY43+E$26))^2+($AG44*$AB$27-($BZ43+E$27))^2+($AG44*$AB$28-($CA43+E$28))^2+($AG44*$AB$29-($CB43+E$29))^2+($AG44*$AB$30-($CC43+E$30))^2+($AG44*$AB$31-($CD43+E$31))^2+($AG44*$AB$32-($CE43+E$32))^2+($AG44*$AB$33-($CF43+E$33))^2+($AG44*$AB$34-($CG43+E$34))^2+($AG44*$AB$35-($CH43+E$35))^2+($AG44*$AB$36-($CI43+E$36))^2+($AG44*$AB$37-($CJ43+E$37))^2+($AG44*$AB$38-($CK43+E$38))^2+($AG44*$AB$39-($CL43+E$39))^2+($AG44*$AB$40-($CM43+E$40))^2+($AG44*$AB$41-($CN43+E$41))^2+($AG44*$AB$42-($CO43+E$42))^2+($AG44*$AB$43-($CP43+E$43))^2+($AG44*$AB$44-($CQ43+E$44))^2+($AG44*$AB$45-($CR43+E$45))^2+($AG44*$AB$46-($CS43+E$46))^2+($AG44*$AB$47-($CT43+E$47))^2+($AG44*$AB$48-($CU43+E$48))^2+($AG44*$AB$49-($CV43+E$49))^2+($AG44*$AB$50-($CW43+E$50))^2+($AG44*$AB$51-($CX43+E$51))^2+($AG44*$AB$52-($CY43+E$52))^2+($AG44*$AB$53-($CZ43+E$53))^2+($AG44*$AB$54-($DA43+E$54))^2+($AG44*$AB$55-($DB43+E$55))^2+($AG44*$AB$56-($DC43+E$56))^2+($AG44*$AB$57-($DD43+E$57))^2+($AG44*$AB$58-($DE43+E$58))^2+($AG44*$AB$59-($DF43+E$59))^2+($AG44*$AB$60-($DG43+E$60))^2+($AG44*$AB$61-($DH43+E$61))^2+($AG44*$AB$62-($DI43+E$62))^2+($AG44*$AB$63-($DJ43+E$63))^2)))</f>
        <v/>
      </c>
      <c r="AJ44" s="418" t="str">
        <f>IF(F$10=0,"",IF(COUNTIF($BE$7:$BE43,AJ$6)&gt;=HLOOKUP(AJ$6,$E$8:$X$10,ROW($E$10)-ROW($E$8)+1,FALSE),"",SQRT(($AG44*$AB$14-($BM43+F$14))^2+($AG44*$AB$15-($BN43+F$15))^2+($AG44*$AB$16-($BO43+F$16))^2+($AG44*$AB$17-($BP43+F$17))^2+($AG44*$AB$18-($BQ43+F$18))^2+($AG44*$AB$19-($BR43+F$19))^2+($AG44*$AB$20-($BS43+F$20))^2+($AG44*$AB$21-($BT43+F$21))^2+($AG44*$AB$22-($BU43+F$22))^2+($AG44*$AB$23-($BV43+F$23))^2+($AG44*$AB$24-($BW43+F$24))^2+($AG44*$AB$25-($BX43+F$25))^2+($AG44*$AB$26-($BY43+F$26))^2+($AG44*$AB$27-($BZ43+F$27))^2+($AG44*$AB$28-($CA43+F$28))^2+($AG44*$AB$29-($CB43+F$29))^2+($AG44*$AB$30-($CC43+F$30))^2+($AG44*$AB$31-($CD43+F$31))^2+($AG44*$AB$32-($CE43+F$32))^2+($AG44*$AB$33-($CF43+F$33))^2+($AG44*$AB$34-($CG43+F$34))^2+($AG44*$AB$35-($CH43+F$35))^2+($AG44*$AB$36-($CI43+F$36))^2+($AG44*$AB$37-($CJ43+F$37))^2+($AG44*$AB$38-($CK43+F$38))^2+($AG44*$AB$39-($CL43+F$39))^2+($AG44*$AB$40-($CM43+F$40))^2+($AG44*$AB$41-($CN43+F$41))^2+($AG44*$AB$42-($CO43+F$42))^2+($AG44*$AB$43-($CP43+F$43))^2+($AG44*$AB$44-($CQ43+F$44))^2+($AG44*$AB$45-($CR43+F$45))^2+($AG44*$AB$46-($CS43+F$46))^2+($AG44*$AB$47-($CT43+F$47))^2+($AG44*$AB$48-($CU43+F$48))^2+($AG44*$AB$49-($CV43+F$49))^2+($AG44*$AB$50-($CW43+F$50))^2+($AG44*$AB$51-($CX43+F$51))^2+($AG44*$AB$52-($CY43+F$52))^2+($AG44*$AB$53-($CZ43+F$53))^2+($AG44*$AB$54-($DA43+F$54))^2+($AG44*$AB$55-($DB43+F$55))^2+($AG44*$AB$56-($DC43+F$56))^2+($AG44*$AB$57-($DD43+F$57))^2+($AG44*$AB$58-($DE43+F$58))^2+($AG44*$AB$59-($DF43+F$59))^2+($AG44*$AB$60-($DG43+F$60))^2+($AG44*$AB$61-($DH43+F$61))^2+($AG44*$AB$62-($DI43+F$62))^2+($AG44*$AB$63-($DJ43+F$63))^2)))</f>
        <v/>
      </c>
      <c r="AK44" s="418" t="str">
        <f>IF(G$10=0,"",IF(COUNTIF($BE$7:$BE43,AK$6)&gt;=HLOOKUP(AK$6,$E$8:$X$10,ROW($E$10)-ROW($E$8)+1,FALSE),"",SQRT(($AG44*$AB$14-($BM43+G$14))^2+($AG44*$AB$15-($BN43+G$15))^2+($AG44*$AB$16-($BO43+G$16))^2+($AG44*$AB$17-($BP43+G$17))^2+($AG44*$AB$18-($BQ43+G$18))^2+($AG44*$AB$19-($BR43+G$19))^2+($AG44*$AB$20-($BS43+G$20))^2+($AG44*$AB$21-($BT43+G$21))^2+($AG44*$AB$22-($BU43+G$22))^2+($AG44*$AB$23-($BV43+G$23))^2+($AG44*$AB$24-($BW43+G$24))^2+($AG44*$AB$25-($BX43+G$25))^2+($AG44*$AB$26-($BY43+G$26))^2+($AG44*$AB$27-($BZ43+G$27))^2+($AG44*$AB$28-($CA43+G$28))^2+($AG44*$AB$29-($CB43+G$29))^2+($AG44*$AB$30-($CC43+G$30))^2+($AG44*$AB$31-($CD43+G$31))^2+($AG44*$AB$32-($CE43+G$32))^2+($AG44*$AB$33-($CF43+G$33))^2+($AG44*$AB$34-($CG43+G$34))^2+($AG44*$AB$35-($CH43+G$35))^2+($AG44*$AB$36-($CI43+G$36))^2+($AG44*$AB$37-($CJ43+G$37))^2+($AG44*$AB$38-($CK43+G$38))^2+($AG44*$AB$39-($CL43+G$39))^2+($AG44*$AB$40-($CM43+G$40))^2+($AG44*$AB$41-($CN43+G$41))^2+($AG44*$AB$42-($CO43+G$42))^2+($AG44*$AB$43-($CP43+G$43))^2+($AG44*$AB$44-($CQ43+G$44))^2+($AG44*$AB$45-($CR43+G$45))^2+($AG44*$AB$46-($CS43+G$46))^2+($AG44*$AB$47-($CT43+G$47))^2+($AG44*$AB$48-($CU43+G$48))^2+($AG44*$AB$49-($CV43+G$49))^2+($AG44*$AB$50-($CW43+G$50))^2+($AG44*$AB$51-($CX43+G$51))^2+($AG44*$AB$52-($CY43+G$52))^2+($AG44*$AB$53-($CZ43+G$53))^2+($AG44*$AB$54-($DA43+G$54))^2+($AG44*$AB$55-($DB43+G$55))^2+($AG44*$AB$56-($DC43+G$56))^2+($AG44*$AB$57-($DD43+G$57))^2+($AG44*$AB$58-($DE43+G$58))^2+($AG44*$AB$59-($DF43+G$59))^2+($AG44*$AB$60-($DG43+G$60))^2+($AG44*$AB$61-($DH43+G$61))^2+($AG44*$AB$62-($DI43+G$62))^2+($AG44*$AB$63-($DJ43+G$63))^2)))</f>
        <v/>
      </c>
      <c r="AL44" s="418" t="str">
        <f>IF(H$10=0,"",IF(COUNTIF($BE$7:$BE43,AL$6)&gt;=HLOOKUP(AL$6,$E$8:$X$10,ROW($E$10)-ROW($E$8)+1,FALSE),"",SQRT(($AG44*$AB$14-($BM43+H$14))^2+($AG44*$AB$15-($BN43+H$15))^2+($AG44*$AB$16-($BO43+H$16))^2+($AG44*$AB$17-($BP43+H$17))^2+($AG44*$AB$18-($BQ43+H$18))^2+($AG44*$AB$19-($BR43+H$19))^2+($AG44*$AB$20-($BS43+H$20))^2+($AG44*$AB$21-($BT43+H$21))^2+($AG44*$AB$22-($BU43+H$22))^2+($AG44*$AB$23-($BV43+H$23))^2+($AG44*$AB$24-($BW43+H$24))^2+($AG44*$AB$25-($BX43+H$25))^2+($AG44*$AB$26-($BY43+H$26))^2+($AG44*$AB$27-($BZ43+H$27))^2+($AG44*$AB$28-($CA43+H$28))^2+($AG44*$AB$29-($CB43+H$29))^2+($AG44*$AB$30-($CC43+H$30))^2+($AG44*$AB$31-($CD43+H$31))^2+($AG44*$AB$32-($CE43+H$32))^2+($AG44*$AB$33-($CF43+H$33))^2+($AG44*$AB$34-($CG43+H$34))^2+($AG44*$AB$35-($CH43+H$35))^2+($AG44*$AB$36-($CI43+H$36))^2+($AG44*$AB$37-($CJ43+H$37))^2+($AG44*$AB$38-($CK43+H$38))^2+($AG44*$AB$39-($CL43+H$39))^2+($AG44*$AB$40-($CM43+H$40))^2+($AG44*$AB$41-($CN43+H$41))^2+($AG44*$AB$42-($CO43+H$42))^2+($AG44*$AB$43-($CP43+H$43))^2+($AG44*$AB$44-($CQ43+H$44))^2+($AG44*$AB$45-($CR43+H$45))^2+($AG44*$AB$46-($CS43+H$46))^2+($AG44*$AB$47-($CT43+H$47))^2+($AG44*$AB$48-($CU43+H$48))^2+($AG44*$AB$49-($CV43+H$49))^2+($AG44*$AB$50-($CW43+H$50))^2+($AG44*$AB$51-($CX43+H$51))^2+($AG44*$AB$52-($CY43+H$52))^2+($AG44*$AB$53-($CZ43+H$53))^2+($AG44*$AB$54-($DA43+H$54))^2+($AG44*$AB$55-($DB43+H$55))^2+($AG44*$AB$56-($DC43+H$56))^2+($AG44*$AB$57-($DD43+H$57))^2+($AG44*$AB$58-($DE43+H$58))^2+($AG44*$AB$59-($DF43+H$59))^2+($AG44*$AB$60-($DG43+H$60))^2+($AG44*$AB$61-($DH43+H$61))^2+($AG44*$AB$62-($DI43+H$62))^2+($AG44*$AB$63-($DJ43+H$63))^2)))</f>
        <v/>
      </c>
      <c r="AM44" s="418" t="str">
        <f>IF(I$10=0,"",IF(COUNTIF($BE$7:$BE43,AM$6)&gt;=HLOOKUP(AM$6,$E$8:$X$10,ROW($E$10)-ROW($E$8)+1,FALSE),"",SQRT(($AG44*$AB$14-($BM43+I$14))^2+($AG44*$AB$15-($BN43+I$15))^2+($AG44*$AB$16-($BO43+I$16))^2+($AG44*$AB$17-($BP43+I$17))^2+($AG44*$AB$18-($BQ43+I$18))^2+($AG44*$AB$19-($BR43+I$19))^2+($AG44*$AB$20-($BS43+I$20))^2+($AG44*$AB$21-($BT43+I$21))^2+($AG44*$AB$22-($BU43+I$22))^2+($AG44*$AB$23-($BV43+I$23))^2+($AG44*$AB$24-($BW43+I$24))^2+($AG44*$AB$25-($BX43+I$25))^2+($AG44*$AB$26-($BY43+I$26))^2+($AG44*$AB$27-($BZ43+I$27))^2+($AG44*$AB$28-($CA43+I$28))^2+($AG44*$AB$29-($CB43+I$29))^2+($AG44*$AB$30-($CC43+I$30))^2+($AG44*$AB$31-($CD43+I$31))^2+($AG44*$AB$32-($CE43+I$32))^2+($AG44*$AB$33-($CF43+I$33))^2+($AG44*$AB$34-($CG43+I$34))^2+($AG44*$AB$35-($CH43+I$35))^2+($AG44*$AB$36-($CI43+I$36))^2+($AG44*$AB$37-($CJ43+I$37))^2+($AG44*$AB$38-($CK43+I$38))^2+($AG44*$AB$39-($CL43+I$39))^2+($AG44*$AB$40-($CM43+I$40))^2+($AG44*$AB$41-($CN43+I$41))^2+($AG44*$AB$42-($CO43+I$42))^2+($AG44*$AB$43-($CP43+I$43))^2+($AG44*$AB$44-($CQ43+I$44))^2+($AG44*$AB$45-($CR43+I$45))^2+($AG44*$AB$46-($CS43+I$46))^2+($AG44*$AB$47-($CT43+I$47))^2+($AG44*$AB$48-($CU43+I$48))^2+($AG44*$AB$49-($CV43+I$49))^2+($AG44*$AB$50-($CW43+I$50))^2+($AG44*$AB$51-($CX43+I$51))^2+($AG44*$AB$52-($CY43+I$52))^2+($AG44*$AB$53-($CZ43+I$53))^2+($AG44*$AB$54-($DA43+I$54))^2+($AG44*$AB$55-($DB43+I$55))^2+($AG44*$AB$56-($DC43+I$56))^2+($AG44*$AB$57-($DD43+I$57))^2+($AG44*$AB$58-($DE43+I$58))^2+($AG44*$AB$59-($DF43+I$59))^2+($AG44*$AB$60-($DG43+I$60))^2+($AG44*$AB$61-($DH43+I$61))^2+($AG44*$AB$62-($DI43+I$62))^2+($AG44*$AB$63-($DJ43+I$63))^2)))</f>
        <v/>
      </c>
      <c r="AN44" s="418" t="str">
        <f>IF(J$10=0,"",IF(COUNTIF($BE$7:$BE43,AN$6)&gt;=HLOOKUP(AN$6,$E$8:$X$10,ROW($E$10)-ROW($E$8)+1,FALSE),"",SQRT(($AG44*$AB$14-($BM43+J$14))^2+($AG44*$AB$15-($BN43+J$15))^2+($AG44*$AB$16-($BO43+J$16))^2+($AG44*$AB$17-($BP43+J$17))^2+($AG44*$AB$18-($BQ43+J$18))^2+($AG44*$AB$19-($BR43+J$19))^2+($AG44*$AB$20-($BS43+J$20))^2+($AG44*$AB$21-($BT43+J$21))^2+($AG44*$AB$22-($BU43+J$22))^2+($AG44*$AB$23-($BV43+J$23))^2+($AG44*$AB$24-($BW43+J$24))^2+($AG44*$AB$25-($BX43+J$25))^2+($AG44*$AB$26-($BY43+J$26))^2+($AG44*$AB$27-($BZ43+J$27))^2+($AG44*$AB$28-($CA43+J$28))^2+($AG44*$AB$29-($CB43+J$29))^2+($AG44*$AB$30-($CC43+J$30))^2+($AG44*$AB$31-($CD43+J$31))^2+($AG44*$AB$32-($CE43+J$32))^2+($AG44*$AB$33-($CF43+J$33))^2+($AG44*$AB$34-($CG43+J$34))^2+($AG44*$AB$35-($CH43+J$35))^2+($AG44*$AB$36-($CI43+J$36))^2+($AG44*$AB$37-($CJ43+J$37))^2+($AG44*$AB$38-($CK43+J$38))^2+($AG44*$AB$39-($CL43+J$39))^2+($AG44*$AB$40-($CM43+J$40))^2+($AG44*$AB$41-($CN43+J$41))^2+($AG44*$AB$42-($CO43+J$42))^2+($AG44*$AB$43-($CP43+J$43))^2+($AG44*$AB$44-($CQ43+J$44))^2+($AG44*$AB$45-($CR43+J$45))^2+($AG44*$AB$46-($CS43+J$46))^2+($AG44*$AB$47-($CT43+J$47))^2+($AG44*$AB$48-($CU43+J$48))^2+($AG44*$AB$49-($CV43+J$49))^2+($AG44*$AB$50-($CW43+J$50))^2+($AG44*$AB$51-($CX43+J$51))^2+($AG44*$AB$52-($CY43+J$52))^2+($AG44*$AB$53-($CZ43+J$53))^2+($AG44*$AB$54-($DA43+J$54))^2+($AG44*$AB$55-($DB43+J$55))^2+($AG44*$AB$56-($DC43+J$56))^2+($AG44*$AB$57-($DD43+J$57))^2+($AG44*$AB$58-($DE43+J$58))^2+($AG44*$AB$59-($DF43+J$59))^2+($AG44*$AB$60-($DG43+J$60))^2+($AG44*$AB$61-($DH43+J$61))^2+($AG44*$AB$62-($DI43+J$62))^2+($AG44*$AB$63-($DJ43+J$63))^2)))</f>
        <v/>
      </c>
      <c r="AO44" s="418" t="str">
        <f>IF(K$10=0,"",IF(COUNTIF($BE$7:$BE43,AO$6)&gt;=HLOOKUP(AO$6,$E$8:$X$10,ROW($E$10)-ROW($E$8)+1,FALSE),"",SQRT(($AG44*$AB$14-($BM43+K$14))^2+($AG44*$AB$15-($BN43+K$15))^2+($AG44*$AB$16-($BO43+K$16))^2+($AG44*$AB$17-($BP43+K$17))^2+($AG44*$AB$18-($BQ43+K$18))^2+($AG44*$AB$19-($BR43+K$19))^2+($AG44*$AB$20-($BS43+K$20))^2+($AG44*$AB$21-($BT43+K$21))^2+($AG44*$AB$22-($BU43+K$22))^2+($AG44*$AB$23-($BV43+K$23))^2+($AG44*$AB$24-($BW43+K$24))^2+($AG44*$AB$25-($BX43+K$25))^2+($AG44*$AB$26-($BY43+K$26))^2+($AG44*$AB$27-($BZ43+K$27))^2+($AG44*$AB$28-($CA43+K$28))^2+($AG44*$AB$29-($CB43+K$29))^2+($AG44*$AB$30-($CC43+K$30))^2+($AG44*$AB$31-($CD43+K$31))^2+($AG44*$AB$32-($CE43+K$32))^2+($AG44*$AB$33-($CF43+K$33))^2+($AG44*$AB$34-($CG43+K$34))^2+($AG44*$AB$35-($CH43+K$35))^2+($AG44*$AB$36-($CI43+K$36))^2+($AG44*$AB$37-($CJ43+K$37))^2+($AG44*$AB$38-($CK43+K$38))^2+($AG44*$AB$39-($CL43+K$39))^2+($AG44*$AB$40-($CM43+K$40))^2+($AG44*$AB$41-($CN43+K$41))^2+($AG44*$AB$42-($CO43+K$42))^2+($AG44*$AB$43-($CP43+K$43))^2+($AG44*$AB$44-($CQ43+K$44))^2+($AG44*$AB$45-($CR43+K$45))^2+($AG44*$AB$46-($CS43+K$46))^2+($AG44*$AB$47-($CT43+K$47))^2+($AG44*$AB$48-($CU43+K$48))^2+($AG44*$AB$49-($CV43+K$49))^2+($AG44*$AB$50-($CW43+K$50))^2+($AG44*$AB$51-($CX43+K$51))^2+($AG44*$AB$52-($CY43+K$52))^2+($AG44*$AB$53-($CZ43+K$53))^2+($AG44*$AB$54-($DA43+K$54))^2+($AG44*$AB$55-($DB43+K$55))^2+($AG44*$AB$56-($DC43+K$56))^2+($AG44*$AB$57-($DD43+K$57))^2+($AG44*$AB$58-($DE43+K$58))^2+($AG44*$AB$59-($DF43+K$59))^2+($AG44*$AB$60-($DG43+K$60))^2+($AG44*$AB$61-($DH43+K$61))^2+($AG44*$AB$62-($DI43+K$62))^2+($AG44*$AB$63-($DJ43+K$63))^2)))</f>
        <v/>
      </c>
      <c r="AP44" s="418" t="str">
        <f>IF(L$10=0,"",IF(COUNTIF($BE$7:$BE43,AP$6)&gt;=HLOOKUP(AP$6,$E$8:$X$10,ROW($E$10)-ROW($E$8)+1,FALSE),"",SQRT(($AG44*$AB$14-($BM43+L$14))^2+($AG44*$AB$15-($BN43+L$15))^2+($AG44*$AB$16-($BO43+L$16))^2+($AG44*$AB$17-($BP43+L$17))^2+($AG44*$AB$18-($BQ43+L$18))^2+($AG44*$AB$19-($BR43+L$19))^2+($AG44*$AB$20-($BS43+L$20))^2+($AG44*$AB$21-($BT43+L$21))^2+($AG44*$AB$22-($BU43+L$22))^2+($AG44*$AB$23-($BV43+L$23))^2+($AG44*$AB$24-($BW43+L$24))^2+($AG44*$AB$25-($BX43+L$25))^2+($AG44*$AB$26-($BY43+L$26))^2+($AG44*$AB$27-($BZ43+L$27))^2+($AG44*$AB$28-($CA43+L$28))^2+($AG44*$AB$29-($CB43+L$29))^2+($AG44*$AB$30-($CC43+L$30))^2+($AG44*$AB$31-($CD43+L$31))^2+($AG44*$AB$32-($CE43+L$32))^2+($AG44*$AB$33-($CF43+L$33))^2+($AG44*$AB$34-($CG43+L$34))^2+($AG44*$AB$35-($CH43+L$35))^2+($AG44*$AB$36-($CI43+L$36))^2+($AG44*$AB$37-($CJ43+L$37))^2+($AG44*$AB$38-($CK43+L$38))^2+($AG44*$AB$39-($CL43+L$39))^2+($AG44*$AB$40-($CM43+L$40))^2+($AG44*$AB$41-($CN43+L$41))^2+($AG44*$AB$42-($CO43+L$42))^2+($AG44*$AB$43-($CP43+L$43))^2+($AG44*$AB$44-($CQ43+L$44))^2+($AG44*$AB$45-($CR43+L$45))^2+($AG44*$AB$46-($CS43+L$46))^2+($AG44*$AB$47-($CT43+L$47))^2+($AG44*$AB$48-($CU43+L$48))^2+($AG44*$AB$49-($CV43+L$49))^2+($AG44*$AB$50-($CW43+L$50))^2+($AG44*$AB$51-($CX43+L$51))^2+($AG44*$AB$52-($CY43+L$52))^2+($AG44*$AB$53-($CZ43+L$53))^2+($AG44*$AB$54-($DA43+L$54))^2+($AG44*$AB$55-($DB43+L$55))^2+($AG44*$AB$56-($DC43+L$56))^2+($AG44*$AB$57-($DD43+L$57))^2+($AG44*$AB$58-($DE43+L$58))^2+($AG44*$AB$59-($DF43+L$59))^2+($AG44*$AB$60-($DG43+L$60))^2+($AG44*$AB$61-($DH43+L$61))^2+($AG44*$AB$62-($DI43+L$62))^2+($AG44*$AB$63-($DJ43+L$63))^2)))</f>
        <v/>
      </c>
      <c r="AQ44" s="418" t="str">
        <f>IF(M$10=0,"",IF(COUNTIF($BE$7:$BE43,AQ$6)&gt;=HLOOKUP(AQ$6,$E$8:$X$10,ROW($E$10)-ROW($E$8)+1,FALSE),"",SQRT(($AG44*$AB$14-($BM43+M$14))^2+($AG44*$AB$15-($BN43+M$15))^2+($AG44*$AB$16-($BO43+M$16))^2+($AG44*$AB$17-($BP43+M$17))^2+($AG44*$AB$18-($BQ43+M$18))^2+($AG44*$AB$19-($BR43+M$19))^2+($AG44*$AB$20-($BS43+M$20))^2+($AG44*$AB$21-($BT43+M$21))^2+($AG44*$AB$22-($BU43+M$22))^2+($AG44*$AB$23-($BV43+M$23))^2+($AG44*$AB$24-($BW43+M$24))^2+($AG44*$AB$25-($BX43+M$25))^2+($AG44*$AB$26-($BY43+M$26))^2+($AG44*$AB$27-($BZ43+M$27))^2+($AG44*$AB$28-($CA43+M$28))^2+($AG44*$AB$29-($CB43+M$29))^2+($AG44*$AB$30-($CC43+M$30))^2+($AG44*$AB$31-($CD43+M$31))^2+($AG44*$AB$32-($CE43+M$32))^2+($AG44*$AB$33-($CF43+M$33))^2+($AG44*$AB$34-($CG43+M$34))^2+($AG44*$AB$35-($CH43+M$35))^2+($AG44*$AB$36-($CI43+M$36))^2+($AG44*$AB$37-($CJ43+M$37))^2+($AG44*$AB$38-($CK43+M$38))^2+($AG44*$AB$39-($CL43+M$39))^2+($AG44*$AB$40-($CM43+M$40))^2+($AG44*$AB$41-($CN43+M$41))^2+($AG44*$AB$42-($CO43+M$42))^2+($AG44*$AB$43-($CP43+M$43))^2+($AG44*$AB$44-($CQ43+M$44))^2+($AG44*$AB$45-($CR43+M$45))^2+($AG44*$AB$46-($CS43+M$46))^2+($AG44*$AB$47-($CT43+M$47))^2+($AG44*$AB$48-($CU43+M$48))^2+($AG44*$AB$49-($CV43+M$49))^2+($AG44*$AB$50-($CW43+M$50))^2+($AG44*$AB$51-($CX43+M$51))^2+($AG44*$AB$52-($CY43+M$52))^2+($AG44*$AB$53-($CZ43+M$53))^2+($AG44*$AB$54-($DA43+M$54))^2+($AG44*$AB$55-($DB43+M$55))^2+($AG44*$AB$56-($DC43+M$56))^2+($AG44*$AB$57-($DD43+M$57))^2+($AG44*$AB$58-($DE43+M$58))^2+($AG44*$AB$59-($DF43+M$59))^2+($AG44*$AB$60-($DG43+M$60))^2+($AG44*$AB$61-($DH43+M$61))^2+($AG44*$AB$62-($DI43+M$62))^2+($AG44*$AB$63-($DJ43+M$63))^2)))</f>
        <v/>
      </c>
      <c r="AR44" s="418" t="str">
        <f>IF(N$10=0,"",IF(COUNTIF($BE$7:$BE43,AR$6)&gt;=HLOOKUP(AR$6,$E$8:$X$10,ROW($E$10)-ROW($E$8)+1,FALSE),"",SQRT(($AG44*$AB$14-($BM43+N$14))^2+($AG44*$AB$15-($BN43+N$15))^2+($AG44*$AB$16-($BO43+N$16))^2+($AG44*$AB$17-($BP43+N$17))^2+($AG44*$AB$18-($BQ43+N$18))^2+($AG44*$AB$19-($BR43+N$19))^2+($AG44*$AB$20-($BS43+N$20))^2+($AG44*$AB$21-($BT43+N$21))^2+($AG44*$AB$22-($BU43+N$22))^2+($AG44*$AB$23-($BV43+N$23))^2+($AG44*$AB$24-($BW43+N$24))^2+($AG44*$AB$25-($BX43+N$25))^2+($AG44*$AB$26-($BY43+N$26))^2+($AG44*$AB$27-($BZ43+N$27))^2+($AG44*$AB$28-($CA43+N$28))^2+($AG44*$AB$29-($CB43+N$29))^2+($AG44*$AB$30-($CC43+N$30))^2+($AG44*$AB$31-($CD43+N$31))^2+($AG44*$AB$32-($CE43+N$32))^2+($AG44*$AB$33-($CF43+N$33))^2+($AG44*$AB$34-($CG43+N$34))^2+($AG44*$AB$35-($CH43+N$35))^2+($AG44*$AB$36-($CI43+N$36))^2+($AG44*$AB$37-($CJ43+N$37))^2+($AG44*$AB$38-($CK43+N$38))^2+($AG44*$AB$39-($CL43+N$39))^2+($AG44*$AB$40-($CM43+N$40))^2+($AG44*$AB$41-($CN43+N$41))^2+($AG44*$AB$42-($CO43+N$42))^2+($AG44*$AB$43-($CP43+N$43))^2+($AG44*$AB$44-($CQ43+N$44))^2+($AG44*$AB$45-($CR43+N$45))^2+($AG44*$AB$46-($CS43+N$46))^2+($AG44*$AB$47-($CT43+N$47))^2+($AG44*$AB$48-($CU43+N$48))^2+($AG44*$AB$49-($CV43+N$49))^2+($AG44*$AB$50-($CW43+N$50))^2+($AG44*$AB$51-($CX43+N$51))^2+($AG44*$AB$52-($CY43+N$52))^2+($AG44*$AB$53-($CZ43+N$53))^2+($AG44*$AB$54-($DA43+N$54))^2+($AG44*$AB$55-($DB43+N$55))^2+($AG44*$AB$56-($DC43+N$56))^2+($AG44*$AB$57-($DD43+N$57))^2+($AG44*$AB$58-($DE43+N$58))^2+($AG44*$AB$59-($DF43+N$59))^2+($AG44*$AB$60-($DG43+N$60))^2+($AG44*$AB$61-($DH43+N$61))^2+($AG44*$AB$62-($DI43+N$62))^2+($AG44*$AB$63-($DJ43+N$63))^2)))</f>
        <v/>
      </c>
      <c r="AS44" s="418" t="str">
        <f>IF(O$10=0,"",IF(COUNTIF($BE$7:$BE43,AS$6)&gt;=HLOOKUP(AS$6,$E$8:$X$10,ROW($E$10)-ROW($E$8)+1,FALSE),"",SQRT(($AG44*$AB$14-($BM43+O$14))^2+($AG44*$AB$15-($BN43+O$15))^2+($AG44*$AB$16-($BO43+O$16))^2+($AG44*$AB$17-($BP43+O$17))^2+($AG44*$AB$18-($BQ43+O$18))^2+($AG44*$AB$19-($BR43+O$19))^2+($AG44*$AB$20-($BS43+O$20))^2+($AG44*$AB$21-($BT43+O$21))^2+($AG44*$AB$22-($BU43+O$22))^2+($AG44*$AB$23-($BV43+O$23))^2+($AG44*$AB$24-($BW43+O$24))^2+($AG44*$AB$25-($BX43+O$25))^2+($AG44*$AB$26-($BY43+O$26))^2+($AG44*$AB$27-($BZ43+O$27))^2+($AG44*$AB$28-($CA43+O$28))^2+($AG44*$AB$29-($CB43+O$29))^2+($AG44*$AB$30-($CC43+O$30))^2+($AG44*$AB$31-($CD43+O$31))^2+($AG44*$AB$32-($CE43+O$32))^2+($AG44*$AB$33-($CF43+O$33))^2+($AG44*$AB$34-($CG43+O$34))^2+($AG44*$AB$35-($CH43+O$35))^2+($AG44*$AB$36-($CI43+O$36))^2+($AG44*$AB$37-($CJ43+O$37))^2+($AG44*$AB$38-($CK43+O$38))^2+($AG44*$AB$39-($CL43+O$39))^2+($AG44*$AB$40-($CM43+O$40))^2+($AG44*$AB$41-($CN43+O$41))^2+($AG44*$AB$42-($CO43+O$42))^2+($AG44*$AB$43-($CP43+O$43))^2+($AG44*$AB$44-($CQ43+O$44))^2+($AG44*$AB$45-($CR43+O$45))^2+($AG44*$AB$46-($CS43+O$46))^2+($AG44*$AB$47-($CT43+O$47))^2+($AG44*$AB$48-($CU43+O$48))^2+($AG44*$AB$49-($CV43+O$49))^2+($AG44*$AB$50-($CW43+O$50))^2+($AG44*$AB$51-($CX43+O$51))^2+($AG44*$AB$52-($CY43+O$52))^2+($AG44*$AB$53-($CZ43+O$53))^2+($AG44*$AB$54-($DA43+O$54))^2+($AG44*$AB$55-($DB43+O$55))^2+($AG44*$AB$56-($DC43+O$56))^2+($AG44*$AB$57-($DD43+O$57))^2+($AG44*$AB$58-($DE43+O$58))^2+($AG44*$AB$59-($DF43+O$59))^2+($AG44*$AB$60-($DG43+O$60))^2+($AG44*$AB$61-($DH43+O$61))^2+($AG44*$AB$62-($DI43+O$62))^2+($AG44*$AB$63-($DJ43+O$63))^2)))</f>
        <v/>
      </c>
      <c r="AT44" s="418" t="str">
        <f>IF(P$10=0,"",IF(COUNTIF($BE$7:$BE43,AT$6)&gt;=HLOOKUP(AT$6,$E$8:$X$10,ROW($E$10)-ROW($E$8)+1,FALSE),"",SQRT(($AG44*$AB$14-($BM43+P$14))^2+($AG44*$AB$15-($BN43+P$15))^2+($AG44*$AB$16-($BO43+P$16))^2+($AG44*$AB$17-($BP43+P$17))^2+($AG44*$AB$18-($BQ43+P$18))^2+($AG44*$AB$19-($BR43+P$19))^2+($AG44*$AB$20-($BS43+P$20))^2+($AG44*$AB$21-($BT43+P$21))^2+($AG44*$AB$22-($BU43+P$22))^2+($AG44*$AB$23-($BV43+P$23))^2+($AG44*$AB$24-($BW43+P$24))^2+($AG44*$AB$25-($BX43+P$25))^2+($AG44*$AB$26-($BY43+P$26))^2+($AG44*$AB$27-($BZ43+P$27))^2+($AG44*$AB$28-($CA43+P$28))^2+($AG44*$AB$29-($CB43+P$29))^2+($AG44*$AB$30-($CC43+P$30))^2+($AG44*$AB$31-($CD43+P$31))^2+($AG44*$AB$32-($CE43+P$32))^2+($AG44*$AB$33-($CF43+P$33))^2+($AG44*$AB$34-($CG43+P$34))^2+($AG44*$AB$35-($CH43+P$35))^2+($AG44*$AB$36-($CI43+P$36))^2+($AG44*$AB$37-($CJ43+P$37))^2+($AG44*$AB$38-($CK43+P$38))^2+($AG44*$AB$39-($CL43+P$39))^2+($AG44*$AB$40-($CM43+P$40))^2+($AG44*$AB$41-($CN43+P$41))^2+($AG44*$AB$42-($CO43+P$42))^2+($AG44*$AB$43-($CP43+P$43))^2+($AG44*$AB$44-($CQ43+P$44))^2+($AG44*$AB$45-($CR43+P$45))^2+($AG44*$AB$46-($CS43+P$46))^2+($AG44*$AB$47-($CT43+P$47))^2+($AG44*$AB$48-($CU43+P$48))^2+($AG44*$AB$49-($CV43+P$49))^2+($AG44*$AB$50-($CW43+P$50))^2+($AG44*$AB$51-($CX43+P$51))^2+($AG44*$AB$52-($CY43+P$52))^2+($AG44*$AB$53-($CZ43+P$53))^2+($AG44*$AB$54-($DA43+P$54))^2+($AG44*$AB$55-($DB43+P$55))^2+($AG44*$AB$56-($DC43+P$56))^2+($AG44*$AB$57-($DD43+P$57))^2+($AG44*$AB$58-($DE43+P$58))^2+($AG44*$AB$59-($DF43+P$59))^2+($AG44*$AB$60-($DG43+P$60))^2+($AG44*$AB$61-($DH43+P$61))^2+($AG44*$AB$62-($DI43+P$62))^2+($AG44*$AB$63-($DJ43+P$63))^2)))</f>
        <v/>
      </c>
      <c r="AU44" s="418" t="str">
        <f>IF(Q$10=0,"",IF(COUNTIF($BE$7:$BE43,AU$6)&gt;=HLOOKUP(AU$6,$E$8:$X$10,ROW($E$10)-ROW($E$8)+1,FALSE),"",SQRT(($AG44*$AB$14-($BM43+Q$14))^2+($AG44*$AB$15-($BN43+Q$15))^2+($AG44*$AB$16-($BO43+Q$16))^2+($AG44*$AB$17-($BP43+Q$17))^2+($AG44*$AB$18-($BQ43+Q$18))^2+($AG44*$AB$19-($BR43+Q$19))^2+($AG44*$AB$20-($BS43+Q$20))^2+($AG44*$AB$21-($BT43+Q$21))^2+($AG44*$AB$22-($BU43+Q$22))^2+($AG44*$AB$23-($BV43+Q$23))^2+($AG44*$AB$24-($BW43+Q$24))^2+($AG44*$AB$25-($BX43+Q$25))^2+($AG44*$AB$26-($BY43+Q$26))^2+($AG44*$AB$27-($BZ43+Q$27))^2+($AG44*$AB$28-($CA43+Q$28))^2+($AG44*$AB$29-($CB43+Q$29))^2+($AG44*$AB$30-($CC43+Q$30))^2+($AG44*$AB$31-($CD43+Q$31))^2+($AG44*$AB$32-($CE43+Q$32))^2+($AG44*$AB$33-($CF43+Q$33))^2+($AG44*$AB$34-($CG43+Q$34))^2+($AG44*$AB$35-($CH43+Q$35))^2+($AG44*$AB$36-($CI43+Q$36))^2+($AG44*$AB$37-($CJ43+Q$37))^2+($AG44*$AB$38-($CK43+Q$38))^2+($AG44*$AB$39-($CL43+Q$39))^2+($AG44*$AB$40-($CM43+Q$40))^2+($AG44*$AB$41-($CN43+Q$41))^2+($AG44*$AB$42-($CO43+Q$42))^2+($AG44*$AB$43-($CP43+Q$43))^2+($AG44*$AB$44-($CQ43+Q$44))^2+($AG44*$AB$45-($CR43+Q$45))^2+($AG44*$AB$46-($CS43+Q$46))^2+($AG44*$AB$47-($CT43+Q$47))^2+($AG44*$AB$48-($CU43+Q$48))^2+($AG44*$AB$49-($CV43+Q$49))^2+($AG44*$AB$50-($CW43+Q$50))^2+($AG44*$AB$51-($CX43+Q$51))^2+($AG44*$AB$52-($CY43+Q$52))^2+($AG44*$AB$53-($CZ43+Q$53))^2+($AG44*$AB$54-($DA43+Q$54))^2+($AG44*$AB$55-($DB43+Q$55))^2+($AG44*$AB$56-($DC43+Q$56))^2+($AG44*$AB$57-($DD43+Q$57))^2+($AG44*$AB$58-($DE43+Q$58))^2+($AG44*$AB$59-($DF43+Q$59))^2+($AG44*$AB$60-($DG43+Q$60))^2+($AG44*$AB$61-($DH43+Q$61))^2+($AG44*$AB$62-($DI43+Q$62))^2+($AG44*$AB$63-($DJ43+Q$63))^2)))</f>
        <v/>
      </c>
      <c r="AV44" s="418" t="str">
        <f>IF(R$10=0,"",IF(COUNTIF($BE$7:$BE43,AV$6)&gt;=HLOOKUP(AV$6,$E$8:$X$10,ROW($E$10)-ROW($E$8)+1,FALSE),"",SQRT(($AG44*$AB$14-($BM43+R$14))^2+($AG44*$AB$15-($BN43+R$15))^2+($AG44*$AB$16-($BO43+R$16))^2+($AG44*$AB$17-($BP43+R$17))^2+($AG44*$AB$18-($BQ43+R$18))^2+($AG44*$AB$19-($BR43+R$19))^2+($AG44*$AB$20-($BS43+R$20))^2+($AG44*$AB$21-($BT43+R$21))^2+($AG44*$AB$22-($BU43+R$22))^2+($AG44*$AB$23-($BV43+R$23))^2+($AG44*$AB$24-($BW43+R$24))^2+($AG44*$AB$25-($BX43+R$25))^2+($AG44*$AB$26-($BY43+R$26))^2+($AG44*$AB$27-($BZ43+R$27))^2+($AG44*$AB$28-($CA43+R$28))^2+($AG44*$AB$29-($CB43+R$29))^2+($AG44*$AB$30-($CC43+R$30))^2+($AG44*$AB$31-($CD43+R$31))^2+($AG44*$AB$32-($CE43+R$32))^2+($AG44*$AB$33-($CF43+R$33))^2+($AG44*$AB$34-($CG43+R$34))^2+($AG44*$AB$35-($CH43+R$35))^2+($AG44*$AB$36-($CI43+R$36))^2+($AG44*$AB$37-($CJ43+R$37))^2+($AG44*$AB$38-($CK43+R$38))^2+($AG44*$AB$39-($CL43+R$39))^2+($AG44*$AB$40-($CM43+R$40))^2+($AG44*$AB$41-($CN43+R$41))^2+($AG44*$AB$42-($CO43+R$42))^2+($AG44*$AB$43-($CP43+R$43))^2+($AG44*$AB$44-($CQ43+R$44))^2+($AG44*$AB$45-($CR43+R$45))^2+($AG44*$AB$46-($CS43+R$46))^2+($AG44*$AB$47-($CT43+R$47))^2+($AG44*$AB$48-($CU43+R$48))^2+($AG44*$AB$49-($CV43+R$49))^2+($AG44*$AB$50-($CW43+R$50))^2+($AG44*$AB$51-($CX43+R$51))^2+($AG44*$AB$52-($CY43+R$52))^2+($AG44*$AB$53-($CZ43+R$53))^2+($AG44*$AB$54-($DA43+R$54))^2+($AG44*$AB$55-($DB43+R$55))^2+($AG44*$AB$56-($DC43+R$56))^2+($AG44*$AB$57-($DD43+R$57))^2+($AG44*$AB$58-($DE43+R$58))^2+($AG44*$AB$59-($DF43+R$59))^2+($AG44*$AB$60-($DG43+R$60))^2+($AG44*$AB$61-($DH43+R$61))^2+($AG44*$AB$62-($DI43+R$62))^2+($AG44*$AB$63-($DJ43+R$63))^2)))</f>
        <v/>
      </c>
      <c r="AW44" s="418" t="str">
        <f>IF(S$10=0,"",IF(COUNTIF($BE$7:$BE43,AW$6)&gt;=HLOOKUP(AW$6,$E$8:$X$10,ROW($E$10)-ROW($E$8)+1,FALSE),"",SQRT(($AG44*$AB$14-($BM43+S$14))^2+($AG44*$AB$15-($BN43+S$15))^2+($AG44*$AB$16-($BO43+S$16))^2+($AG44*$AB$17-($BP43+S$17))^2+($AG44*$AB$18-($BQ43+S$18))^2+($AG44*$AB$19-($BR43+S$19))^2+($AG44*$AB$20-($BS43+S$20))^2+($AG44*$AB$21-($BT43+S$21))^2+($AG44*$AB$22-($BU43+S$22))^2+($AG44*$AB$23-($BV43+S$23))^2+($AG44*$AB$24-($BW43+S$24))^2+($AG44*$AB$25-($BX43+S$25))^2+($AG44*$AB$26-($BY43+S$26))^2+($AG44*$AB$27-($BZ43+S$27))^2+($AG44*$AB$28-($CA43+S$28))^2+($AG44*$AB$29-($CB43+S$29))^2+($AG44*$AB$30-($CC43+S$30))^2+($AG44*$AB$31-($CD43+S$31))^2+($AG44*$AB$32-($CE43+S$32))^2+($AG44*$AB$33-($CF43+S$33))^2+($AG44*$AB$34-($CG43+S$34))^2+($AG44*$AB$35-($CH43+S$35))^2+($AG44*$AB$36-($CI43+S$36))^2+($AG44*$AB$37-($CJ43+S$37))^2+($AG44*$AB$38-($CK43+S$38))^2+($AG44*$AB$39-($CL43+S$39))^2+($AG44*$AB$40-($CM43+S$40))^2+($AG44*$AB$41-($CN43+S$41))^2+($AG44*$AB$42-($CO43+S$42))^2+($AG44*$AB$43-($CP43+S$43))^2+($AG44*$AB$44-($CQ43+S$44))^2+($AG44*$AB$45-($CR43+S$45))^2+($AG44*$AB$46-($CS43+S$46))^2+($AG44*$AB$47-($CT43+S$47))^2+($AG44*$AB$48-($CU43+S$48))^2+($AG44*$AB$49-($CV43+S$49))^2+($AG44*$AB$50-($CW43+S$50))^2+($AG44*$AB$51-($CX43+S$51))^2+($AG44*$AB$52-($CY43+S$52))^2+($AG44*$AB$53-($CZ43+S$53))^2+($AG44*$AB$54-($DA43+S$54))^2+($AG44*$AB$55-($DB43+S$55))^2+($AG44*$AB$56-($DC43+S$56))^2+($AG44*$AB$57-($DD43+S$57))^2+($AG44*$AB$58-($DE43+S$58))^2+($AG44*$AB$59-($DF43+S$59))^2+($AG44*$AB$60-($DG43+S$60))^2+($AG44*$AB$61-($DH43+S$61))^2+($AG44*$AB$62-($DI43+S$62))^2+($AG44*$AB$63-($DJ43+S$63))^2)))</f>
        <v/>
      </c>
      <c r="AX44" s="418" t="str">
        <f>IF(T$10=0,"",IF(COUNTIF($BE$7:$BE43,AX$6)&gt;=HLOOKUP(AX$6,$E$8:$X$10,ROW($E$10)-ROW($E$8)+1,FALSE),"",SQRT(($AG44*$AB$14-($BM43+T$14))^2+($AG44*$AB$15-($BN43+T$15))^2+($AG44*$AB$16-($BO43+T$16))^2+($AG44*$AB$17-($BP43+T$17))^2+($AG44*$AB$18-($BQ43+T$18))^2+($AG44*$AB$19-($BR43+T$19))^2+($AG44*$AB$20-($BS43+T$20))^2+($AG44*$AB$21-($BT43+T$21))^2+($AG44*$AB$22-($BU43+T$22))^2+($AG44*$AB$23-($BV43+T$23))^2+($AG44*$AB$24-($BW43+T$24))^2+($AG44*$AB$25-($BX43+T$25))^2+($AG44*$AB$26-($BY43+T$26))^2+($AG44*$AB$27-($BZ43+T$27))^2+($AG44*$AB$28-($CA43+T$28))^2+($AG44*$AB$29-($CB43+T$29))^2+($AG44*$AB$30-($CC43+T$30))^2+($AG44*$AB$31-($CD43+T$31))^2+($AG44*$AB$32-($CE43+T$32))^2+($AG44*$AB$33-($CF43+T$33))^2+($AG44*$AB$34-($CG43+T$34))^2+($AG44*$AB$35-($CH43+T$35))^2+($AG44*$AB$36-($CI43+T$36))^2+($AG44*$AB$37-($CJ43+T$37))^2+($AG44*$AB$38-($CK43+T$38))^2+($AG44*$AB$39-($CL43+T$39))^2+($AG44*$AB$40-($CM43+T$40))^2+($AG44*$AB$41-($CN43+T$41))^2+($AG44*$AB$42-($CO43+T$42))^2+($AG44*$AB$43-($CP43+T$43))^2+($AG44*$AB$44-($CQ43+T$44))^2+($AG44*$AB$45-($CR43+T$45))^2+($AG44*$AB$46-($CS43+T$46))^2+($AG44*$AB$47-($CT43+T$47))^2+($AG44*$AB$48-($CU43+T$48))^2+($AG44*$AB$49-($CV43+T$49))^2+($AG44*$AB$50-($CW43+T$50))^2+($AG44*$AB$51-($CX43+T$51))^2+($AG44*$AB$52-($CY43+T$52))^2+($AG44*$AB$53-($CZ43+T$53))^2+($AG44*$AB$54-($DA43+T$54))^2+($AG44*$AB$55-($DB43+T$55))^2+($AG44*$AB$56-($DC43+T$56))^2+($AG44*$AB$57-($DD43+T$57))^2+($AG44*$AB$58-($DE43+T$58))^2+($AG44*$AB$59-($DF43+T$59))^2+($AG44*$AB$60-($DG43+T$60))^2+($AG44*$AB$61-($DH43+T$61))^2+($AG44*$AB$62-($DI43+T$62))^2+($AG44*$AB$63-($DJ43+T$63))^2)))</f>
        <v/>
      </c>
      <c r="AY44" s="418" t="str">
        <f>IF(U$10=0,"",IF(COUNTIF($BE$7:$BE43,AY$6)&gt;=HLOOKUP(AY$6,$E$8:$X$10,ROW($E$10)-ROW($E$8)+1,FALSE),"",SQRT(($AG44*$AB$14-($BM43+U$14))^2+($AG44*$AB$15-($BN43+U$15))^2+($AG44*$AB$16-($BO43+U$16))^2+($AG44*$AB$17-($BP43+U$17))^2+($AG44*$AB$18-($BQ43+U$18))^2+($AG44*$AB$19-($BR43+U$19))^2+($AG44*$AB$20-($BS43+U$20))^2+($AG44*$AB$21-($BT43+U$21))^2+($AG44*$AB$22-($BU43+U$22))^2+($AG44*$AB$23-($BV43+U$23))^2+($AG44*$AB$24-($BW43+U$24))^2+($AG44*$AB$25-($BX43+U$25))^2+($AG44*$AB$26-($BY43+U$26))^2+($AG44*$AB$27-($BZ43+U$27))^2+($AG44*$AB$28-($CA43+U$28))^2+($AG44*$AB$29-($CB43+U$29))^2+($AG44*$AB$30-($CC43+U$30))^2+($AG44*$AB$31-($CD43+U$31))^2+($AG44*$AB$32-($CE43+U$32))^2+($AG44*$AB$33-($CF43+U$33))^2+($AG44*$AB$34-($CG43+U$34))^2+($AG44*$AB$35-($CH43+U$35))^2+($AG44*$AB$36-($CI43+U$36))^2+($AG44*$AB$37-($CJ43+U$37))^2+($AG44*$AB$38-($CK43+U$38))^2+($AG44*$AB$39-($CL43+U$39))^2+($AG44*$AB$40-($CM43+U$40))^2+($AG44*$AB$41-($CN43+U$41))^2+($AG44*$AB$42-($CO43+U$42))^2+($AG44*$AB$43-($CP43+U$43))^2+($AG44*$AB$44-($CQ43+U$44))^2+($AG44*$AB$45-($CR43+U$45))^2+($AG44*$AB$46-($CS43+U$46))^2+($AG44*$AB$47-($CT43+U$47))^2+($AG44*$AB$48-($CU43+U$48))^2+($AG44*$AB$49-($CV43+U$49))^2+($AG44*$AB$50-($CW43+U$50))^2+($AG44*$AB$51-($CX43+U$51))^2+($AG44*$AB$52-($CY43+U$52))^2+($AG44*$AB$53-($CZ43+U$53))^2+($AG44*$AB$54-($DA43+U$54))^2+($AG44*$AB$55-($DB43+U$55))^2+($AG44*$AB$56-($DC43+U$56))^2+($AG44*$AB$57-($DD43+U$57))^2+($AG44*$AB$58-($DE43+U$58))^2+($AG44*$AB$59-($DF43+U$59))^2+($AG44*$AB$60-($DG43+U$60))^2+($AG44*$AB$61-($DH43+U$61))^2+($AG44*$AB$62-($DI43+U$62))^2+($AG44*$AB$63-($DJ43+U$63))^2)))</f>
        <v/>
      </c>
      <c r="AZ44" s="418" t="str">
        <f>IF(V$10=0,"",IF(COUNTIF($BE$7:$BE43,AZ$6)&gt;=HLOOKUP(AZ$6,$E$8:$X$10,ROW($E$10)-ROW($E$8)+1,FALSE),"",SQRT(($AG44*$AB$14-($BM43+V$14))^2+($AG44*$AB$15-($BN43+V$15))^2+($AG44*$AB$16-($BO43+V$16))^2+($AG44*$AB$17-($BP43+V$17))^2+($AG44*$AB$18-($BQ43+V$18))^2+($AG44*$AB$19-($BR43+V$19))^2+($AG44*$AB$20-($BS43+V$20))^2+($AG44*$AB$21-($BT43+V$21))^2+($AG44*$AB$22-($BU43+V$22))^2+($AG44*$AB$23-($BV43+V$23))^2+($AG44*$AB$24-($BW43+V$24))^2+($AG44*$AB$25-($BX43+V$25))^2+($AG44*$AB$26-($BY43+V$26))^2+($AG44*$AB$27-($BZ43+V$27))^2+($AG44*$AB$28-($CA43+V$28))^2+($AG44*$AB$29-($CB43+V$29))^2+($AG44*$AB$30-($CC43+V$30))^2+($AG44*$AB$31-($CD43+V$31))^2+($AG44*$AB$32-($CE43+V$32))^2+($AG44*$AB$33-($CF43+V$33))^2+($AG44*$AB$34-($CG43+V$34))^2+($AG44*$AB$35-($CH43+V$35))^2+($AG44*$AB$36-($CI43+V$36))^2+($AG44*$AB$37-($CJ43+V$37))^2+($AG44*$AB$38-($CK43+V$38))^2+($AG44*$AB$39-($CL43+V$39))^2+($AG44*$AB$40-($CM43+V$40))^2+($AG44*$AB$41-($CN43+V$41))^2+($AG44*$AB$42-($CO43+V$42))^2+($AG44*$AB$43-($CP43+V$43))^2+($AG44*$AB$44-($CQ43+V$44))^2+($AG44*$AB$45-($CR43+V$45))^2+($AG44*$AB$46-($CS43+V$46))^2+($AG44*$AB$47-($CT43+V$47))^2+($AG44*$AB$48-($CU43+V$48))^2+($AG44*$AB$49-($CV43+V$49))^2+($AG44*$AB$50-($CW43+V$50))^2+($AG44*$AB$51-($CX43+V$51))^2+($AG44*$AB$52-($CY43+V$52))^2+($AG44*$AB$53-($CZ43+V$53))^2+($AG44*$AB$54-($DA43+V$54))^2+($AG44*$AB$55-($DB43+V$55))^2+($AG44*$AB$56-($DC43+V$56))^2+($AG44*$AB$57-($DD43+V$57))^2+($AG44*$AB$58-($DE43+V$58))^2+($AG44*$AB$59-($DF43+V$59))^2+($AG44*$AB$60-($DG43+V$60))^2+($AG44*$AB$61-($DH43+V$61))^2+($AG44*$AB$62-($DI43+V$62))^2+($AG44*$AB$63-($DJ43+V$63))^2)))</f>
        <v/>
      </c>
      <c r="BA44" s="418" t="str">
        <f>IF(W$10=0,"",IF(COUNTIF($BE$7:$BE43,BA$6)&gt;=HLOOKUP(BA$6,$E$8:$X$10,ROW($E$10)-ROW($E$8)+1,FALSE),"",SQRT(($AG44*$AB$14-($BM43+W$14))^2+($AG44*$AB$15-($BN43+W$15))^2+($AG44*$AB$16-($BO43+W$16))^2+($AG44*$AB$17-($BP43+W$17))^2+($AG44*$AB$18-($BQ43+W$18))^2+($AG44*$AB$19-($BR43+W$19))^2+($AG44*$AB$20-($BS43+W$20))^2+($AG44*$AB$21-($BT43+W$21))^2+($AG44*$AB$22-($BU43+W$22))^2+($AG44*$AB$23-($BV43+W$23))^2+($AG44*$AB$24-($BW43+W$24))^2+($AG44*$AB$25-($BX43+W$25))^2+($AG44*$AB$26-($BY43+W$26))^2+($AG44*$AB$27-($BZ43+W$27))^2+($AG44*$AB$28-($CA43+W$28))^2+($AG44*$AB$29-($CB43+W$29))^2+($AG44*$AB$30-($CC43+W$30))^2+($AG44*$AB$31-($CD43+W$31))^2+($AG44*$AB$32-($CE43+W$32))^2+($AG44*$AB$33-($CF43+W$33))^2+($AG44*$AB$34-($CG43+W$34))^2+($AG44*$AB$35-($CH43+W$35))^2+($AG44*$AB$36-($CI43+W$36))^2+($AG44*$AB$37-($CJ43+W$37))^2+($AG44*$AB$38-($CK43+W$38))^2+($AG44*$AB$39-($CL43+W$39))^2+($AG44*$AB$40-($CM43+W$40))^2+($AG44*$AB$41-($CN43+W$41))^2+($AG44*$AB$42-($CO43+W$42))^2+($AG44*$AB$43-($CP43+W$43))^2+($AG44*$AB$44-($CQ43+W$44))^2+($AG44*$AB$45-($CR43+W$45))^2+($AG44*$AB$46-($CS43+W$46))^2+($AG44*$AB$47-($CT43+W$47))^2+($AG44*$AB$48-($CU43+W$48))^2+($AG44*$AB$49-($CV43+W$49))^2+($AG44*$AB$50-($CW43+W$50))^2+($AG44*$AB$51-($CX43+W$51))^2+($AG44*$AB$52-($CY43+W$52))^2+($AG44*$AB$53-($CZ43+W$53))^2+($AG44*$AB$54-($DA43+W$54))^2+($AG44*$AB$55-($DB43+W$55))^2+($AG44*$AB$56-($DC43+W$56))^2+($AG44*$AB$57-($DD43+W$57))^2+($AG44*$AB$58-($DE43+W$58))^2+($AG44*$AB$59-($DF43+W$59))^2+($AG44*$AB$60-($DG43+W$60))^2+($AG44*$AB$61-($DH43+W$61))^2+($AG44*$AB$62-($DI43+W$62))^2+($AG44*$AB$63-($DJ43+W$63))^2)))</f>
        <v/>
      </c>
      <c r="BB44" s="418" t="str">
        <f>IF(X$10=0,"",IF(COUNTIF($BE$7:$BE43,BB$6)&gt;=HLOOKUP(BB$6,$E$8:$X$10,ROW($E$10)-ROW($E$8)+1,FALSE),"",SQRT(($AG44*$AB$14-($BM43+X$14))^2+($AG44*$AB$15-($BN43+X$15))^2+($AG44*$AB$16-($BO43+X$16))^2+($AG44*$AB$17-($BP43+X$17))^2+($AG44*$AB$18-($BQ43+X$18))^2+($AG44*$AB$19-($BR43+X$19))^2+($AG44*$AB$20-($BS43+X$20))^2+($AG44*$AB$21-($BT43+X$21))^2+($AG44*$AB$22-($BU43+X$22))^2+($AG44*$AB$23-($BV43+X$23))^2+($AG44*$AB$24-($BW43+X$24))^2+($AG44*$AB$25-($BX43+X$25))^2+($AG44*$AB$26-($BY43+X$26))^2+($AG44*$AB$27-($BZ43+X$27))^2+($AG44*$AB$28-($CA43+X$28))^2+($AG44*$AB$29-($CB43+X$29))^2+($AG44*$AB$30-($CC43+X$30))^2+($AG44*$AB$31-($CD43+X$31))^2+($AG44*$AB$32-($CE43+X$32))^2+($AG44*$AB$33-($CF43+X$33))^2+($AG44*$AB$34-($CG43+X$34))^2+($AG44*$AB$35-($CH43+X$35))^2+($AG44*$AB$36-($CI43+X$36))^2+($AG44*$AB$37-($CJ43+X$37))^2+($AG44*$AB$38-($CK43+X$38))^2+($AG44*$AB$39-($CL43+X$39))^2+($AG44*$AB$40-($CM43+X$40))^2+($AG44*$AB$41-($CN43+X$41))^2+($AG44*$AB$42-($CO43+X$42))^2+($AG44*$AB$43-($CP43+X$43))^2+($AG44*$AB$44-($CQ43+X$44))^2+($AG44*$AB$45-($CR43+X$45))^2+($AG44*$AB$46-($CS43+X$46))^2+($AG44*$AB$47-($CT43+X$47))^2+($AG44*$AB$48-($CU43+X$48))^2+($AG44*$AB$49-($CV43+X$49))^2+($AG44*$AB$50-($CW43+X$50))^2+($AG44*$AB$51-($CX43+X$51))^2+($AG44*$AB$52-($CY43+X$52))^2+($AG44*$AB$53-($CZ43+X$53))^2+($AG44*$AB$54-($DA43+X$54))^2+($AG44*$AB$55-($DB43+X$55))^2+($AG44*$AB$56-($DC43+X$56))^2+($AG44*$AB$57-($DD43+X$57))^2+($AG44*$AB$58-($DE43+X$58))^2+($AG44*$AB$59-($DF43+X$59))^2+($AG44*$AB$60-($DG43+X$60))^2+($AG44*$AB$61-($DH43+X$61))^2+($AG44*$AB$62-($DI43+X$62))^2+($AG44*$AB$63-($DJ43+X$63))^2)))</f>
        <v/>
      </c>
      <c r="BC44" s="200"/>
      <c r="BD44" s="419">
        <f t="shared" si="68"/>
        <v>0</v>
      </c>
      <c r="BE44" s="420">
        <f t="shared" si="7"/>
        <v>0</v>
      </c>
      <c r="BF44" s="421">
        <f t="shared" si="8"/>
        <v>0</v>
      </c>
      <c r="BG44" s="71"/>
      <c r="BH44" s="71"/>
      <c r="BI44" s="71"/>
      <c r="BJ44" s="71"/>
      <c r="BK44" s="71"/>
      <c r="BL44" s="197">
        <f t="shared" si="69"/>
        <v>38</v>
      </c>
      <c r="BM44" s="202">
        <f t="shared" si="66"/>
        <v>0</v>
      </c>
      <c r="BN44" s="202">
        <f t="shared" si="67"/>
        <v>0</v>
      </c>
      <c r="BO44" s="202">
        <f t="shared" si="13"/>
        <v>0</v>
      </c>
      <c r="BP44" s="202">
        <f t="shared" si="14"/>
        <v>0</v>
      </c>
      <c r="BQ44" s="202">
        <f t="shared" si="15"/>
        <v>0</v>
      </c>
      <c r="BR44" s="202">
        <f t="shared" si="16"/>
        <v>0</v>
      </c>
      <c r="BS44" s="202">
        <f t="shared" si="17"/>
        <v>0</v>
      </c>
      <c r="BT44" s="202">
        <f t="shared" si="18"/>
        <v>0</v>
      </c>
      <c r="BU44" s="202">
        <f t="shared" si="19"/>
        <v>0</v>
      </c>
      <c r="BV44" s="202">
        <f t="shared" si="20"/>
        <v>0</v>
      </c>
      <c r="BW44" s="202">
        <f t="shared" si="21"/>
        <v>0</v>
      </c>
      <c r="BX44" s="202">
        <f t="shared" si="22"/>
        <v>0</v>
      </c>
      <c r="BY44" s="202">
        <f t="shared" si="23"/>
        <v>0</v>
      </c>
      <c r="BZ44" s="202">
        <f t="shared" si="24"/>
        <v>0</v>
      </c>
      <c r="CA44" s="202">
        <f t="shared" si="25"/>
        <v>0</v>
      </c>
      <c r="CB44" s="202">
        <f t="shared" si="26"/>
        <v>0</v>
      </c>
      <c r="CC44" s="202">
        <f t="shared" si="27"/>
        <v>0</v>
      </c>
      <c r="CD44" s="202">
        <f t="shared" si="28"/>
        <v>0</v>
      </c>
      <c r="CE44" s="202">
        <f t="shared" si="29"/>
        <v>0</v>
      </c>
      <c r="CF44" s="202">
        <f t="shared" si="30"/>
        <v>0</v>
      </c>
      <c r="CG44" s="202">
        <f t="shared" si="31"/>
        <v>0</v>
      </c>
      <c r="CH44" s="202">
        <f t="shared" si="32"/>
        <v>0</v>
      </c>
      <c r="CI44" s="202">
        <f t="shared" si="33"/>
        <v>0</v>
      </c>
      <c r="CJ44" s="202">
        <f t="shared" si="34"/>
        <v>0</v>
      </c>
      <c r="CK44" s="202">
        <f t="shared" si="35"/>
        <v>0</v>
      </c>
      <c r="CL44" s="202">
        <f t="shared" si="36"/>
        <v>0</v>
      </c>
      <c r="CM44" s="202">
        <f t="shared" si="37"/>
        <v>0</v>
      </c>
      <c r="CN44" s="202">
        <f t="shared" si="38"/>
        <v>0</v>
      </c>
      <c r="CO44" s="202">
        <f t="shared" si="39"/>
        <v>0</v>
      </c>
      <c r="CP44" s="202">
        <f t="shared" si="40"/>
        <v>0</v>
      </c>
      <c r="CQ44" s="202">
        <f t="shared" si="41"/>
        <v>0</v>
      </c>
      <c r="CR44" s="202">
        <f t="shared" si="42"/>
        <v>0</v>
      </c>
      <c r="CS44" s="202">
        <f t="shared" si="43"/>
        <v>0</v>
      </c>
      <c r="CT44" s="202">
        <f t="shared" si="44"/>
        <v>0</v>
      </c>
      <c r="CU44" s="202">
        <f t="shared" si="45"/>
        <v>0</v>
      </c>
      <c r="CV44" s="202">
        <f t="shared" si="46"/>
        <v>0</v>
      </c>
      <c r="CW44" s="202">
        <f t="shared" si="47"/>
        <v>0</v>
      </c>
      <c r="CX44" s="202">
        <f t="shared" si="48"/>
        <v>0</v>
      </c>
      <c r="CY44" s="202">
        <f t="shared" si="49"/>
        <v>0</v>
      </c>
      <c r="CZ44" s="202">
        <f t="shared" si="50"/>
        <v>0</v>
      </c>
      <c r="DA44" s="202">
        <f t="shared" si="51"/>
        <v>0</v>
      </c>
      <c r="DB44" s="202">
        <f t="shared" si="52"/>
        <v>0</v>
      </c>
      <c r="DC44" s="202">
        <f t="shared" si="53"/>
        <v>0</v>
      </c>
      <c r="DD44" s="202">
        <f t="shared" si="54"/>
        <v>0</v>
      </c>
      <c r="DE44" s="202">
        <f t="shared" si="55"/>
        <v>0</v>
      </c>
      <c r="DF44" s="202">
        <f t="shared" si="56"/>
        <v>0</v>
      </c>
      <c r="DG44" s="202">
        <f t="shared" si="57"/>
        <v>0</v>
      </c>
      <c r="DH44" s="202">
        <f t="shared" si="58"/>
        <v>0</v>
      </c>
      <c r="DI44" s="202">
        <f t="shared" si="59"/>
        <v>0</v>
      </c>
      <c r="DJ44" s="202">
        <f t="shared" si="60"/>
        <v>0</v>
      </c>
      <c r="DK44" s="71"/>
      <c r="DL44" s="71"/>
      <c r="DM44" s="71"/>
      <c r="DN44" s="71"/>
      <c r="DO44" s="71"/>
      <c r="DP44" s="71"/>
    </row>
    <row r="45" spans="1:120" ht="18" customHeight="1" thickTop="1" thickBot="1" x14ac:dyDescent="0.25">
      <c r="A45" s="71"/>
      <c r="B45" s="691"/>
      <c r="C45" s="220"/>
      <c r="D45" s="236"/>
      <c r="E45" s="237"/>
      <c r="F45" s="237"/>
      <c r="G45" s="237"/>
      <c r="H45" s="237"/>
      <c r="I45" s="237"/>
      <c r="J45" s="237"/>
      <c r="K45" s="237"/>
      <c r="L45" s="237"/>
      <c r="M45" s="237"/>
      <c r="N45" s="237"/>
      <c r="O45" s="237"/>
      <c r="P45" s="237"/>
      <c r="Q45" s="237"/>
      <c r="R45" s="237"/>
      <c r="S45" s="237"/>
      <c r="T45" s="237"/>
      <c r="U45" s="237"/>
      <c r="V45" s="237"/>
      <c r="W45" s="415"/>
      <c r="X45" s="414"/>
      <c r="Y45" s="133"/>
      <c r="Z45" s="222">
        <f t="shared" si="63"/>
        <v>0</v>
      </c>
      <c r="AA45" s="223"/>
      <c r="AB45" s="224">
        <f t="shared" si="64"/>
        <v>0</v>
      </c>
      <c r="AC45" s="71"/>
      <c r="AD45" s="440">
        <f t="shared" si="65"/>
        <v>0</v>
      </c>
      <c r="AE45" s="71"/>
      <c r="AF45" s="71"/>
      <c r="AG45" s="417">
        <f>IF(MAX(AG$7:AG44)&lt;$W$12,AG44+1,0)</f>
        <v>0</v>
      </c>
      <c r="AH45" s="200"/>
      <c r="AI45" s="418" t="str">
        <f>IF(E$10=0,"",IF(COUNTIF($BE$7:$BE44,AI$6)&gt;=HLOOKUP(AI$6,$E$8:$X$10,ROW($E$10)-ROW($E$8)+1,FALSE),"",SQRT(($AG45*$AB$14-($BM44+E$14))^2+($AG45*$AB$15-($BN44+E$15))^2+($AG45*$AB$16-($BO44+E$16))^2+($AG45*$AB$17-($BP44+E$17))^2+($AG45*$AB$18-($BQ44+E$18))^2+($AG45*$AB$19-($BR44+E$19))^2+($AG45*$AB$20-($BS44+E$20))^2+($AG45*$AB$21-($BT44+E$21))^2+($AG45*$AB$22-($BU44+E$22))^2+($AG45*$AB$23-($BV44+E$23))^2+($AG45*$AB$24-($BW44+E$24))^2+($AG45*$AB$25-($BX44+E$25))^2+($AG45*$AB$26-($BY44+E$26))^2+($AG45*$AB$27-($BZ44+E$27))^2+($AG45*$AB$28-($CA44+E$28))^2+($AG45*$AB$29-($CB44+E$29))^2+($AG45*$AB$30-($CC44+E$30))^2+($AG45*$AB$31-($CD44+E$31))^2+($AG45*$AB$32-($CE44+E$32))^2+($AG45*$AB$33-($CF44+E$33))^2+($AG45*$AB$34-($CG44+E$34))^2+($AG45*$AB$35-($CH44+E$35))^2+($AG45*$AB$36-($CI44+E$36))^2+($AG45*$AB$37-($CJ44+E$37))^2+($AG45*$AB$38-($CK44+E$38))^2+($AG45*$AB$39-($CL44+E$39))^2+($AG45*$AB$40-($CM44+E$40))^2+($AG45*$AB$41-($CN44+E$41))^2+($AG45*$AB$42-($CO44+E$42))^2+($AG45*$AB$43-($CP44+E$43))^2+($AG45*$AB$44-($CQ44+E$44))^2+($AG45*$AB$45-($CR44+E$45))^2+($AG45*$AB$46-($CS44+E$46))^2+($AG45*$AB$47-($CT44+E$47))^2+($AG45*$AB$48-($CU44+E$48))^2+($AG45*$AB$49-($CV44+E$49))^2+($AG45*$AB$50-($CW44+E$50))^2+($AG45*$AB$51-($CX44+E$51))^2+($AG45*$AB$52-($CY44+E$52))^2+($AG45*$AB$53-($CZ44+E$53))^2+($AG45*$AB$54-($DA44+E$54))^2+($AG45*$AB$55-($DB44+E$55))^2+($AG45*$AB$56-($DC44+E$56))^2+($AG45*$AB$57-($DD44+E$57))^2+($AG45*$AB$58-($DE44+E$58))^2+($AG45*$AB$59-($DF44+E$59))^2+($AG45*$AB$60-($DG44+E$60))^2+($AG45*$AB$61-($DH44+E$61))^2+($AG45*$AB$62-($DI44+E$62))^2+($AG45*$AB$63-($DJ44+E$63))^2)))</f>
        <v/>
      </c>
      <c r="AJ45" s="418" t="str">
        <f>IF(F$10=0,"",IF(COUNTIF($BE$7:$BE44,AJ$6)&gt;=HLOOKUP(AJ$6,$E$8:$X$10,ROW($E$10)-ROW($E$8)+1,FALSE),"",SQRT(($AG45*$AB$14-($BM44+F$14))^2+($AG45*$AB$15-($BN44+F$15))^2+($AG45*$AB$16-($BO44+F$16))^2+($AG45*$AB$17-($BP44+F$17))^2+($AG45*$AB$18-($BQ44+F$18))^2+($AG45*$AB$19-($BR44+F$19))^2+($AG45*$AB$20-($BS44+F$20))^2+($AG45*$AB$21-($BT44+F$21))^2+($AG45*$AB$22-($BU44+F$22))^2+($AG45*$AB$23-($BV44+F$23))^2+($AG45*$AB$24-($BW44+F$24))^2+($AG45*$AB$25-($BX44+F$25))^2+($AG45*$AB$26-($BY44+F$26))^2+($AG45*$AB$27-($BZ44+F$27))^2+($AG45*$AB$28-($CA44+F$28))^2+($AG45*$AB$29-($CB44+F$29))^2+($AG45*$AB$30-($CC44+F$30))^2+($AG45*$AB$31-($CD44+F$31))^2+($AG45*$AB$32-($CE44+F$32))^2+($AG45*$AB$33-($CF44+F$33))^2+($AG45*$AB$34-($CG44+F$34))^2+($AG45*$AB$35-($CH44+F$35))^2+($AG45*$AB$36-($CI44+F$36))^2+($AG45*$AB$37-($CJ44+F$37))^2+($AG45*$AB$38-($CK44+F$38))^2+($AG45*$AB$39-($CL44+F$39))^2+($AG45*$AB$40-($CM44+F$40))^2+($AG45*$AB$41-($CN44+F$41))^2+($AG45*$AB$42-($CO44+F$42))^2+($AG45*$AB$43-($CP44+F$43))^2+($AG45*$AB$44-($CQ44+F$44))^2+($AG45*$AB$45-($CR44+F$45))^2+($AG45*$AB$46-($CS44+F$46))^2+($AG45*$AB$47-($CT44+F$47))^2+($AG45*$AB$48-($CU44+F$48))^2+($AG45*$AB$49-($CV44+F$49))^2+($AG45*$AB$50-($CW44+F$50))^2+($AG45*$AB$51-($CX44+F$51))^2+($AG45*$AB$52-($CY44+F$52))^2+($AG45*$AB$53-($CZ44+F$53))^2+($AG45*$AB$54-($DA44+F$54))^2+($AG45*$AB$55-($DB44+F$55))^2+($AG45*$AB$56-($DC44+F$56))^2+($AG45*$AB$57-($DD44+F$57))^2+($AG45*$AB$58-($DE44+F$58))^2+($AG45*$AB$59-($DF44+F$59))^2+($AG45*$AB$60-($DG44+F$60))^2+($AG45*$AB$61-($DH44+F$61))^2+($AG45*$AB$62-($DI44+F$62))^2+($AG45*$AB$63-($DJ44+F$63))^2)))</f>
        <v/>
      </c>
      <c r="AK45" s="418" t="str">
        <f>IF(G$10=0,"",IF(COUNTIF($BE$7:$BE44,AK$6)&gt;=HLOOKUP(AK$6,$E$8:$X$10,ROW($E$10)-ROW($E$8)+1,FALSE),"",SQRT(($AG45*$AB$14-($BM44+G$14))^2+($AG45*$AB$15-($BN44+G$15))^2+($AG45*$AB$16-($BO44+G$16))^2+($AG45*$AB$17-($BP44+G$17))^2+($AG45*$AB$18-($BQ44+G$18))^2+($AG45*$AB$19-($BR44+G$19))^2+($AG45*$AB$20-($BS44+G$20))^2+($AG45*$AB$21-($BT44+G$21))^2+($AG45*$AB$22-($BU44+G$22))^2+($AG45*$AB$23-($BV44+G$23))^2+($AG45*$AB$24-($BW44+G$24))^2+($AG45*$AB$25-($BX44+G$25))^2+($AG45*$AB$26-($BY44+G$26))^2+($AG45*$AB$27-($BZ44+G$27))^2+($AG45*$AB$28-($CA44+G$28))^2+($AG45*$AB$29-($CB44+G$29))^2+($AG45*$AB$30-($CC44+G$30))^2+($AG45*$AB$31-($CD44+G$31))^2+($AG45*$AB$32-($CE44+G$32))^2+($AG45*$AB$33-($CF44+G$33))^2+($AG45*$AB$34-($CG44+G$34))^2+($AG45*$AB$35-($CH44+G$35))^2+($AG45*$AB$36-($CI44+G$36))^2+($AG45*$AB$37-($CJ44+G$37))^2+($AG45*$AB$38-($CK44+G$38))^2+($AG45*$AB$39-($CL44+G$39))^2+($AG45*$AB$40-($CM44+G$40))^2+($AG45*$AB$41-($CN44+G$41))^2+($AG45*$AB$42-($CO44+G$42))^2+($AG45*$AB$43-($CP44+G$43))^2+($AG45*$AB$44-($CQ44+G$44))^2+($AG45*$AB$45-($CR44+G$45))^2+($AG45*$AB$46-($CS44+G$46))^2+($AG45*$AB$47-($CT44+G$47))^2+($AG45*$AB$48-($CU44+G$48))^2+($AG45*$AB$49-($CV44+G$49))^2+($AG45*$AB$50-($CW44+G$50))^2+($AG45*$AB$51-($CX44+G$51))^2+($AG45*$AB$52-($CY44+G$52))^2+($AG45*$AB$53-($CZ44+G$53))^2+($AG45*$AB$54-($DA44+G$54))^2+($AG45*$AB$55-($DB44+G$55))^2+($AG45*$AB$56-($DC44+G$56))^2+($AG45*$AB$57-($DD44+G$57))^2+($AG45*$AB$58-($DE44+G$58))^2+($AG45*$AB$59-($DF44+G$59))^2+($AG45*$AB$60-($DG44+G$60))^2+($AG45*$AB$61-($DH44+G$61))^2+($AG45*$AB$62-($DI44+G$62))^2+($AG45*$AB$63-($DJ44+G$63))^2)))</f>
        <v/>
      </c>
      <c r="AL45" s="418" t="str">
        <f>IF(H$10=0,"",IF(COUNTIF($BE$7:$BE44,AL$6)&gt;=HLOOKUP(AL$6,$E$8:$X$10,ROW($E$10)-ROW($E$8)+1,FALSE),"",SQRT(($AG45*$AB$14-($BM44+H$14))^2+($AG45*$AB$15-($BN44+H$15))^2+($AG45*$AB$16-($BO44+H$16))^2+($AG45*$AB$17-($BP44+H$17))^2+($AG45*$AB$18-($BQ44+H$18))^2+($AG45*$AB$19-($BR44+H$19))^2+($AG45*$AB$20-($BS44+H$20))^2+($AG45*$AB$21-($BT44+H$21))^2+($AG45*$AB$22-($BU44+H$22))^2+($AG45*$AB$23-($BV44+H$23))^2+($AG45*$AB$24-($BW44+H$24))^2+($AG45*$AB$25-($BX44+H$25))^2+($AG45*$AB$26-($BY44+H$26))^2+($AG45*$AB$27-($BZ44+H$27))^2+($AG45*$AB$28-($CA44+H$28))^2+($AG45*$AB$29-($CB44+H$29))^2+($AG45*$AB$30-($CC44+H$30))^2+($AG45*$AB$31-($CD44+H$31))^2+($AG45*$AB$32-($CE44+H$32))^2+($AG45*$AB$33-($CF44+H$33))^2+($AG45*$AB$34-($CG44+H$34))^2+($AG45*$AB$35-($CH44+H$35))^2+($AG45*$AB$36-($CI44+H$36))^2+($AG45*$AB$37-($CJ44+H$37))^2+($AG45*$AB$38-($CK44+H$38))^2+($AG45*$AB$39-($CL44+H$39))^2+($AG45*$AB$40-($CM44+H$40))^2+($AG45*$AB$41-($CN44+H$41))^2+($AG45*$AB$42-($CO44+H$42))^2+($AG45*$AB$43-($CP44+H$43))^2+($AG45*$AB$44-($CQ44+H$44))^2+($AG45*$AB$45-($CR44+H$45))^2+($AG45*$AB$46-($CS44+H$46))^2+($AG45*$AB$47-($CT44+H$47))^2+($AG45*$AB$48-($CU44+H$48))^2+($AG45*$AB$49-($CV44+H$49))^2+($AG45*$AB$50-($CW44+H$50))^2+($AG45*$AB$51-($CX44+H$51))^2+($AG45*$AB$52-($CY44+H$52))^2+($AG45*$AB$53-($CZ44+H$53))^2+($AG45*$AB$54-($DA44+H$54))^2+($AG45*$AB$55-($DB44+H$55))^2+($AG45*$AB$56-($DC44+H$56))^2+($AG45*$AB$57-($DD44+H$57))^2+($AG45*$AB$58-($DE44+H$58))^2+($AG45*$AB$59-($DF44+H$59))^2+($AG45*$AB$60-($DG44+H$60))^2+($AG45*$AB$61-($DH44+H$61))^2+($AG45*$AB$62-($DI44+H$62))^2+($AG45*$AB$63-($DJ44+H$63))^2)))</f>
        <v/>
      </c>
      <c r="AM45" s="418" t="str">
        <f>IF(I$10=0,"",IF(COUNTIF($BE$7:$BE44,AM$6)&gt;=HLOOKUP(AM$6,$E$8:$X$10,ROW($E$10)-ROW($E$8)+1,FALSE),"",SQRT(($AG45*$AB$14-($BM44+I$14))^2+($AG45*$AB$15-($BN44+I$15))^2+($AG45*$AB$16-($BO44+I$16))^2+($AG45*$AB$17-($BP44+I$17))^2+($AG45*$AB$18-($BQ44+I$18))^2+($AG45*$AB$19-($BR44+I$19))^2+($AG45*$AB$20-($BS44+I$20))^2+($AG45*$AB$21-($BT44+I$21))^2+($AG45*$AB$22-($BU44+I$22))^2+($AG45*$AB$23-($BV44+I$23))^2+($AG45*$AB$24-($BW44+I$24))^2+($AG45*$AB$25-($BX44+I$25))^2+($AG45*$AB$26-($BY44+I$26))^2+($AG45*$AB$27-($BZ44+I$27))^2+($AG45*$AB$28-($CA44+I$28))^2+($AG45*$AB$29-($CB44+I$29))^2+($AG45*$AB$30-($CC44+I$30))^2+($AG45*$AB$31-($CD44+I$31))^2+($AG45*$AB$32-($CE44+I$32))^2+($AG45*$AB$33-($CF44+I$33))^2+($AG45*$AB$34-($CG44+I$34))^2+($AG45*$AB$35-($CH44+I$35))^2+($AG45*$AB$36-($CI44+I$36))^2+($AG45*$AB$37-($CJ44+I$37))^2+($AG45*$AB$38-($CK44+I$38))^2+($AG45*$AB$39-($CL44+I$39))^2+($AG45*$AB$40-($CM44+I$40))^2+($AG45*$AB$41-($CN44+I$41))^2+($AG45*$AB$42-($CO44+I$42))^2+($AG45*$AB$43-($CP44+I$43))^2+($AG45*$AB$44-($CQ44+I$44))^2+($AG45*$AB$45-($CR44+I$45))^2+($AG45*$AB$46-($CS44+I$46))^2+($AG45*$AB$47-($CT44+I$47))^2+($AG45*$AB$48-($CU44+I$48))^2+($AG45*$AB$49-($CV44+I$49))^2+($AG45*$AB$50-($CW44+I$50))^2+($AG45*$AB$51-($CX44+I$51))^2+($AG45*$AB$52-($CY44+I$52))^2+($AG45*$AB$53-($CZ44+I$53))^2+($AG45*$AB$54-($DA44+I$54))^2+($AG45*$AB$55-($DB44+I$55))^2+($AG45*$AB$56-($DC44+I$56))^2+($AG45*$AB$57-($DD44+I$57))^2+($AG45*$AB$58-($DE44+I$58))^2+($AG45*$AB$59-($DF44+I$59))^2+($AG45*$AB$60-($DG44+I$60))^2+($AG45*$AB$61-($DH44+I$61))^2+($AG45*$AB$62-($DI44+I$62))^2+($AG45*$AB$63-($DJ44+I$63))^2)))</f>
        <v/>
      </c>
      <c r="AN45" s="418" t="str">
        <f>IF(J$10=0,"",IF(COUNTIF($BE$7:$BE44,AN$6)&gt;=HLOOKUP(AN$6,$E$8:$X$10,ROW($E$10)-ROW($E$8)+1,FALSE),"",SQRT(($AG45*$AB$14-($BM44+J$14))^2+($AG45*$AB$15-($BN44+J$15))^2+($AG45*$AB$16-($BO44+J$16))^2+($AG45*$AB$17-($BP44+J$17))^2+($AG45*$AB$18-($BQ44+J$18))^2+($AG45*$AB$19-($BR44+J$19))^2+($AG45*$AB$20-($BS44+J$20))^2+($AG45*$AB$21-($BT44+J$21))^2+($AG45*$AB$22-($BU44+J$22))^2+($AG45*$AB$23-($BV44+J$23))^2+($AG45*$AB$24-($BW44+J$24))^2+($AG45*$AB$25-($BX44+J$25))^2+($AG45*$AB$26-($BY44+J$26))^2+($AG45*$AB$27-($BZ44+J$27))^2+($AG45*$AB$28-($CA44+J$28))^2+($AG45*$AB$29-($CB44+J$29))^2+($AG45*$AB$30-($CC44+J$30))^2+($AG45*$AB$31-($CD44+J$31))^2+($AG45*$AB$32-($CE44+J$32))^2+($AG45*$AB$33-($CF44+J$33))^2+($AG45*$AB$34-($CG44+J$34))^2+($AG45*$AB$35-($CH44+J$35))^2+($AG45*$AB$36-($CI44+J$36))^2+($AG45*$AB$37-($CJ44+J$37))^2+($AG45*$AB$38-($CK44+J$38))^2+($AG45*$AB$39-($CL44+J$39))^2+($AG45*$AB$40-($CM44+J$40))^2+($AG45*$AB$41-($CN44+J$41))^2+($AG45*$AB$42-($CO44+J$42))^2+($AG45*$AB$43-($CP44+J$43))^2+($AG45*$AB$44-($CQ44+J$44))^2+($AG45*$AB$45-($CR44+J$45))^2+($AG45*$AB$46-($CS44+J$46))^2+($AG45*$AB$47-($CT44+J$47))^2+($AG45*$AB$48-($CU44+J$48))^2+($AG45*$AB$49-($CV44+J$49))^2+($AG45*$AB$50-($CW44+J$50))^2+($AG45*$AB$51-($CX44+J$51))^2+($AG45*$AB$52-($CY44+J$52))^2+($AG45*$AB$53-($CZ44+J$53))^2+($AG45*$AB$54-($DA44+J$54))^2+($AG45*$AB$55-($DB44+J$55))^2+($AG45*$AB$56-($DC44+J$56))^2+($AG45*$AB$57-($DD44+J$57))^2+($AG45*$AB$58-($DE44+J$58))^2+($AG45*$AB$59-($DF44+J$59))^2+($AG45*$AB$60-($DG44+J$60))^2+($AG45*$AB$61-($DH44+J$61))^2+($AG45*$AB$62-($DI44+J$62))^2+($AG45*$AB$63-($DJ44+J$63))^2)))</f>
        <v/>
      </c>
      <c r="AO45" s="418" t="str">
        <f>IF(K$10=0,"",IF(COUNTIF($BE$7:$BE44,AO$6)&gt;=HLOOKUP(AO$6,$E$8:$X$10,ROW($E$10)-ROW($E$8)+1,FALSE),"",SQRT(($AG45*$AB$14-($BM44+K$14))^2+($AG45*$AB$15-($BN44+K$15))^2+($AG45*$AB$16-($BO44+K$16))^2+($AG45*$AB$17-($BP44+K$17))^2+($AG45*$AB$18-($BQ44+K$18))^2+($AG45*$AB$19-($BR44+K$19))^2+($AG45*$AB$20-($BS44+K$20))^2+($AG45*$AB$21-($BT44+K$21))^2+($AG45*$AB$22-($BU44+K$22))^2+($AG45*$AB$23-($BV44+K$23))^2+($AG45*$AB$24-($BW44+K$24))^2+($AG45*$AB$25-($BX44+K$25))^2+($AG45*$AB$26-($BY44+K$26))^2+($AG45*$AB$27-($BZ44+K$27))^2+($AG45*$AB$28-($CA44+K$28))^2+($AG45*$AB$29-($CB44+K$29))^2+($AG45*$AB$30-($CC44+K$30))^2+($AG45*$AB$31-($CD44+K$31))^2+($AG45*$AB$32-($CE44+K$32))^2+($AG45*$AB$33-($CF44+K$33))^2+($AG45*$AB$34-($CG44+K$34))^2+($AG45*$AB$35-($CH44+K$35))^2+($AG45*$AB$36-($CI44+K$36))^2+($AG45*$AB$37-($CJ44+K$37))^2+($AG45*$AB$38-($CK44+K$38))^2+($AG45*$AB$39-($CL44+K$39))^2+($AG45*$AB$40-($CM44+K$40))^2+($AG45*$AB$41-($CN44+K$41))^2+($AG45*$AB$42-($CO44+K$42))^2+($AG45*$AB$43-($CP44+K$43))^2+($AG45*$AB$44-($CQ44+K$44))^2+($AG45*$AB$45-($CR44+K$45))^2+($AG45*$AB$46-($CS44+K$46))^2+($AG45*$AB$47-($CT44+K$47))^2+($AG45*$AB$48-($CU44+K$48))^2+($AG45*$AB$49-($CV44+K$49))^2+($AG45*$AB$50-($CW44+K$50))^2+($AG45*$AB$51-($CX44+K$51))^2+($AG45*$AB$52-($CY44+K$52))^2+($AG45*$AB$53-($CZ44+K$53))^2+($AG45*$AB$54-($DA44+K$54))^2+($AG45*$AB$55-($DB44+K$55))^2+($AG45*$AB$56-($DC44+K$56))^2+($AG45*$AB$57-($DD44+K$57))^2+($AG45*$AB$58-($DE44+K$58))^2+($AG45*$AB$59-($DF44+K$59))^2+($AG45*$AB$60-($DG44+K$60))^2+($AG45*$AB$61-($DH44+K$61))^2+($AG45*$AB$62-($DI44+K$62))^2+($AG45*$AB$63-($DJ44+K$63))^2)))</f>
        <v/>
      </c>
      <c r="AP45" s="418" t="str">
        <f>IF(L$10=0,"",IF(COUNTIF($BE$7:$BE44,AP$6)&gt;=HLOOKUP(AP$6,$E$8:$X$10,ROW($E$10)-ROW($E$8)+1,FALSE),"",SQRT(($AG45*$AB$14-($BM44+L$14))^2+($AG45*$AB$15-($BN44+L$15))^2+($AG45*$AB$16-($BO44+L$16))^2+($AG45*$AB$17-($BP44+L$17))^2+($AG45*$AB$18-($BQ44+L$18))^2+($AG45*$AB$19-($BR44+L$19))^2+($AG45*$AB$20-($BS44+L$20))^2+($AG45*$AB$21-($BT44+L$21))^2+($AG45*$AB$22-($BU44+L$22))^2+($AG45*$AB$23-($BV44+L$23))^2+($AG45*$AB$24-($BW44+L$24))^2+($AG45*$AB$25-($BX44+L$25))^2+($AG45*$AB$26-($BY44+L$26))^2+($AG45*$AB$27-($BZ44+L$27))^2+($AG45*$AB$28-($CA44+L$28))^2+($AG45*$AB$29-($CB44+L$29))^2+($AG45*$AB$30-($CC44+L$30))^2+($AG45*$AB$31-($CD44+L$31))^2+($AG45*$AB$32-($CE44+L$32))^2+($AG45*$AB$33-($CF44+L$33))^2+($AG45*$AB$34-($CG44+L$34))^2+($AG45*$AB$35-($CH44+L$35))^2+($AG45*$AB$36-($CI44+L$36))^2+($AG45*$AB$37-($CJ44+L$37))^2+($AG45*$AB$38-($CK44+L$38))^2+($AG45*$AB$39-($CL44+L$39))^2+($AG45*$AB$40-($CM44+L$40))^2+($AG45*$AB$41-($CN44+L$41))^2+($AG45*$AB$42-($CO44+L$42))^2+($AG45*$AB$43-($CP44+L$43))^2+($AG45*$AB$44-($CQ44+L$44))^2+($AG45*$AB$45-($CR44+L$45))^2+($AG45*$AB$46-($CS44+L$46))^2+($AG45*$AB$47-($CT44+L$47))^2+($AG45*$AB$48-($CU44+L$48))^2+($AG45*$AB$49-($CV44+L$49))^2+($AG45*$AB$50-($CW44+L$50))^2+($AG45*$AB$51-($CX44+L$51))^2+($AG45*$AB$52-($CY44+L$52))^2+($AG45*$AB$53-($CZ44+L$53))^2+($AG45*$AB$54-($DA44+L$54))^2+($AG45*$AB$55-($DB44+L$55))^2+($AG45*$AB$56-($DC44+L$56))^2+($AG45*$AB$57-($DD44+L$57))^2+($AG45*$AB$58-($DE44+L$58))^2+($AG45*$AB$59-($DF44+L$59))^2+($AG45*$AB$60-($DG44+L$60))^2+($AG45*$AB$61-($DH44+L$61))^2+($AG45*$AB$62-($DI44+L$62))^2+($AG45*$AB$63-($DJ44+L$63))^2)))</f>
        <v/>
      </c>
      <c r="AQ45" s="418" t="str">
        <f>IF(M$10=0,"",IF(COUNTIF($BE$7:$BE44,AQ$6)&gt;=HLOOKUP(AQ$6,$E$8:$X$10,ROW($E$10)-ROW($E$8)+1,FALSE),"",SQRT(($AG45*$AB$14-($BM44+M$14))^2+($AG45*$AB$15-($BN44+M$15))^2+($AG45*$AB$16-($BO44+M$16))^2+($AG45*$AB$17-($BP44+M$17))^2+($AG45*$AB$18-($BQ44+M$18))^2+($AG45*$AB$19-($BR44+M$19))^2+($AG45*$AB$20-($BS44+M$20))^2+($AG45*$AB$21-($BT44+M$21))^2+($AG45*$AB$22-($BU44+M$22))^2+($AG45*$AB$23-($BV44+M$23))^2+($AG45*$AB$24-($BW44+M$24))^2+($AG45*$AB$25-($BX44+M$25))^2+($AG45*$AB$26-($BY44+M$26))^2+($AG45*$AB$27-($BZ44+M$27))^2+($AG45*$AB$28-($CA44+M$28))^2+($AG45*$AB$29-($CB44+M$29))^2+($AG45*$AB$30-($CC44+M$30))^2+($AG45*$AB$31-($CD44+M$31))^2+($AG45*$AB$32-($CE44+M$32))^2+($AG45*$AB$33-($CF44+M$33))^2+($AG45*$AB$34-($CG44+M$34))^2+($AG45*$AB$35-($CH44+M$35))^2+($AG45*$AB$36-($CI44+M$36))^2+($AG45*$AB$37-($CJ44+M$37))^2+($AG45*$AB$38-($CK44+M$38))^2+($AG45*$AB$39-($CL44+M$39))^2+($AG45*$AB$40-($CM44+M$40))^2+($AG45*$AB$41-($CN44+M$41))^2+($AG45*$AB$42-($CO44+M$42))^2+($AG45*$AB$43-($CP44+M$43))^2+($AG45*$AB$44-($CQ44+M$44))^2+($AG45*$AB$45-($CR44+M$45))^2+($AG45*$AB$46-($CS44+M$46))^2+($AG45*$AB$47-($CT44+M$47))^2+($AG45*$AB$48-($CU44+M$48))^2+($AG45*$AB$49-($CV44+M$49))^2+($AG45*$AB$50-($CW44+M$50))^2+($AG45*$AB$51-($CX44+M$51))^2+($AG45*$AB$52-($CY44+M$52))^2+($AG45*$AB$53-($CZ44+M$53))^2+($AG45*$AB$54-($DA44+M$54))^2+($AG45*$AB$55-($DB44+M$55))^2+($AG45*$AB$56-($DC44+M$56))^2+($AG45*$AB$57-($DD44+M$57))^2+($AG45*$AB$58-($DE44+M$58))^2+($AG45*$AB$59-($DF44+M$59))^2+($AG45*$AB$60-($DG44+M$60))^2+($AG45*$AB$61-($DH44+M$61))^2+($AG45*$AB$62-($DI44+M$62))^2+($AG45*$AB$63-($DJ44+M$63))^2)))</f>
        <v/>
      </c>
      <c r="AR45" s="418" t="str">
        <f>IF(N$10=0,"",IF(COUNTIF($BE$7:$BE44,AR$6)&gt;=HLOOKUP(AR$6,$E$8:$X$10,ROW($E$10)-ROW($E$8)+1,FALSE),"",SQRT(($AG45*$AB$14-($BM44+N$14))^2+($AG45*$AB$15-($BN44+N$15))^2+($AG45*$AB$16-($BO44+N$16))^2+($AG45*$AB$17-($BP44+N$17))^2+($AG45*$AB$18-($BQ44+N$18))^2+($AG45*$AB$19-($BR44+N$19))^2+($AG45*$AB$20-($BS44+N$20))^2+($AG45*$AB$21-($BT44+N$21))^2+($AG45*$AB$22-($BU44+N$22))^2+($AG45*$AB$23-($BV44+N$23))^2+($AG45*$AB$24-($BW44+N$24))^2+($AG45*$AB$25-($BX44+N$25))^2+($AG45*$AB$26-($BY44+N$26))^2+($AG45*$AB$27-($BZ44+N$27))^2+($AG45*$AB$28-($CA44+N$28))^2+($AG45*$AB$29-($CB44+N$29))^2+($AG45*$AB$30-($CC44+N$30))^2+($AG45*$AB$31-($CD44+N$31))^2+($AG45*$AB$32-($CE44+N$32))^2+($AG45*$AB$33-($CF44+N$33))^2+($AG45*$AB$34-($CG44+N$34))^2+($AG45*$AB$35-($CH44+N$35))^2+($AG45*$AB$36-($CI44+N$36))^2+($AG45*$AB$37-($CJ44+N$37))^2+($AG45*$AB$38-($CK44+N$38))^2+($AG45*$AB$39-($CL44+N$39))^2+($AG45*$AB$40-($CM44+N$40))^2+($AG45*$AB$41-($CN44+N$41))^2+($AG45*$AB$42-($CO44+N$42))^2+($AG45*$AB$43-($CP44+N$43))^2+($AG45*$AB$44-($CQ44+N$44))^2+($AG45*$AB$45-($CR44+N$45))^2+($AG45*$AB$46-($CS44+N$46))^2+($AG45*$AB$47-($CT44+N$47))^2+($AG45*$AB$48-($CU44+N$48))^2+($AG45*$AB$49-($CV44+N$49))^2+($AG45*$AB$50-($CW44+N$50))^2+($AG45*$AB$51-($CX44+N$51))^2+($AG45*$AB$52-($CY44+N$52))^2+($AG45*$AB$53-($CZ44+N$53))^2+($AG45*$AB$54-($DA44+N$54))^2+($AG45*$AB$55-($DB44+N$55))^2+($AG45*$AB$56-($DC44+N$56))^2+($AG45*$AB$57-($DD44+N$57))^2+($AG45*$AB$58-($DE44+N$58))^2+($AG45*$AB$59-($DF44+N$59))^2+($AG45*$AB$60-($DG44+N$60))^2+($AG45*$AB$61-($DH44+N$61))^2+($AG45*$AB$62-($DI44+N$62))^2+($AG45*$AB$63-($DJ44+N$63))^2)))</f>
        <v/>
      </c>
      <c r="AS45" s="418" t="str">
        <f>IF(O$10=0,"",IF(COUNTIF($BE$7:$BE44,AS$6)&gt;=HLOOKUP(AS$6,$E$8:$X$10,ROW($E$10)-ROW($E$8)+1,FALSE),"",SQRT(($AG45*$AB$14-($BM44+O$14))^2+($AG45*$AB$15-($BN44+O$15))^2+($AG45*$AB$16-($BO44+O$16))^2+($AG45*$AB$17-($BP44+O$17))^2+($AG45*$AB$18-($BQ44+O$18))^2+($AG45*$AB$19-($BR44+O$19))^2+($AG45*$AB$20-($BS44+O$20))^2+($AG45*$AB$21-($BT44+O$21))^2+($AG45*$AB$22-($BU44+O$22))^2+($AG45*$AB$23-($BV44+O$23))^2+($AG45*$AB$24-($BW44+O$24))^2+($AG45*$AB$25-($BX44+O$25))^2+($AG45*$AB$26-($BY44+O$26))^2+($AG45*$AB$27-($BZ44+O$27))^2+($AG45*$AB$28-($CA44+O$28))^2+($AG45*$AB$29-($CB44+O$29))^2+($AG45*$AB$30-($CC44+O$30))^2+($AG45*$AB$31-($CD44+O$31))^2+($AG45*$AB$32-($CE44+O$32))^2+($AG45*$AB$33-($CF44+O$33))^2+($AG45*$AB$34-($CG44+O$34))^2+($AG45*$AB$35-($CH44+O$35))^2+($AG45*$AB$36-($CI44+O$36))^2+($AG45*$AB$37-($CJ44+O$37))^2+($AG45*$AB$38-($CK44+O$38))^2+($AG45*$AB$39-($CL44+O$39))^2+($AG45*$AB$40-($CM44+O$40))^2+($AG45*$AB$41-($CN44+O$41))^2+($AG45*$AB$42-($CO44+O$42))^2+($AG45*$AB$43-($CP44+O$43))^2+($AG45*$AB$44-($CQ44+O$44))^2+($AG45*$AB$45-($CR44+O$45))^2+($AG45*$AB$46-($CS44+O$46))^2+($AG45*$AB$47-($CT44+O$47))^2+($AG45*$AB$48-($CU44+O$48))^2+($AG45*$AB$49-($CV44+O$49))^2+($AG45*$AB$50-($CW44+O$50))^2+($AG45*$AB$51-($CX44+O$51))^2+($AG45*$AB$52-($CY44+O$52))^2+($AG45*$AB$53-($CZ44+O$53))^2+($AG45*$AB$54-($DA44+O$54))^2+($AG45*$AB$55-($DB44+O$55))^2+($AG45*$AB$56-($DC44+O$56))^2+($AG45*$AB$57-($DD44+O$57))^2+($AG45*$AB$58-($DE44+O$58))^2+($AG45*$AB$59-($DF44+O$59))^2+($AG45*$AB$60-($DG44+O$60))^2+($AG45*$AB$61-($DH44+O$61))^2+($AG45*$AB$62-($DI44+O$62))^2+($AG45*$AB$63-($DJ44+O$63))^2)))</f>
        <v/>
      </c>
      <c r="AT45" s="418" t="str">
        <f>IF(P$10=0,"",IF(COUNTIF($BE$7:$BE44,AT$6)&gt;=HLOOKUP(AT$6,$E$8:$X$10,ROW($E$10)-ROW($E$8)+1,FALSE),"",SQRT(($AG45*$AB$14-($BM44+P$14))^2+($AG45*$AB$15-($BN44+P$15))^2+($AG45*$AB$16-($BO44+P$16))^2+($AG45*$AB$17-($BP44+P$17))^2+($AG45*$AB$18-($BQ44+P$18))^2+($AG45*$AB$19-($BR44+P$19))^2+($AG45*$AB$20-($BS44+P$20))^2+($AG45*$AB$21-($BT44+P$21))^2+($AG45*$AB$22-($BU44+P$22))^2+($AG45*$AB$23-($BV44+P$23))^2+($AG45*$AB$24-($BW44+P$24))^2+($AG45*$AB$25-($BX44+P$25))^2+($AG45*$AB$26-($BY44+P$26))^2+($AG45*$AB$27-($BZ44+P$27))^2+($AG45*$AB$28-($CA44+P$28))^2+($AG45*$AB$29-($CB44+P$29))^2+($AG45*$AB$30-($CC44+P$30))^2+($AG45*$AB$31-($CD44+P$31))^2+($AG45*$AB$32-($CE44+P$32))^2+($AG45*$AB$33-($CF44+P$33))^2+($AG45*$AB$34-($CG44+P$34))^2+($AG45*$AB$35-($CH44+P$35))^2+($AG45*$AB$36-($CI44+P$36))^2+($AG45*$AB$37-($CJ44+P$37))^2+($AG45*$AB$38-($CK44+P$38))^2+($AG45*$AB$39-($CL44+P$39))^2+($AG45*$AB$40-($CM44+P$40))^2+($AG45*$AB$41-($CN44+P$41))^2+($AG45*$AB$42-($CO44+P$42))^2+($AG45*$AB$43-($CP44+P$43))^2+($AG45*$AB$44-($CQ44+P$44))^2+($AG45*$AB$45-($CR44+P$45))^2+($AG45*$AB$46-($CS44+P$46))^2+($AG45*$AB$47-($CT44+P$47))^2+($AG45*$AB$48-($CU44+P$48))^2+($AG45*$AB$49-($CV44+P$49))^2+($AG45*$AB$50-($CW44+P$50))^2+($AG45*$AB$51-($CX44+P$51))^2+($AG45*$AB$52-($CY44+P$52))^2+($AG45*$AB$53-($CZ44+P$53))^2+($AG45*$AB$54-($DA44+P$54))^2+($AG45*$AB$55-($DB44+P$55))^2+($AG45*$AB$56-($DC44+P$56))^2+($AG45*$AB$57-($DD44+P$57))^2+($AG45*$AB$58-($DE44+P$58))^2+($AG45*$AB$59-($DF44+P$59))^2+($AG45*$AB$60-($DG44+P$60))^2+($AG45*$AB$61-($DH44+P$61))^2+($AG45*$AB$62-($DI44+P$62))^2+($AG45*$AB$63-($DJ44+P$63))^2)))</f>
        <v/>
      </c>
      <c r="AU45" s="418" t="str">
        <f>IF(Q$10=0,"",IF(COUNTIF($BE$7:$BE44,AU$6)&gt;=HLOOKUP(AU$6,$E$8:$X$10,ROW($E$10)-ROW($E$8)+1,FALSE),"",SQRT(($AG45*$AB$14-($BM44+Q$14))^2+($AG45*$AB$15-($BN44+Q$15))^2+($AG45*$AB$16-($BO44+Q$16))^2+($AG45*$AB$17-($BP44+Q$17))^2+($AG45*$AB$18-($BQ44+Q$18))^2+($AG45*$AB$19-($BR44+Q$19))^2+($AG45*$AB$20-($BS44+Q$20))^2+($AG45*$AB$21-($BT44+Q$21))^2+($AG45*$AB$22-($BU44+Q$22))^2+($AG45*$AB$23-($BV44+Q$23))^2+($AG45*$AB$24-($BW44+Q$24))^2+($AG45*$AB$25-($BX44+Q$25))^2+($AG45*$AB$26-($BY44+Q$26))^2+($AG45*$AB$27-($BZ44+Q$27))^2+($AG45*$AB$28-($CA44+Q$28))^2+($AG45*$AB$29-($CB44+Q$29))^2+($AG45*$AB$30-($CC44+Q$30))^2+($AG45*$AB$31-($CD44+Q$31))^2+($AG45*$AB$32-($CE44+Q$32))^2+($AG45*$AB$33-($CF44+Q$33))^2+($AG45*$AB$34-($CG44+Q$34))^2+($AG45*$AB$35-($CH44+Q$35))^2+($AG45*$AB$36-($CI44+Q$36))^2+($AG45*$AB$37-($CJ44+Q$37))^2+($AG45*$AB$38-($CK44+Q$38))^2+($AG45*$AB$39-($CL44+Q$39))^2+($AG45*$AB$40-($CM44+Q$40))^2+($AG45*$AB$41-($CN44+Q$41))^2+($AG45*$AB$42-($CO44+Q$42))^2+($AG45*$AB$43-($CP44+Q$43))^2+($AG45*$AB$44-($CQ44+Q$44))^2+($AG45*$AB$45-($CR44+Q$45))^2+($AG45*$AB$46-($CS44+Q$46))^2+($AG45*$AB$47-($CT44+Q$47))^2+($AG45*$AB$48-($CU44+Q$48))^2+($AG45*$AB$49-($CV44+Q$49))^2+($AG45*$AB$50-($CW44+Q$50))^2+($AG45*$AB$51-($CX44+Q$51))^2+($AG45*$AB$52-($CY44+Q$52))^2+($AG45*$AB$53-($CZ44+Q$53))^2+($AG45*$AB$54-($DA44+Q$54))^2+($AG45*$AB$55-($DB44+Q$55))^2+($AG45*$AB$56-($DC44+Q$56))^2+($AG45*$AB$57-($DD44+Q$57))^2+($AG45*$AB$58-($DE44+Q$58))^2+($AG45*$AB$59-($DF44+Q$59))^2+($AG45*$AB$60-($DG44+Q$60))^2+($AG45*$AB$61-($DH44+Q$61))^2+($AG45*$AB$62-($DI44+Q$62))^2+($AG45*$AB$63-($DJ44+Q$63))^2)))</f>
        <v/>
      </c>
      <c r="AV45" s="418" t="str">
        <f>IF(R$10=0,"",IF(COUNTIF($BE$7:$BE44,AV$6)&gt;=HLOOKUP(AV$6,$E$8:$X$10,ROW($E$10)-ROW($E$8)+1,FALSE),"",SQRT(($AG45*$AB$14-($BM44+R$14))^2+($AG45*$AB$15-($BN44+R$15))^2+($AG45*$AB$16-($BO44+R$16))^2+($AG45*$AB$17-($BP44+R$17))^2+($AG45*$AB$18-($BQ44+R$18))^2+($AG45*$AB$19-($BR44+R$19))^2+($AG45*$AB$20-($BS44+R$20))^2+($AG45*$AB$21-($BT44+R$21))^2+($AG45*$AB$22-($BU44+R$22))^2+($AG45*$AB$23-($BV44+R$23))^2+($AG45*$AB$24-($BW44+R$24))^2+($AG45*$AB$25-($BX44+R$25))^2+($AG45*$AB$26-($BY44+R$26))^2+($AG45*$AB$27-($BZ44+R$27))^2+($AG45*$AB$28-($CA44+R$28))^2+($AG45*$AB$29-($CB44+R$29))^2+($AG45*$AB$30-($CC44+R$30))^2+($AG45*$AB$31-($CD44+R$31))^2+($AG45*$AB$32-($CE44+R$32))^2+($AG45*$AB$33-($CF44+R$33))^2+($AG45*$AB$34-($CG44+R$34))^2+($AG45*$AB$35-($CH44+R$35))^2+($AG45*$AB$36-($CI44+R$36))^2+($AG45*$AB$37-($CJ44+R$37))^2+($AG45*$AB$38-($CK44+R$38))^2+($AG45*$AB$39-($CL44+R$39))^2+($AG45*$AB$40-($CM44+R$40))^2+($AG45*$AB$41-($CN44+R$41))^2+($AG45*$AB$42-($CO44+R$42))^2+($AG45*$AB$43-($CP44+R$43))^2+($AG45*$AB$44-($CQ44+R$44))^2+($AG45*$AB$45-($CR44+R$45))^2+($AG45*$AB$46-($CS44+R$46))^2+($AG45*$AB$47-($CT44+R$47))^2+($AG45*$AB$48-($CU44+R$48))^2+($AG45*$AB$49-($CV44+R$49))^2+($AG45*$AB$50-($CW44+R$50))^2+($AG45*$AB$51-($CX44+R$51))^2+($AG45*$AB$52-($CY44+R$52))^2+($AG45*$AB$53-($CZ44+R$53))^2+($AG45*$AB$54-($DA44+R$54))^2+($AG45*$AB$55-($DB44+R$55))^2+($AG45*$AB$56-($DC44+R$56))^2+($AG45*$AB$57-($DD44+R$57))^2+($AG45*$AB$58-($DE44+R$58))^2+($AG45*$AB$59-($DF44+R$59))^2+($AG45*$AB$60-($DG44+R$60))^2+($AG45*$AB$61-($DH44+R$61))^2+($AG45*$AB$62-($DI44+R$62))^2+($AG45*$AB$63-($DJ44+R$63))^2)))</f>
        <v/>
      </c>
      <c r="AW45" s="418" t="str">
        <f>IF(S$10=0,"",IF(COUNTIF($BE$7:$BE44,AW$6)&gt;=HLOOKUP(AW$6,$E$8:$X$10,ROW($E$10)-ROW($E$8)+1,FALSE),"",SQRT(($AG45*$AB$14-($BM44+S$14))^2+($AG45*$AB$15-($BN44+S$15))^2+($AG45*$AB$16-($BO44+S$16))^2+($AG45*$AB$17-($BP44+S$17))^2+($AG45*$AB$18-($BQ44+S$18))^2+($AG45*$AB$19-($BR44+S$19))^2+($AG45*$AB$20-($BS44+S$20))^2+($AG45*$AB$21-($BT44+S$21))^2+($AG45*$AB$22-($BU44+S$22))^2+($AG45*$AB$23-($BV44+S$23))^2+($AG45*$AB$24-($BW44+S$24))^2+($AG45*$AB$25-($BX44+S$25))^2+($AG45*$AB$26-($BY44+S$26))^2+($AG45*$AB$27-($BZ44+S$27))^2+($AG45*$AB$28-($CA44+S$28))^2+($AG45*$AB$29-($CB44+S$29))^2+($AG45*$AB$30-($CC44+S$30))^2+($AG45*$AB$31-($CD44+S$31))^2+($AG45*$AB$32-($CE44+S$32))^2+($AG45*$AB$33-($CF44+S$33))^2+($AG45*$AB$34-($CG44+S$34))^2+($AG45*$AB$35-($CH44+S$35))^2+($AG45*$AB$36-($CI44+S$36))^2+($AG45*$AB$37-($CJ44+S$37))^2+($AG45*$AB$38-($CK44+S$38))^2+($AG45*$AB$39-($CL44+S$39))^2+($AG45*$AB$40-($CM44+S$40))^2+($AG45*$AB$41-($CN44+S$41))^2+($AG45*$AB$42-($CO44+S$42))^2+($AG45*$AB$43-($CP44+S$43))^2+($AG45*$AB$44-($CQ44+S$44))^2+($AG45*$AB$45-($CR44+S$45))^2+($AG45*$AB$46-($CS44+S$46))^2+($AG45*$AB$47-($CT44+S$47))^2+($AG45*$AB$48-($CU44+S$48))^2+($AG45*$AB$49-($CV44+S$49))^2+($AG45*$AB$50-($CW44+S$50))^2+($AG45*$AB$51-($CX44+S$51))^2+($AG45*$AB$52-($CY44+S$52))^2+($AG45*$AB$53-($CZ44+S$53))^2+($AG45*$AB$54-($DA44+S$54))^2+($AG45*$AB$55-($DB44+S$55))^2+($AG45*$AB$56-($DC44+S$56))^2+($AG45*$AB$57-($DD44+S$57))^2+($AG45*$AB$58-($DE44+S$58))^2+($AG45*$AB$59-($DF44+S$59))^2+($AG45*$AB$60-($DG44+S$60))^2+($AG45*$AB$61-($DH44+S$61))^2+($AG45*$AB$62-($DI44+S$62))^2+($AG45*$AB$63-($DJ44+S$63))^2)))</f>
        <v/>
      </c>
      <c r="AX45" s="418" t="str">
        <f>IF(T$10=0,"",IF(COUNTIF($BE$7:$BE44,AX$6)&gt;=HLOOKUP(AX$6,$E$8:$X$10,ROW($E$10)-ROW($E$8)+1,FALSE),"",SQRT(($AG45*$AB$14-($BM44+T$14))^2+($AG45*$AB$15-($BN44+T$15))^2+($AG45*$AB$16-($BO44+T$16))^2+($AG45*$AB$17-($BP44+T$17))^2+($AG45*$AB$18-($BQ44+T$18))^2+($AG45*$AB$19-($BR44+T$19))^2+($AG45*$AB$20-($BS44+T$20))^2+($AG45*$AB$21-($BT44+T$21))^2+($AG45*$AB$22-($BU44+T$22))^2+($AG45*$AB$23-($BV44+T$23))^2+($AG45*$AB$24-($BW44+T$24))^2+($AG45*$AB$25-($BX44+T$25))^2+($AG45*$AB$26-($BY44+T$26))^2+($AG45*$AB$27-($BZ44+T$27))^2+($AG45*$AB$28-($CA44+T$28))^2+($AG45*$AB$29-($CB44+T$29))^2+($AG45*$AB$30-($CC44+T$30))^2+($AG45*$AB$31-($CD44+T$31))^2+($AG45*$AB$32-($CE44+T$32))^2+($AG45*$AB$33-($CF44+T$33))^2+($AG45*$AB$34-($CG44+T$34))^2+($AG45*$AB$35-($CH44+T$35))^2+($AG45*$AB$36-($CI44+T$36))^2+($AG45*$AB$37-($CJ44+T$37))^2+($AG45*$AB$38-($CK44+T$38))^2+($AG45*$AB$39-($CL44+T$39))^2+($AG45*$AB$40-($CM44+T$40))^2+($AG45*$AB$41-($CN44+T$41))^2+($AG45*$AB$42-($CO44+T$42))^2+($AG45*$AB$43-($CP44+T$43))^2+($AG45*$AB$44-($CQ44+T$44))^2+($AG45*$AB$45-($CR44+T$45))^2+($AG45*$AB$46-($CS44+T$46))^2+($AG45*$AB$47-($CT44+T$47))^2+($AG45*$AB$48-($CU44+T$48))^2+($AG45*$AB$49-($CV44+T$49))^2+($AG45*$AB$50-($CW44+T$50))^2+($AG45*$AB$51-($CX44+T$51))^2+($AG45*$AB$52-($CY44+T$52))^2+($AG45*$AB$53-($CZ44+T$53))^2+($AG45*$AB$54-($DA44+T$54))^2+($AG45*$AB$55-($DB44+T$55))^2+($AG45*$AB$56-($DC44+T$56))^2+($AG45*$AB$57-($DD44+T$57))^2+($AG45*$AB$58-($DE44+T$58))^2+($AG45*$AB$59-($DF44+T$59))^2+($AG45*$AB$60-($DG44+T$60))^2+($AG45*$AB$61-($DH44+T$61))^2+($AG45*$AB$62-($DI44+T$62))^2+($AG45*$AB$63-($DJ44+T$63))^2)))</f>
        <v/>
      </c>
      <c r="AY45" s="418" t="str">
        <f>IF(U$10=0,"",IF(COUNTIF($BE$7:$BE44,AY$6)&gt;=HLOOKUP(AY$6,$E$8:$X$10,ROW($E$10)-ROW($E$8)+1,FALSE),"",SQRT(($AG45*$AB$14-($BM44+U$14))^2+($AG45*$AB$15-($BN44+U$15))^2+($AG45*$AB$16-($BO44+U$16))^2+($AG45*$AB$17-($BP44+U$17))^2+($AG45*$AB$18-($BQ44+U$18))^2+($AG45*$AB$19-($BR44+U$19))^2+($AG45*$AB$20-($BS44+U$20))^2+($AG45*$AB$21-($BT44+U$21))^2+($AG45*$AB$22-($BU44+U$22))^2+($AG45*$AB$23-($BV44+U$23))^2+($AG45*$AB$24-($BW44+U$24))^2+($AG45*$AB$25-($BX44+U$25))^2+($AG45*$AB$26-($BY44+U$26))^2+($AG45*$AB$27-($BZ44+U$27))^2+($AG45*$AB$28-($CA44+U$28))^2+($AG45*$AB$29-($CB44+U$29))^2+($AG45*$AB$30-($CC44+U$30))^2+($AG45*$AB$31-($CD44+U$31))^2+($AG45*$AB$32-($CE44+U$32))^2+($AG45*$AB$33-($CF44+U$33))^2+($AG45*$AB$34-($CG44+U$34))^2+($AG45*$AB$35-($CH44+U$35))^2+($AG45*$AB$36-($CI44+U$36))^2+($AG45*$AB$37-($CJ44+U$37))^2+($AG45*$AB$38-($CK44+U$38))^2+($AG45*$AB$39-($CL44+U$39))^2+($AG45*$AB$40-($CM44+U$40))^2+($AG45*$AB$41-($CN44+U$41))^2+($AG45*$AB$42-($CO44+U$42))^2+($AG45*$AB$43-($CP44+U$43))^2+($AG45*$AB$44-($CQ44+U$44))^2+($AG45*$AB$45-($CR44+U$45))^2+($AG45*$AB$46-($CS44+U$46))^2+($AG45*$AB$47-($CT44+U$47))^2+($AG45*$AB$48-($CU44+U$48))^2+($AG45*$AB$49-($CV44+U$49))^2+($AG45*$AB$50-($CW44+U$50))^2+($AG45*$AB$51-($CX44+U$51))^2+($AG45*$AB$52-($CY44+U$52))^2+($AG45*$AB$53-($CZ44+U$53))^2+($AG45*$AB$54-($DA44+U$54))^2+($AG45*$AB$55-($DB44+U$55))^2+($AG45*$AB$56-($DC44+U$56))^2+($AG45*$AB$57-($DD44+U$57))^2+($AG45*$AB$58-($DE44+U$58))^2+($AG45*$AB$59-($DF44+U$59))^2+($AG45*$AB$60-($DG44+U$60))^2+($AG45*$AB$61-($DH44+U$61))^2+($AG45*$AB$62-($DI44+U$62))^2+($AG45*$AB$63-($DJ44+U$63))^2)))</f>
        <v/>
      </c>
      <c r="AZ45" s="418" t="str">
        <f>IF(V$10=0,"",IF(COUNTIF($BE$7:$BE44,AZ$6)&gt;=HLOOKUP(AZ$6,$E$8:$X$10,ROW($E$10)-ROW($E$8)+1,FALSE),"",SQRT(($AG45*$AB$14-($BM44+V$14))^2+($AG45*$AB$15-($BN44+V$15))^2+($AG45*$AB$16-($BO44+V$16))^2+($AG45*$AB$17-($BP44+V$17))^2+($AG45*$AB$18-($BQ44+V$18))^2+($AG45*$AB$19-($BR44+V$19))^2+($AG45*$AB$20-($BS44+V$20))^2+($AG45*$AB$21-($BT44+V$21))^2+($AG45*$AB$22-($BU44+V$22))^2+($AG45*$AB$23-($BV44+V$23))^2+($AG45*$AB$24-($BW44+V$24))^2+($AG45*$AB$25-($BX44+V$25))^2+($AG45*$AB$26-($BY44+V$26))^2+($AG45*$AB$27-($BZ44+V$27))^2+($AG45*$AB$28-($CA44+V$28))^2+($AG45*$AB$29-($CB44+V$29))^2+($AG45*$AB$30-($CC44+V$30))^2+($AG45*$AB$31-($CD44+V$31))^2+($AG45*$AB$32-($CE44+V$32))^2+($AG45*$AB$33-($CF44+V$33))^2+($AG45*$AB$34-($CG44+V$34))^2+($AG45*$AB$35-($CH44+V$35))^2+($AG45*$AB$36-($CI44+V$36))^2+($AG45*$AB$37-($CJ44+V$37))^2+($AG45*$AB$38-($CK44+V$38))^2+($AG45*$AB$39-($CL44+V$39))^2+($AG45*$AB$40-($CM44+V$40))^2+($AG45*$AB$41-($CN44+V$41))^2+($AG45*$AB$42-($CO44+V$42))^2+($AG45*$AB$43-($CP44+V$43))^2+($AG45*$AB$44-($CQ44+V$44))^2+($AG45*$AB$45-($CR44+V$45))^2+($AG45*$AB$46-($CS44+V$46))^2+($AG45*$AB$47-($CT44+V$47))^2+($AG45*$AB$48-($CU44+V$48))^2+($AG45*$AB$49-($CV44+V$49))^2+($AG45*$AB$50-($CW44+V$50))^2+($AG45*$AB$51-($CX44+V$51))^2+($AG45*$AB$52-($CY44+V$52))^2+($AG45*$AB$53-($CZ44+V$53))^2+($AG45*$AB$54-($DA44+V$54))^2+($AG45*$AB$55-($DB44+V$55))^2+($AG45*$AB$56-($DC44+V$56))^2+($AG45*$AB$57-($DD44+V$57))^2+($AG45*$AB$58-($DE44+V$58))^2+($AG45*$AB$59-($DF44+V$59))^2+($AG45*$AB$60-($DG44+V$60))^2+($AG45*$AB$61-($DH44+V$61))^2+($AG45*$AB$62-($DI44+V$62))^2+($AG45*$AB$63-($DJ44+V$63))^2)))</f>
        <v/>
      </c>
      <c r="BA45" s="418" t="str">
        <f>IF(W$10=0,"",IF(COUNTIF($BE$7:$BE44,BA$6)&gt;=HLOOKUP(BA$6,$E$8:$X$10,ROW($E$10)-ROW($E$8)+1,FALSE),"",SQRT(($AG45*$AB$14-($BM44+W$14))^2+($AG45*$AB$15-($BN44+W$15))^2+($AG45*$AB$16-($BO44+W$16))^2+($AG45*$AB$17-($BP44+W$17))^2+($AG45*$AB$18-($BQ44+W$18))^2+($AG45*$AB$19-($BR44+W$19))^2+($AG45*$AB$20-($BS44+W$20))^2+($AG45*$AB$21-($BT44+W$21))^2+($AG45*$AB$22-($BU44+W$22))^2+($AG45*$AB$23-($BV44+W$23))^2+($AG45*$AB$24-($BW44+W$24))^2+($AG45*$AB$25-($BX44+W$25))^2+($AG45*$AB$26-($BY44+W$26))^2+($AG45*$AB$27-($BZ44+W$27))^2+($AG45*$AB$28-($CA44+W$28))^2+($AG45*$AB$29-($CB44+W$29))^2+($AG45*$AB$30-($CC44+W$30))^2+($AG45*$AB$31-($CD44+W$31))^2+($AG45*$AB$32-($CE44+W$32))^2+($AG45*$AB$33-($CF44+W$33))^2+($AG45*$AB$34-($CG44+W$34))^2+($AG45*$AB$35-($CH44+W$35))^2+($AG45*$AB$36-($CI44+W$36))^2+($AG45*$AB$37-($CJ44+W$37))^2+($AG45*$AB$38-($CK44+W$38))^2+($AG45*$AB$39-($CL44+W$39))^2+($AG45*$AB$40-($CM44+W$40))^2+($AG45*$AB$41-($CN44+W$41))^2+($AG45*$AB$42-($CO44+W$42))^2+($AG45*$AB$43-($CP44+W$43))^2+($AG45*$AB$44-($CQ44+W$44))^2+($AG45*$AB$45-($CR44+W$45))^2+($AG45*$AB$46-($CS44+W$46))^2+($AG45*$AB$47-($CT44+W$47))^2+($AG45*$AB$48-($CU44+W$48))^2+($AG45*$AB$49-($CV44+W$49))^2+($AG45*$AB$50-($CW44+W$50))^2+($AG45*$AB$51-($CX44+W$51))^2+($AG45*$AB$52-($CY44+W$52))^2+($AG45*$AB$53-($CZ44+W$53))^2+($AG45*$AB$54-($DA44+W$54))^2+($AG45*$AB$55-($DB44+W$55))^2+($AG45*$AB$56-($DC44+W$56))^2+($AG45*$AB$57-($DD44+W$57))^2+($AG45*$AB$58-($DE44+W$58))^2+($AG45*$AB$59-($DF44+W$59))^2+($AG45*$AB$60-($DG44+W$60))^2+($AG45*$AB$61-($DH44+W$61))^2+($AG45*$AB$62-($DI44+W$62))^2+($AG45*$AB$63-($DJ44+W$63))^2)))</f>
        <v/>
      </c>
      <c r="BB45" s="418" t="str">
        <f>IF(X$10=0,"",IF(COUNTIF($BE$7:$BE44,BB$6)&gt;=HLOOKUP(BB$6,$E$8:$X$10,ROW($E$10)-ROW($E$8)+1,FALSE),"",SQRT(($AG45*$AB$14-($BM44+X$14))^2+($AG45*$AB$15-($BN44+X$15))^2+($AG45*$AB$16-($BO44+X$16))^2+($AG45*$AB$17-($BP44+X$17))^2+($AG45*$AB$18-($BQ44+X$18))^2+($AG45*$AB$19-($BR44+X$19))^2+($AG45*$AB$20-($BS44+X$20))^2+($AG45*$AB$21-($BT44+X$21))^2+($AG45*$AB$22-($BU44+X$22))^2+($AG45*$AB$23-($BV44+X$23))^2+($AG45*$AB$24-($BW44+X$24))^2+($AG45*$AB$25-($BX44+X$25))^2+($AG45*$AB$26-($BY44+X$26))^2+($AG45*$AB$27-($BZ44+X$27))^2+($AG45*$AB$28-($CA44+X$28))^2+($AG45*$AB$29-($CB44+X$29))^2+($AG45*$AB$30-($CC44+X$30))^2+($AG45*$AB$31-($CD44+X$31))^2+($AG45*$AB$32-($CE44+X$32))^2+($AG45*$AB$33-($CF44+X$33))^2+($AG45*$AB$34-($CG44+X$34))^2+($AG45*$AB$35-($CH44+X$35))^2+($AG45*$AB$36-($CI44+X$36))^2+($AG45*$AB$37-($CJ44+X$37))^2+($AG45*$AB$38-($CK44+X$38))^2+($AG45*$AB$39-($CL44+X$39))^2+($AG45*$AB$40-($CM44+X$40))^2+($AG45*$AB$41-($CN44+X$41))^2+($AG45*$AB$42-($CO44+X$42))^2+($AG45*$AB$43-($CP44+X$43))^2+($AG45*$AB$44-($CQ44+X$44))^2+($AG45*$AB$45-($CR44+X$45))^2+($AG45*$AB$46-($CS44+X$46))^2+($AG45*$AB$47-($CT44+X$47))^2+($AG45*$AB$48-($CU44+X$48))^2+($AG45*$AB$49-($CV44+X$49))^2+($AG45*$AB$50-($CW44+X$50))^2+($AG45*$AB$51-($CX44+X$51))^2+($AG45*$AB$52-($CY44+X$52))^2+($AG45*$AB$53-($CZ44+X$53))^2+($AG45*$AB$54-($DA44+X$54))^2+($AG45*$AB$55-($DB44+X$55))^2+($AG45*$AB$56-($DC44+X$56))^2+($AG45*$AB$57-($DD44+X$57))^2+($AG45*$AB$58-($DE44+X$58))^2+($AG45*$AB$59-($DF44+X$59))^2+($AG45*$AB$60-($DG44+X$60))^2+($AG45*$AB$61-($DH44+X$61))^2+($AG45*$AB$62-($DI44+X$62))^2+($AG45*$AB$63-($DJ44+X$63))^2)))</f>
        <v/>
      </c>
      <c r="BC45" s="200"/>
      <c r="BD45" s="419">
        <f t="shared" si="68"/>
        <v>0</v>
      </c>
      <c r="BE45" s="420">
        <f t="shared" si="7"/>
        <v>0</v>
      </c>
      <c r="BF45" s="421">
        <f t="shared" si="8"/>
        <v>0</v>
      </c>
      <c r="BG45" s="71"/>
      <c r="BH45" s="71"/>
      <c r="BI45" s="71"/>
      <c r="BJ45" s="71"/>
      <c r="BK45" s="71"/>
      <c r="BL45" s="197">
        <f t="shared" si="69"/>
        <v>39</v>
      </c>
      <c r="BM45" s="202">
        <f t="shared" si="66"/>
        <v>0</v>
      </c>
      <c r="BN45" s="202">
        <f t="shared" si="67"/>
        <v>0</v>
      </c>
      <c r="BO45" s="202">
        <f t="shared" si="13"/>
        <v>0</v>
      </c>
      <c r="BP45" s="202">
        <f t="shared" si="14"/>
        <v>0</v>
      </c>
      <c r="BQ45" s="202">
        <f t="shared" si="15"/>
        <v>0</v>
      </c>
      <c r="BR45" s="202">
        <f t="shared" si="16"/>
        <v>0</v>
      </c>
      <c r="BS45" s="202">
        <f t="shared" si="17"/>
        <v>0</v>
      </c>
      <c r="BT45" s="202">
        <f t="shared" si="18"/>
        <v>0</v>
      </c>
      <c r="BU45" s="202">
        <f t="shared" si="19"/>
        <v>0</v>
      </c>
      <c r="BV45" s="202">
        <f t="shared" si="20"/>
        <v>0</v>
      </c>
      <c r="BW45" s="202">
        <f t="shared" si="21"/>
        <v>0</v>
      </c>
      <c r="BX45" s="202">
        <f t="shared" si="22"/>
        <v>0</v>
      </c>
      <c r="BY45" s="202">
        <f t="shared" si="23"/>
        <v>0</v>
      </c>
      <c r="BZ45" s="202">
        <f t="shared" si="24"/>
        <v>0</v>
      </c>
      <c r="CA45" s="202">
        <f t="shared" si="25"/>
        <v>0</v>
      </c>
      <c r="CB45" s="202">
        <f t="shared" si="26"/>
        <v>0</v>
      </c>
      <c r="CC45" s="202">
        <f t="shared" si="27"/>
        <v>0</v>
      </c>
      <c r="CD45" s="202">
        <f t="shared" si="28"/>
        <v>0</v>
      </c>
      <c r="CE45" s="202">
        <f t="shared" si="29"/>
        <v>0</v>
      </c>
      <c r="CF45" s="202">
        <f t="shared" si="30"/>
        <v>0</v>
      </c>
      <c r="CG45" s="202">
        <f t="shared" si="31"/>
        <v>0</v>
      </c>
      <c r="CH45" s="202">
        <f t="shared" si="32"/>
        <v>0</v>
      </c>
      <c r="CI45" s="202">
        <f t="shared" si="33"/>
        <v>0</v>
      </c>
      <c r="CJ45" s="202">
        <f t="shared" si="34"/>
        <v>0</v>
      </c>
      <c r="CK45" s="202">
        <f t="shared" si="35"/>
        <v>0</v>
      </c>
      <c r="CL45" s="202">
        <f t="shared" si="36"/>
        <v>0</v>
      </c>
      <c r="CM45" s="202">
        <f t="shared" si="37"/>
        <v>0</v>
      </c>
      <c r="CN45" s="202">
        <f t="shared" si="38"/>
        <v>0</v>
      </c>
      <c r="CO45" s="202">
        <f t="shared" si="39"/>
        <v>0</v>
      </c>
      <c r="CP45" s="202">
        <f t="shared" si="40"/>
        <v>0</v>
      </c>
      <c r="CQ45" s="202">
        <f t="shared" si="41"/>
        <v>0</v>
      </c>
      <c r="CR45" s="202">
        <f t="shared" si="42"/>
        <v>0</v>
      </c>
      <c r="CS45" s="202">
        <f t="shared" si="43"/>
        <v>0</v>
      </c>
      <c r="CT45" s="202">
        <f t="shared" si="44"/>
        <v>0</v>
      </c>
      <c r="CU45" s="202">
        <f t="shared" si="45"/>
        <v>0</v>
      </c>
      <c r="CV45" s="202">
        <f t="shared" si="46"/>
        <v>0</v>
      </c>
      <c r="CW45" s="202">
        <f t="shared" si="47"/>
        <v>0</v>
      </c>
      <c r="CX45" s="202">
        <f t="shared" si="48"/>
        <v>0</v>
      </c>
      <c r="CY45" s="202">
        <f t="shared" si="49"/>
        <v>0</v>
      </c>
      <c r="CZ45" s="202">
        <f t="shared" si="50"/>
        <v>0</v>
      </c>
      <c r="DA45" s="202">
        <f t="shared" si="51"/>
        <v>0</v>
      </c>
      <c r="DB45" s="202">
        <f t="shared" si="52"/>
        <v>0</v>
      </c>
      <c r="DC45" s="202">
        <f t="shared" si="53"/>
        <v>0</v>
      </c>
      <c r="DD45" s="202">
        <f t="shared" si="54"/>
        <v>0</v>
      </c>
      <c r="DE45" s="202">
        <f t="shared" si="55"/>
        <v>0</v>
      </c>
      <c r="DF45" s="202">
        <f t="shared" si="56"/>
        <v>0</v>
      </c>
      <c r="DG45" s="202">
        <f t="shared" si="57"/>
        <v>0</v>
      </c>
      <c r="DH45" s="202">
        <f t="shared" si="58"/>
        <v>0</v>
      </c>
      <c r="DI45" s="202">
        <f t="shared" si="59"/>
        <v>0</v>
      </c>
      <c r="DJ45" s="202">
        <f t="shared" si="60"/>
        <v>0</v>
      </c>
      <c r="DK45" s="71"/>
      <c r="DL45" s="71"/>
      <c r="DM45" s="71"/>
      <c r="DN45" s="71"/>
      <c r="DO45" s="71"/>
      <c r="DP45" s="71"/>
    </row>
    <row r="46" spans="1:120" ht="18" customHeight="1" thickTop="1" thickBot="1" x14ac:dyDescent="0.25">
      <c r="A46" s="71"/>
      <c r="B46" s="230"/>
      <c r="C46" s="220"/>
      <c r="D46" s="236"/>
      <c r="E46" s="237"/>
      <c r="F46" s="237"/>
      <c r="G46" s="237"/>
      <c r="H46" s="237"/>
      <c r="I46" s="237"/>
      <c r="J46" s="237"/>
      <c r="K46" s="237"/>
      <c r="L46" s="237"/>
      <c r="M46" s="237"/>
      <c r="N46" s="237"/>
      <c r="O46" s="237"/>
      <c r="P46" s="237"/>
      <c r="Q46" s="237"/>
      <c r="R46" s="237"/>
      <c r="S46" s="237"/>
      <c r="T46" s="237"/>
      <c r="U46" s="237"/>
      <c r="V46" s="237"/>
      <c r="W46" s="415"/>
      <c r="X46" s="414"/>
      <c r="Y46" s="133"/>
      <c r="Z46" s="222">
        <f t="shared" si="63"/>
        <v>0</v>
      </c>
      <c r="AA46" s="223"/>
      <c r="AB46" s="224">
        <f t="shared" si="64"/>
        <v>0</v>
      </c>
      <c r="AC46" s="71"/>
      <c r="AD46" s="440">
        <f t="shared" si="65"/>
        <v>0</v>
      </c>
      <c r="AE46" s="71"/>
      <c r="AF46" s="71"/>
      <c r="AG46" s="417">
        <f>IF(MAX(AG$7:AG45)&lt;$W$12,AG45+1,0)</f>
        <v>0</v>
      </c>
      <c r="AH46" s="200"/>
      <c r="AI46" s="418" t="str">
        <f>IF(E$10=0,"",IF(COUNTIF($BE$7:$BE45,AI$6)&gt;=HLOOKUP(AI$6,$E$8:$X$10,ROW($E$10)-ROW($E$8)+1,FALSE),"",SQRT(($AG46*$AB$14-($BM45+E$14))^2+($AG46*$AB$15-($BN45+E$15))^2+($AG46*$AB$16-($BO45+E$16))^2+($AG46*$AB$17-($BP45+E$17))^2+($AG46*$AB$18-($BQ45+E$18))^2+($AG46*$AB$19-($BR45+E$19))^2+($AG46*$AB$20-($BS45+E$20))^2+($AG46*$AB$21-($BT45+E$21))^2+($AG46*$AB$22-($BU45+E$22))^2+($AG46*$AB$23-($BV45+E$23))^2+($AG46*$AB$24-($BW45+E$24))^2+($AG46*$AB$25-($BX45+E$25))^2+($AG46*$AB$26-($BY45+E$26))^2+($AG46*$AB$27-($BZ45+E$27))^2+($AG46*$AB$28-($CA45+E$28))^2+($AG46*$AB$29-($CB45+E$29))^2+($AG46*$AB$30-($CC45+E$30))^2+($AG46*$AB$31-($CD45+E$31))^2+($AG46*$AB$32-($CE45+E$32))^2+($AG46*$AB$33-($CF45+E$33))^2+($AG46*$AB$34-($CG45+E$34))^2+($AG46*$AB$35-($CH45+E$35))^2+($AG46*$AB$36-($CI45+E$36))^2+($AG46*$AB$37-($CJ45+E$37))^2+($AG46*$AB$38-($CK45+E$38))^2+($AG46*$AB$39-($CL45+E$39))^2+($AG46*$AB$40-($CM45+E$40))^2+($AG46*$AB$41-($CN45+E$41))^2+($AG46*$AB$42-($CO45+E$42))^2+($AG46*$AB$43-($CP45+E$43))^2+($AG46*$AB$44-($CQ45+E$44))^2+($AG46*$AB$45-($CR45+E$45))^2+($AG46*$AB$46-($CS45+E$46))^2+($AG46*$AB$47-($CT45+E$47))^2+($AG46*$AB$48-($CU45+E$48))^2+($AG46*$AB$49-($CV45+E$49))^2+($AG46*$AB$50-($CW45+E$50))^2+($AG46*$AB$51-($CX45+E$51))^2+($AG46*$AB$52-($CY45+E$52))^2+($AG46*$AB$53-($CZ45+E$53))^2+($AG46*$AB$54-($DA45+E$54))^2+($AG46*$AB$55-($DB45+E$55))^2+($AG46*$AB$56-($DC45+E$56))^2+($AG46*$AB$57-($DD45+E$57))^2+($AG46*$AB$58-($DE45+E$58))^2+($AG46*$AB$59-($DF45+E$59))^2+($AG46*$AB$60-($DG45+E$60))^2+($AG46*$AB$61-($DH45+E$61))^2+($AG46*$AB$62-($DI45+E$62))^2+($AG46*$AB$63-($DJ45+E$63))^2)))</f>
        <v/>
      </c>
      <c r="AJ46" s="418" t="str">
        <f>IF(F$10=0,"",IF(COUNTIF($BE$7:$BE45,AJ$6)&gt;=HLOOKUP(AJ$6,$E$8:$X$10,ROW($E$10)-ROW($E$8)+1,FALSE),"",SQRT(($AG46*$AB$14-($BM45+F$14))^2+($AG46*$AB$15-($BN45+F$15))^2+($AG46*$AB$16-($BO45+F$16))^2+($AG46*$AB$17-($BP45+F$17))^2+($AG46*$AB$18-($BQ45+F$18))^2+($AG46*$AB$19-($BR45+F$19))^2+($AG46*$AB$20-($BS45+F$20))^2+($AG46*$AB$21-($BT45+F$21))^2+($AG46*$AB$22-($BU45+F$22))^2+($AG46*$AB$23-($BV45+F$23))^2+($AG46*$AB$24-($BW45+F$24))^2+($AG46*$AB$25-($BX45+F$25))^2+($AG46*$AB$26-($BY45+F$26))^2+($AG46*$AB$27-($BZ45+F$27))^2+($AG46*$AB$28-($CA45+F$28))^2+($AG46*$AB$29-($CB45+F$29))^2+($AG46*$AB$30-($CC45+F$30))^2+($AG46*$AB$31-($CD45+F$31))^2+($AG46*$AB$32-($CE45+F$32))^2+($AG46*$AB$33-($CF45+F$33))^2+($AG46*$AB$34-($CG45+F$34))^2+($AG46*$AB$35-($CH45+F$35))^2+($AG46*$AB$36-($CI45+F$36))^2+($AG46*$AB$37-($CJ45+F$37))^2+($AG46*$AB$38-($CK45+F$38))^2+($AG46*$AB$39-($CL45+F$39))^2+($AG46*$AB$40-($CM45+F$40))^2+($AG46*$AB$41-($CN45+F$41))^2+($AG46*$AB$42-($CO45+F$42))^2+($AG46*$AB$43-($CP45+F$43))^2+($AG46*$AB$44-($CQ45+F$44))^2+($AG46*$AB$45-($CR45+F$45))^2+($AG46*$AB$46-($CS45+F$46))^2+($AG46*$AB$47-($CT45+F$47))^2+($AG46*$AB$48-($CU45+F$48))^2+($AG46*$AB$49-($CV45+F$49))^2+($AG46*$AB$50-($CW45+F$50))^2+($AG46*$AB$51-($CX45+F$51))^2+($AG46*$AB$52-($CY45+F$52))^2+($AG46*$AB$53-($CZ45+F$53))^2+($AG46*$AB$54-($DA45+F$54))^2+($AG46*$AB$55-($DB45+F$55))^2+($AG46*$AB$56-($DC45+F$56))^2+($AG46*$AB$57-($DD45+F$57))^2+($AG46*$AB$58-($DE45+F$58))^2+($AG46*$AB$59-($DF45+F$59))^2+($AG46*$AB$60-($DG45+F$60))^2+($AG46*$AB$61-($DH45+F$61))^2+($AG46*$AB$62-($DI45+F$62))^2+($AG46*$AB$63-($DJ45+F$63))^2)))</f>
        <v/>
      </c>
      <c r="AK46" s="418" t="str">
        <f>IF(G$10=0,"",IF(COUNTIF($BE$7:$BE45,AK$6)&gt;=HLOOKUP(AK$6,$E$8:$X$10,ROW($E$10)-ROW($E$8)+1,FALSE),"",SQRT(($AG46*$AB$14-($BM45+G$14))^2+($AG46*$AB$15-($BN45+G$15))^2+($AG46*$AB$16-($BO45+G$16))^2+($AG46*$AB$17-($BP45+G$17))^2+($AG46*$AB$18-($BQ45+G$18))^2+($AG46*$AB$19-($BR45+G$19))^2+($AG46*$AB$20-($BS45+G$20))^2+($AG46*$AB$21-($BT45+G$21))^2+($AG46*$AB$22-($BU45+G$22))^2+($AG46*$AB$23-($BV45+G$23))^2+($AG46*$AB$24-($BW45+G$24))^2+($AG46*$AB$25-($BX45+G$25))^2+($AG46*$AB$26-($BY45+G$26))^2+($AG46*$AB$27-($BZ45+G$27))^2+($AG46*$AB$28-($CA45+G$28))^2+($AG46*$AB$29-($CB45+G$29))^2+($AG46*$AB$30-($CC45+G$30))^2+($AG46*$AB$31-($CD45+G$31))^2+($AG46*$AB$32-($CE45+G$32))^2+($AG46*$AB$33-($CF45+G$33))^2+($AG46*$AB$34-($CG45+G$34))^2+($AG46*$AB$35-($CH45+G$35))^2+($AG46*$AB$36-($CI45+G$36))^2+($AG46*$AB$37-($CJ45+G$37))^2+($AG46*$AB$38-($CK45+G$38))^2+($AG46*$AB$39-($CL45+G$39))^2+($AG46*$AB$40-($CM45+G$40))^2+($AG46*$AB$41-($CN45+G$41))^2+($AG46*$AB$42-($CO45+G$42))^2+($AG46*$AB$43-($CP45+G$43))^2+($AG46*$AB$44-($CQ45+G$44))^2+($AG46*$AB$45-($CR45+G$45))^2+($AG46*$AB$46-($CS45+G$46))^2+($AG46*$AB$47-($CT45+G$47))^2+($AG46*$AB$48-($CU45+G$48))^2+($AG46*$AB$49-($CV45+G$49))^2+($AG46*$AB$50-($CW45+G$50))^2+($AG46*$AB$51-($CX45+G$51))^2+($AG46*$AB$52-($CY45+G$52))^2+($AG46*$AB$53-($CZ45+G$53))^2+($AG46*$AB$54-($DA45+G$54))^2+($AG46*$AB$55-($DB45+G$55))^2+($AG46*$AB$56-($DC45+G$56))^2+($AG46*$AB$57-($DD45+G$57))^2+($AG46*$AB$58-($DE45+G$58))^2+($AG46*$AB$59-($DF45+G$59))^2+($AG46*$AB$60-($DG45+G$60))^2+($AG46*$AB$61-($DH45+G$61))^2+($AG46*$AB$62-($DI45+G$62))^2+($AG46*$AB$63-($DJ45+G$63))^2)))</f>
        <v/>
      </c>
      <c r="AL46" s="418" t="str">
        <f>IF(H$10=0,"",IF(COUNTIF($BE$7:$BE45,AL$6)&gt;=HLOOKUP(AL$6,$E$8:$X$10,ROW($E$10)-ROW($E$8)+1,FALSE),"",SQRT(($AG46*$AB$14-($BM45+H$14))^2+($AG46*$AB$15-($BN45+H$15))^2+($AG46*$AB$16-($BO45+H$16))^2+($AG46*$AB$17-($BP45+H$17))^2+($AG46*$AB$18-($BQ45+H$18))^2+($AG46*$AB$19-($BR45+H$19))^2+($AG46*$AB$20-($BS45+H$20))^2+($AG46*$AB$21-($BT45+H$21))^2+($AG46*$AB$22-($BU45+H$22))^2+($AG46*$AB$23-($BV45+H$23))^2+($AG46*$AB$24-($BW45+H$24))^2+($AG46*$AB$25-($BX45+H$25))^2+($AG46*$AB$26-($BY45+H$26))^2+($AG46*$AB$27-($BZ45+H$27))^2+($AG46*$AB$28-($CA45+H$28))^2+($AG46*$AB$29-($CB45+H$29))^2+($AG46*$AB$30-($CC45+H$30))^2+($AG46*$AB$31-($CD45+H$31))^2+($AG46*$AB$32-($CE45+H$32))^2+($AG46*$AB$33-($CF45+H$33))^2+($AG46*$AB$34-($CG45+H$34))^2+($AG46*$AB$35-($CH45+H$35))^2+($AG46*$AB$36-($CI45+H$36))^2+($AG46*$AB$37-($CJ45+H$37))^2+($AG46*$AB$38-($CK45+H$38))^2+($AG46*$AB$39-($CL45+H$39))^2+($AG46*$AB$40-($CM45+H$40))^2+($AG46*$AB$41-($CN45+H$41))^2+($AG46*$AB$42-($CO45+H$42))^2+($AG46*$AB$43-($CP45+H$43))^2+($AG46*$AB$44-($CQ45+H$44))^2+($AG46*$AB$45-($CR45+H$45))^2+($AG46*$AB$46-($CS45+H$46))^2+($AG46*$AB$47-($CT45+H$47))^2+($AG46*$AB$48-($CU45+H$48))^2+($AG46*$AB$49-($CV45+H$49))^2+($AG46*$AB$50-($CW45+H$50))^2+($AG46*$AB$51-($CX45+H$51))^2+($AG46*$AB$52-($CY45+H$52))^2+($AG46*$AB$53-($CZ45+H$53))^2+($AG46*$AB$54-($DA45+H$54))^2+($AG46*$AB$55-($DB45+H$55))^2+($AG46*$AB$56-($DC45+H$56))^2+($AG46*$AB$57-($DD45+H$57))^2+($AG46*$AB$58-($DE45+H$58))^2+($AG46*$AB$59-($DF45+H$59))^2+($AG46*$AB$60-($DG45+H$60))^2+($AG46*$AB$61-($DH45+H$61))^2+($AG46*$AB$62-($DI45+H$62))^2+($AG46*$AB$63-($DJ45+H$63))^2)))</f>
        <v/>
      </c>
      <c r="AM46" s="418" t="str">
        <f>IF(I$10=0,"",IF(COUNTIF($BE$7:$BE45,AM$6)&gt;=HLOOKUP(AM$6,$E$8:$X$10,ROW($E$10)-ROW($E$8)+1,FALSE),"",SQRT(($AG46*$AB$14-($BM45+I$14))^2+($AG46*$AB$15-($BN45+I$15))^2+($AG46*$AB$16-($BO45+I$16))^2+($AG46*$AB$17-($BP45+I$17))^2+($AG46*$AB$18-($BQ45+I$18))^2+($AG46*$AB$19-($BR45+I$19))^2+($AG46*$AB$20-($BS45+I$20))^2+($AG46*$AB$21-($BT45+I$21))^2+($AG46*$AB$22-($BU45+I$22))^2+($AG46*$AB$23-($BV45+I$23))^2+($AG46*$AB$24-($BW45+I$24))^2+($AG46*$AB$25-($BX45+I$25))^2+($AG46*$AB$26-($BY45+I$26))^2+($AG46*$AB$27-($BZ45+I$27))^2+($AG46*$AB$28-($CA45+I$28))^2+($AG46*$AB$29-($CB45+I$29))^2+($AG46*$AB$30-($CC45+I$30))^2+($AG46*$AB$31-($CD45+I$31))^2+($AG46*$AB$32-($CE45+I$32))^2+($AG46*$AB$33-($CF45+I$33))^2+($AG46*$AB$34-($CG45+I$34))^2+($AG46*$AB$35-($CH45+I$35))^2+($AG46*$AB$36-($CI45+I$36))^2+($AG46*$AB$37-($CJ45+I$37))^2+($AG46*$AB$38-($CK45+I$38))^2+($AG46*$AB$39-($CL45+I$39))^2+($AG46*$AB$40-($CM45+I$40))^2+($AG46*$AB$41-($CN45+I$41))^2+($AG46*$AB$42-($CO45+I$42))^2+($AG46*$AB$43-($CP45+I$43))^2+($AG46*$AB$44-($CQ45+I$44))^2+($AG46*$AB$45-($CR45+I$45))^2+($AG46*$AB$46-($CS45+I$46))^2+($AG46*$AB$47-($CT45+I$47))^2+($AG46*$AB$48-($CU45+I$48))^2+($AG46*$AB$49-($CV45+I$49))^2+($AG46*$AB$50-($CW45+I$50))^2+($AG46*$AB$51-($CX45+I$51))^2+($AG46*$AB$52-($CY45+I$52))^2+($AG46*$AB$53-($CZ45+I$53))^2+($AG46*$AB$54-($DA45+I$54))^2+($AG46*$AB$55-($DB45+I$55))^2+($AG46*$AB$56-($DC45+I$56))^2+($AG46*$AB$57-($DD45+I$57))^2+($AG46*$AB$58-($DE45+I$58))^2+($AG46*$AB$59-($DF45+I$59))^2+($AG46*$AB$60-($DG45+I$60))^2+($AG46*$AB$61-($DH45+I$61))^2+($AG46*$AB$62-($DI45+I$62))^2+($AG46*$AB$63-($DJ45+I$63))^2)))</f>
        <v/>
      </c>
      <c r="AN46" s="418" t="str">
        <f>IF(J$10=0,"",IF(COUNTIF($BE$7:$BE45,AN$6)&gt;=HLOOKUP(AN$6,$E$8:$X$10,ROW($E$10)-ROW($E$8)+1,FALSE),"",SQRT(($AG46*$AB$14-($BM45+J$14))^2+($AG46*$AB$15-($BN45+J$15))^2+($AG46*$AB$16-($BO45+J$16))^2+($AG46*$AB$17-($BP45+J$17))^2+($AG46*$AB$18-($BQ45+J$18))^2+($AG46*$AB$19-($BR45+J$19))^2+($AG46*$AB$20-($BS45+J$20))^2+($AG46*$AB$21-($BT45+J$21))^2+($AG46*$AB$22-($BU45+J$22))^2+($AG46*$AB$23-($BV45+J$23))^2+($AG46*$AB$24-($BW45+J$24))^2+($AG46*$AB$25-($BX45+J$25))^2+($AG46*$AB$26-($BY45+J$26))^2+($AG46*$AB$27-($BZ45+J$27))^2+($AG46*$AB$28-($CA45+J$28))^2+($AG46*$AB$29-($CB45+J$29))^2+($AG46*$AB$30-($CC45+J$30))^2+($AG46*$AB$31-($CD45+J$31))^2+($AG46*$AB$32-($CE45+J$32))^2+($AG46*$AB$33-($CF45+J$33))^2+($AG46*$AB$34-($CG45+J$34))^2+($AG46*$AB$35-($CH45+J$35))^2+($AG46*$AB$36-($CI45+J$36))^2+($AG46*$AB$37-($CJ45+J$37))^2+($AG46*$AB$38-($CK45+J$38))^2+($AG46*$AB$39-($CL45+J$39))^2+($AG46*$AB$40-($CM45+J$40))^2+($AG46*$AB$41-($CN45+J$41))^2+($AG46*$AB$42-($CO45+J$42))^2+($AG46*$AB$43-($CP45+J$43))^2+($AG46*$AB$44-($CQ45+J$44))^2+($AG46*$AB$45-($CR45+J$45))^2+($AG46*$AB$46-($CS45+J$46))^2+($AG46*$AB$47-($CT45+J$47))^2+($AG46*$AB$48-($CU45+J$48))^2+($AG46*$AB$49-($CV45+J$49))^2+($AG46*$AB$50-($CW45+J$50))^2+($AG46*$AB$51-($CX45+J$51))^2+($AG46*$AB$52-($CY45+J$52))^2+($AG46*$AB$53-($CZ45+J$53))^2+($AG46*$AB$54-($DA45+J$54))^2+($AG46*$AB$55-($DB45+J$55))^2+($AG46*$AB$56-($DC45+J$56))^2+($AG46*$AB$57-($DD45+J$57))^2+($AG46*$AB$58-($DE45+J$58))^2+($AG46*$AB$59-($DF45+J$59))^2+($AG46*$AB$60-($DG45+J$60))^2+($AG46*$AB$61-($DH45+J$61))^2+($AG46*$AB$62-($DI45+J$62))^2+($AG46*$AB$63-($DJ45+J$63))^2)))</f>
        <v/>
      </c>
      <c r="AO46" s="418" t="str">
        <f>IF(K$10=0,"",IF(COUNTIF($BE$7:$BE45,AO$6)&gt;=HLOOKUP(AO$6,$E$8:$X$10,ROW($E$10)-ROW($E$8)+1,FALSE),"",SQRT(($AG46*$AB$14-($BM45+K$14))^2+($AG46*$AB$15-($BN45+K$15))^2+($AG46*$AB$16-($BO45+K$16))^2+($AG46*$AB$17-($BP45+K$17))^2+($AG46*$AB$18-($BQ45+K$18))^2+($AG46*$AB$19-($BR45+K$19))^2+($AG46*$AB$20-($BS45+K$20))^2+($AG46*$AB$21-($BT45+K$21))^2+($AG46*$AB$22-($BU45+K$22))^2+($AG46*$AB$23-($BV45+K$23))^2+($AG46*$AB$24-($BW45+K$24))^2+($AG46*$AB$25-($BX45+K$25))^2+($AG46*$AB$26-($BY45+K$26))^2+($AG46*$AB$27-($BZ45+K$27))^2+($AG46*$AB$28-($CA45+K$28))^2+($AG46*$AB$29-($CB45+K$29))^2+($AG46*$AB$30-($CC45+K$30))^2+($AG46*$AB$31-($CD45+K$31))^2+($AG46*$AB$32-($CE45+K$32))^2+($AG46*$AB$33-($CF45+K$33))^2+($AG46*$AB$34-($CG45+K$34))^2+($AG46*$AB$35-($CH45+K$35))^2+($AG46*$AB$36-($CI45+K$36))^2+($AG46*$AB$37-($CJ45+K$37))^2+($AG46*$AB$38-($CK45+K$38))^2+($AG46*$AB$39-($CL45+K$39))^2+($AG46*$AB$40-($CM45+K$40))^2+($AG46*$AB$41-($CN45+K$41))^2+($AG46*$AB$42-($CO45+K$42))^2+($AG46*$AB$43-($CP45+K$43))^2+($AG46*$AB$44-($CQ45+K$44))^2+($AG46*$AB$45-($CR45+K$45))^2+($AG46*$AB$46-($CS45+K$46))^2+($AG46*$AB$47-($CT45+K$47))^2+($AG46*$AB$48-($CU45+K$48))^2+($AG46*$AB$49-($CV45+K$49))^2+($AG46*$AB$50-($CW45+K$50))^2+($AG46*$AB$51-($CX45+K$51))^2+($AG46*$AB$52-($CY45+K$52))^2+($AG46*$AB$53-($CZ45+K$53))^2+($AG46*$AB$54-($DA45+K$54))^2+($AG46*$AB$55-($DB45+K$55))^2+($AG46*$AB$56-($DC45+K$56))^2+($AG46*$AB$57-($DD45+K$57))^2+($AG46*$AB$58-($DE45+K$58))^2+($AG46*$AB$59-($DF45+K$59))^2+($AG46*$AB$60-($DG45+K$60))^2+($AG46*$AB$61-($DH45+K$61))^2+($AG46*$AB$62-($DI45+K$62))^2+($AG46*$AB$63-($DJ45+K$63))^2)))</f>
        <v/>
      </c>
      <c r="AP46" s="418" t="str">
        <f>IF(L$10=0,"",IF(COUNTIF($BE$7:$BE45,AP$6)&gt;=HLOOKUP(AP$6,$E$8:$X$10,ROW($E$10)-ROW($E$8)+1,FALSE),"",SQRT(($AG46*$AB$14-($BM45+L$14))^2+($AG46*$AB$15-($BN45+L$15))^2+($AG46*$AB$16-($BO45+L$16))^2+($AG46*$AB$17-($BP45+L$17))^2+($AG46*$AB$18-($BQ45+L$18))^2+($AG46*$AB$19-($BR45+L$19))^2+($AG46*$AB$20-($BS45+L$20))^2+($AG46*$AB$21-($BT45+L$21))^2+($AG46*$AB$22-($BU45+L$22))^2+($AG46*$AB$23-($BV45+L$23))^2+($AG46*$AB$24-($BW45+L$24))^2+($AG46*$AB$25-($BX45+L$25))^2+($AG46*$AB$26-($BY45+L$26))^2+($AG46*$AB$27-($BZ45+L$27))^2+($AG46*$AB$28-($CA45+L$28))^2+($AG46*$AB$29-($CB45+L$29))^2+($AG46*$AB$30-($CC45+L$30))^2+($AG46*$AB$31-($CD45+L$31))^2+($AG46*$AB$32-($CE45+L$32))^2+($AG46*$AB$33-($CF45+L$33))^2+($AG46*$AB$34-($CG45+L$34))^2+($AG46*$AB$35-($CH45+L$35))^2+($AG46*$AB$36-($CI45+L$36))^2+($AG46*$AB$37-($CJ45+L$37))^2+($AG46*$AB$38-($CK45+L$38))^2+($AG46*$AB$39-($CL45+L$39))^2+($AG46*$AB$40-($CM45+L$40))^2+($AG46*$AB$41-($CN45+L$41))^2+($AG46*$AB$42-($CO45+L$42))^2+($AG46*$AB$43-($CP45+L$43))^2+($AG46*$AB$44-($CQ45+L$44))^2+($AG46*$AB$45-($CR45+L$45))^2+($AG46*$AB$46-($CS45+L$46))^2+($AG46*$AB$47-($CT45+L$47))^2+($AG46*$AB$48-($CU45+L$48))^2+($AG46*$AB$49-($CV45+L$49))^2+($AG46*$AB$50-($CW45+L$50))^2+($AG46*$AB$51-($CX45+L$51))^2+($AG46*$AB$52-($CY45+L$52))^2+($AG46*$AB$53-($CZ45+L$53))^2+($AG46*$AB$54-($DA45+L$54))^2+($AG46*$AB$55-($DB45+L$55))^2+($AG46*$AB$56-($DC45+L$56))^2+($AG46*$AB$57-($DD45+L$57))^2+($AG46*$AB$58-($DE45+L$58))^2+($AG46*$AB$59-($DF45+L$59))^2+($AG46*$AB$60-($DG45+L$60))^2+($AG46*$AB$61-($DH45+L$61))^2+($AG46*$AB$62-($DI45+L$62))^2+($AG46*$AB$63-($DJ45+L$63))^2)))</f>
        <v/>
      </c>
      <c r="AQ46" s="418" t="str">
        <f>IF(M$10=0,"",IF(COUNTIF($BE$7:$BE45,AQ$6)&gt;=HLOOKUP(AQ$6,$E$8:$X$10,ROW($E$10)-ROW($E$8)+1,FALSE),"",SQRT(($AG46*$AB$14-($BM45+M$14))^2+($AG46*$AB$15-($BN45+M$15))^2+($AG46*$AB$16-($BO45+M$16))^2+($AG46*$AB$17-($BP45+M$17))^2+($AG46*$AB$18-($BQ45+M$18))^2+($AG46*$AB$19-($BR45+M$19))^2+($AG46*$AB$20-($BS45+M$20))^2+($AG46*$AB$21-($BT45+M$21))^2+($AG46*$AB$22-($BU45+M$22))^2+($AG46*$AB$23-($BV45+M$23))^2+($AG46*$AB$24-($BW45+M$24))^2+($AG46*$AB$25-($BX45+M$25))^2+($AG46*$AB$26-($BY45+M$26))^2+($AG46*$AB$27-($BZ45+M$27))^2+($AG46*$AB$28-($CA45+M$28))^2+($AG46*$AB$29-($CB45+M$29))^2+($AG46*$AB$30-($CC45+M$30))^2+($AG46*$AB$31-($CD45+M$31))^2+($AG46*$AB$32-($CE45+M$32))^2+($AG46*$AB$33-($CF45+M$33))^2+($AG46*$AB$34-($CG45+M$34))^2+($AG46*$AB$35-($CH45+M$35))^2+($AG46*$AB$36-($CI45+M$36))^2+($AG46*$AB$37-($CJ45+M$37))^2+($AG46*$AB$38-($CK45+M$38))^2+($AG46*$AB$39-($CL45+M$39))^2+($AG46*$AB$40-($CM45+M$40))^2+($AG46*$AB$41-($CN45+M$41))^2+($AG46*$AB$42-($CO45+M$42))^2+($AG46*$AB$43-($CP45+M$43))^2+($AG46*$AB$44-($CQ45+M$44))^2+($AG46*$AB$45-($CR45+M$45))^2+($AG46*$AB$46-($CS45+M$46))^2+($AG46*$AB$47-($CT45+M$47))^2+($AG46*$AB$48-($CU45+M$48))^2+($AG46*$AB$49-($CV45+M$49))^2+($AG46*$AB$50-($CW45+M$50))^2+($AG46*$AB$51-($CX45+M$51))^2+($AG46*$AB$52-($CY45+M$52))^2+($AG46*$AB$53-($CZ45+M$53))^2+($AG46*$AB$54-($DA45+M$54))^2+($AG46*$AB$55-($DB45+M$55))^2+($AG46*$AB$56-($DC45+M$56))^2+($AG46*$AB$57-($DD45+M$57))^2+($AG46*$AB$58-($DE45+M$58))^2+($AG46*$AB$59-($DF45+M$59))^2+($AG46*$AB$60-($DG45+M$60))^2+($AG46*$AB$61-($DH45+M$61))^2+($AG46*$AB$62-($DI45+M$62))^2+($AG46*$AB$63-($DJ45+M$63))^2)))</f>
        <v/>
      </c>
      <c r="AR46" s="418" t="str">
        <f>IF(N$10=0,"",IF(COUNTIF($BE$7:$BE45,AR$6)&gt;=HLOOKUP(AR$6,$E$8:$X$10,ROW($E$10)-ROW($E$8)+1,FALSE),"",SQRT(($AG46*$AB$14-($BM45+N$14))^2+($AG46*$AB$15-($BN45+N$15))^2+($AG46*$AB$16-($BO45+N$16))^2+($AG46*$AB$17-($BP45+N$17))^2+($AG46*$AB$18-($BQ45+N$18))^2+($AG46*$AB$19-($BR45+N$19))^2+($AG46*$AB$20-($BS45+N$20))^2+($AG46*$AB$21-($BT45+N$21))^2+($AG46*$AB$22-($BU45+N$22))^2+($AG46*$AB$23-($BV45+N$23))^2+($AG46*$AB$24-($BW45+N$24))^2+($AG46*$AB$25-($BX45+N$25))^2+($AG46*$AB$26-($BY45+N$26))^2+($AG46*$AB$27-($BZ45+N$27))^2+($AG46*$AB$28-($CA45+N$28))^2+($AG46*$AB$29-($CB45+N$29))^2+($AG46*$AB$30-($CC45+N$30))^2+($AG46*$AB$31-($CD45+N$31))^2+($AG46*$AB$32-($CE45+N$32))^2+($AG46*$AB$33-($CF45+N$33))^2+($AG46*$AB$34-($CG45+N$34))^2+($AG46*$AB$35-($CH45+N$35))^2+($AG46*$AB$36-($CI45+N$36))^2+($AG46*$AB$37-($CJ45+N$37))^2+($AG46*$AB$38-($CK45+N$38))^2+($AG46*$AB$39-($CL45+N$39))^2+($AG46*$AB$40-($CM45+N$40))^2+($AG46*$AB$41-($CN45+N$41))^2+($AG46*$AB$42-($CO45+N$42))^2+($AG46*$AB$43-($CP45+N$43))^2+($AG46*$AB$44-($CQ45+N$44))^2+($AG46*$AB$45-($CR45+N$45))^2+($AG46*$AB$46-($CS45+N$46))^2+($AG46*$AB$47-($CT45+N$47))^2+($AG46*$AB$48-($CU45+N$48))^2+($AG46*$AB$49-($CV45+N$49))^2+($AG46*$AB$50-($CW45+N$50))^2+($AG46*$AB$51-($CX45+N$51))^2+($AG46*$AB$52-($CY45+N$52))^2+($AG46*$AB$53-($CZ45+N$53))^2+($AG46*$AB$54-($DA45+N$54))^2+($AG46*$AB$55-($DB45+N$55))^2+($AG46*$AB$56-($DC45+N$56))^2+($AG46*$AB$57-($DD45+N$57))^2+($AG46*$AB$58-($DE45+N$58))^2+($AG46*$AB$59-($DF45+N$59))^2+($AG46*$AB$60-($DG45+N$60))^2+($AG46*$AB$61-($DH45+N$61))^2+($AG46*$AB$62-($DI45+N$62))^2+($AG46*$AB$63-($DJ45+N$63))^2)))</f>
        <v/>
      </c>
      <c r="AS46" s="418" t="str">
        <f>IF(O$10=0,"",IF(COUNTIF($BE$7:$BE45,AS$6)&gt;=HLOOKUP(AS$6,$E$8:$X$10,ROW($E$10)-ROW($E$8)+1,FALSE),"",SQRT(($AG46*$AB$14-($BM45+O$14))^2+($AG46*$AB$15-($BN45+O$15))^2+($AG46*$AB$16-($BO45+O$16))^2+($AG46*$AB$17-($BP45+O$17))^2+($AG46*$AB$18-($BQ45+O$18))^2+($AG46*$AB$19-($BR45+O$19))^2+($AG46*$AB$20-($BS45+O$20))^2+($AG46*$AB$21-($BT45+O$21))^2+($AG46*$AB$22-($BU45+O$22))^2+($AG46*$AB$23-($BV45+O$23))^2+($AG46*$AB$24-($BW45+O$24))^2+($AG46*$AB$25-($BX45+O$25))^2+($AG46*$AB$26-($BY45+O$26))^2+($AG46*$AB$27-($BZ45+O$27))^2+($AG46*$AB$28-($CA45+O$28))^2+($AG46*$AB$29-($CB45+O$29))^2+($AG46*$AB$30-($CC45+O$30))^2+($AG46*$AB$31-($CD45+O$31))^2+($AG46*$AB$32-($CE45+O$32))^2+($AG46*$AB$33-($CF45+O$33))^2+($AG46*$AB$34-($CG45+O$34))^2+($AG46*$AB$35-($CH45+O$35))^2+($AG46*$AB$36-($CI45+O$36))^2+($AG46*$AB$37-($CJ45+O$37))^2+($AG46*$AB$38-($CK45+O$38))^2+($AG46*$AB$39-($CL45+O$39))^2+($AG46*$AB$40-($CM45+O$40))^2+($AG46*$AB$41-($CN45+O$41))^2+($AG46*$AB$42-($CO45+O$42))^2+($AG46*$AB$43-($CP45+O$43))^2+($AG46*$AB$44-($CQ45+O$44))^2+($AG46*$AB$45-($CR45+O$45))^2+($AG46*$AB$46-($CS45+O$46))^2+($AG46*$AB$47-($CT45+O$47))^2+($AG46*$AB$48-($CU45+O$48))^2+($AG46*$AB$49-($CV45+O$49))^2+($AG46*$AB$50-($CW45+O$50))^2+($AG46*$AB$51-($CX45+O$51))^2+($AG46*$AB$52-($CY45+O$52))^2+($AG46*$AB$53-($CZ45+O$53))^2+($AG46*$AB$54-($DA45+O$54))^2+($AG46*$AB$55-($DB45+O$55))^2+($AG46*$AB$56-($DC45+O$56))^2+($AG46*$AB$57-($DD45+O$57))^2+($AG46*$AB$58-($DE45+O$58))^2+($AG46*$AB$59-($DF45+O$59))^2+($AG46*$AB$60-($DG45+O$60))^2+($AG46*$AB$61-($DH45+O$61))^2+($AG46*$AB$62-($DI45+O$62))^2+($AG46*$AB$63-($DJ45+O$63))^2)))</f>
        <v/>
      </c>
      <c r="AT46" s="418" t="str">
        <f>IF(P$10=0,"",IF(COUNTIF($BE$7:$BE45,AT$6)&gt;=HLOOKUP(AT$6,$E$8:$X$10,ROW($E$10)-ROW($E$8)+1,FALSE),"",SQRT(($AG46*$AB$14-($BM45+P$14))^2+($AG46*$AB$15-($BN45+P$15))^2+($AG46*$AB$16-($BO45+P$16))^2+($AG46*$AB$17-($BP45+P$17))^2+($AG46*$AB$18-($BQ45+P$18))^2+($AG46*$AB$19-($BR45+P$19))^2+($AG46*$AB$20-($BS45+P$20))^2+($AG46*$AB$21-($BT45+P$21))^2+($AG46*$AB$22-($BU45+P$22))^2+($AG46*$AB$23-($BV45+P$23))^2+($AG46*$AB$24-($BW45+P$24))^2+($AG46*$AB$25-($BX45+P$25))^2+($AG46*$AB$26-($BY45+P$26))^2+($AG46*$AB$27-($BZ45+P$27))^2+($AG46*$AB$28-($CA45+P$28))^2+($AG46*$AB$29-($CB45+P$29))^2+($AG46*$AB$30-($CC45+P$30))^2+($AG46*$AB$31-($CD45+P$31))^2+($AG46*$AB$32-($CE45+P$32))^2+($AG46*$AB$33-($CF45+P$33))^2+($AG46*$AB$34-($CG45+P$34))^2+($AG46*$AB$35-($CH45+P$35))^2+($AG46*$AB$36-($CI45+P$36))^2+($AG46*$AB$37-($CJ45+P$37))^2+($AG46*$AB$38-($CK45+P$38))^2+($AG46*$AB$39-($CL45+P$39))^2+($AG46*$AB$40-($CM45+P$40))^2+($AG46*$AB$41-($CN45+P$41))^2+($AG46*$AB$42-($CO45+P$42))^2+($AG46*$AB$43-($CP45+P$43))^2+($AG46*$AB$44-($CQ45+P$44))^2+($AG46*$AB$45-($CR45+P$45))^2+($AG46*$AB$46-($CS45+P$46))^2+($AG46*$AB$47-($CT45+P$47))^2+($AG46*$AB$48-($CU45+P$48))^2+($AG46*$AB$49-($CV45+P$49))^2+($AG46*$AB$50-($CW45+P$50))^2+($AG46*$AB$51-($CX45+P$51))^2+($AG46*$AB$52-($CY45+P$52))^2+($AG46*$AB$53-($CZ45+P$53))^2+($AG46*$AB$54-($DA45+P$54))^2+($AG46*$AB$55-($DB45+P$55))^2+($AG46*$AB$56-($DC45+P$56))^2+($AG46*$AB$57-($DD45+P$57))^2+($AG46*$AB$58-($DE45+P$58))^2+($AG46*$AB$59-($DF45+P$59))^2+($AG46*$AB$60-($DG45+P$60))^2+($AG46*$AB$61-($DH45+P$61))^2+($AG46*$AB$62-($DI45+P$62))^2+($AG46*$AB$63-($DJ45+P$63))^2)))</f>
        <v/>
      </c>
      <c r="AU46" s="418" t="str">
        <f>IF(Q$10=0,"",IF(COUNTIF($BE$7:$BE45,AU$6)&gt;=HLOOKUP(AU$6,$E$8:$X$10,ROW($E$10)-ROW($E$8)+1,FALSE),"",SQRT(($AG46*$AB$14-($BM45+Q$14))^2+($AG46*$AB$15-($BN45+Q$15))^2+($AG46*$AB$16-($BO45+Q$16))^2+($AG46*$AB$17-($BP45+Q$17))^2+($AG46*$AB$18-($BQ45+Q$18))^2+($AG46*$AB$19-($BR45+Q$19))^2+($AG46*$AB$20-($BS45+Q$20))^2+($AG46*$AB$21-($BT45+Q$21))^2+($AG46*$AB$22-($BU45+Q$22))^2+($AG46*$AB$23-($BV45+Q$23))^2+($AG46*$AB$24-($BW45+Q$24))^2+($AG46*$AB$25-($BX45+Q$25))^2+($AG46*$AB$26-($BY45+Q$26))^2+($AG46*$AB$27-($BZ45+Q$27))^2+($AG46*$AB$28-($CA45+Q$28))^2+($AG46*$AB$29-($CB45+Q$29))^2+($AG46*$AB$30-($CC45+Q$30))^2+($AG46*$AB$31-($CD45+Q$31))^2+($AG46*$AB$32-($CE45+Q$32))^2+($AG46*$AB$33-($CF45+Q$33))^2+($AG46*$AB$34-($CG45+Q$34))^2+($AG46*$AB$35-($CH45+Q$35))^2+($AG46*$AB$36-($CI45+Q$36))^2+($AG46*$AB$37-($CJ45+Q$37))^2+($AG46*$AB$38-($CK45+Q$38))^2+($AG46*$AB$39-($CL45+Q$39))^2+($AG46*$AB$40-($CM45+Q$40))^2+($AG46*$AB$41-($CN45+Q$41))^2+($AG46*$AB$42-($CO45+Q$42))^2+($AG46*$AB$43-($CP45+Q$43))^2+($AG46*$AB$44-($CQ45+Q$44))^2+($AG46*$AB$45-($CR45+Q$45))^2+($AG46*$AB$46-($CS45+Q$46))^2+($AG46*$AB$47-($CT45+Q$47))^2+($AG46*$AB$48-($CU45+Q$48))^2+($AG46*$AB$49-($CV45+Q$49))^2+($AG46*$AB$50-($CW45+Q$50))^2+($AG46*$AB$51-($CX45+Q$51))^2+($AG46*$AB$52-($CY45+Q$52))^2+($AG46*$AB$53-($CZ45+Q$53))^2+($AG46*$AB$54-($DA45+Q$54))^2+($AG46*$AB$55-($DB45+Q$55))^2+($AG46*$AB$56-($DC45+Q$56))^2+($AG46*$AB$57-($DD45+Q$57))^2+($AG46*$AB$58-($DE45+Q$58))^2+($AG46*$AB$59-($DF45+Q$59))^2+($AG46*$AB$60-($DG45+Q$60))^2+($AG46*$AB$61-($DH45+Q$61))^2+($AG46*$AB$62-($DI45+Q$62))^2+($AG46*$AB$63-($DJ45+Q$63))^2)))</f>
        <v/>
      </c>
      <c r="AV46" s="418" t="str">
        <f>IF(R$10=0,"",IF(COUNTIF($BE$7:$BE45,AV$6)&gt;=HLOOKUP(AV$6,$E$8:$X$10,ROW($E$10)-ROW($E$8)+1,FALSE),"",SQRT(($AG46*$AB$14-($BM45+R$14))^2+($AG46*$AB$15-($BN45+R$15))^2+($AG46*$AB$16-($BO45+R$16))^2+($AG46*$AB$17-($BP45+R$17))^2+($AG46*$AB$18-($BQ45+R$18))^2+($AG46*$AB$19-($BR45+R$19))^2+($AG46*$AB$20-($BS45+R$20))^2+($AG46*$AB$21-($BT45+R$21))^2+($AG46*$AB$22-($BU45+R$22))^2+($AG46*$AB$23-($BV45+R$23))^2+($AG46*$AB$24-($BW45+R$24))^2+($AG46*$AB$25-($BX45+R$25))^2+($AG46*$AB$26-($BY45+R$26))^2+($AG46*$AB$27-($BZ45+R$27))^2+($AG46*$AB$28-($CA45+R$28))^2+($AG46*$AB$29-($CB45+R$29))^2+($AG46*$AB$30-($CC45+R$30))^2+($AG46*$AB$31-($CD45+R$31))^2+($AG46*$AB$32-($CE45+R$32))^2+($AG46*$AB$33-($CF45+R$33))^2+($AG46*$AB$34-($CG45+R$34))^2+($AG46*$AB$35-($CH45+R$35))^2+($AG46*$AB$36-($CI45+R$36))^2+($AG46*$AB$37-($CJ45+R$37))^2+($AG46*$AB$38-($CK45+R$38))^2+($AG46*$AB$39-($CL45+R$39))^2+($AG46*$AB$40-($CM45+R$40))^2+($AG46*$AB$41-($CN45+R$41))^2+($AG46*$AB$42-($CO45+R$42))^2+($AG46*$AB$43-($CP45+R$43))^2+($AG46*$AB$44-($CQ45+R$44))^2+($AG46*$AB$45-($CR45+R$45))^2+($AG46*$AB$46-($CS45+R$46))^2+($AG46*$AB$47-($CT45+R$47))^2+($AG46*$AB$48-($CU45+R$48))^2+($AG46*$AB$49-($CV45+R$49))^2+($AG46*$AB$50-($CW45+R$50))^2+($AG46*$AB$51-($CX45+R$51))^2+($AG46*$AB$52-($CY45+R$52))^2+($AG46*$AB$53-($CZ45+R$53))^2+($AG46*$AB$54-($DA45+R$54))^2+($AG46*$AB$55-($DB45+R$55))^2+($AG46*$AB$56-($DC45+R$56))^2+($AG46*$AB$57-($DD45+R$57))^2+($AG46*$AB$58-($DE45+R$58))^2+($AG46*$AB$59-($DF45+R$59))^2+($AG46*$AB$60-($DG45+R$60))^2+($AG46*$AB$61-($DH45+R$61))^2+($AG46*$AB$62-($DI45+R$62))^2+($AG46*$AB$63-($DJ45+R$63))^2)))</f>
        <v/>
      </c>
      <c r="AW46" s="418" t="str">
        <f>IF(S$10=0,"",IF(COUNTIF($BE$7:$BE45,AW$6)&gt;=HLOOKUP(AW$6,$E$8:$X$10,ROW($E$10)-ROW($E$8)+1,FALSE),"",SQRT(($AG46*$AB$14-($BM45+S$14))^2+($AG46*$AB$15-($BN45+S$15))^2+($AG46*$AB$16-($BO45+S$16))^2+($AG46*$AB$17-($BP45+S$17))^2+($AG46*$AB$18-($BQ45+S$18))^2+($AG46*$AB$19-($BR45+S$19))^2+($AG46*$AB$20-($BS45+S$20))^2+($AG46*$AB$21-($BT45+S$21))^2+($AG46*$AB$22-($BU45+S$22))^2+($AG46*$AB$23-($BV45+S$23))^2+($AG46*$AB$24-($BW45+S$24))^2+($AG46*$AB$25-($BX45+S$25))^2+($AG46*$AB$26-($BY45+S$26))^2+($AG46*$AB$27-($BZ45+S$27))^2+($AG46*$AB$28-($CA45+S$28))^2+($AG46*$AB$29-($CB45+S$29))^2+($AG46*$AB$30-($CC45+S$30))^2+($AG46*$AB$31-($CD45+S$31))^2+($AG46*$AB$32-($CE45+S$32))^2+($AG46*$AB$33-($CF45+S$33))^2+($AG46*$AB$34-($CG45+S$34))^2+($AG46*$AB$35-($CH45+S$35))^2+($AG46*$AB$36-($CI45+S$36))^2+($AG46*$AB$37-($CJ45+S$37))^2+($AG46*$AB$38-($CK45+S$38))^2+($AG46*$AB$39-($CL45+S$39))^2+($AG46*$AB$40-($CM45+S$40))^2+($AG46*$AB$41-($CN45+S$41))^2+($AG46*$AB$42-($CO45+S$42))^2+($AG46*$AB$43-($CP45+S$43))^2+($AG46*$AB$44-($CQ45+S$44))^2+($AG46*$AB$45-($CR45+S$45))^2+($AG46*$AB$46-($CS45+S$46))^2+($AG46*$AB$47-($CT45+S$47))^2+($AG46*$AB$48-($CU45+S$48))^2+($AG46*$AB$49-($CV45+S$49))^2+($AG46*$AB$50-($CW45+S$50))^2+($AG46*$AB$51-($CX45+S$51))^2+($AG46*$AB$52-($CY45+S$52))^2+($AG46*$AB$53-($CZ45+S$53))^2+($AG46*$AB$54-($DA45+S$54))^2+($AG46*$AB$55-($DB45+S$55))^2+($AG46*$AB$56-($DC45+S$56))^2+($AG46*$AB$57-($DD45+S$57))^2+($AG46*$AB$58-($DE45+S$58))^2+($AG46*$AB$59-($DF45+S$59))^2+($AG46*$AB$60-($DG45+S$60))^2+($AG46*$AB$61-($DH45+S$61))^2+($AG46*$AB$62-($DI45+S$62))^2+($AG46*$AB$63-($DJ45+S$63))^2)))</f>
        <v/>
      </c>
      <c r="AX46" s="418" t="str">
        <f>IF(T$10=0,"",IF(COUNTIF($BE$7:$BE45,AX$6)&gt;=HLOOKUP(AX$6,$E$8:$X$10,ROW($E$10)-ROW($E$8)+1,FALSE),"",SQRT(($AG46*$AB$14-($BM45+T$14))^2+($AG46*$AB$15-($BN45+T$15))^2+($AG46*$AB$16-($BO45+T$16))^2+($AG46*$AB$17-($BP45+T$17))^2+($AG46*$AB$18-($BQ45+T$18))^2+($AG46*$AB$19-($BR45+T$19))^2+($AG46*$AB$20-($BS45+T$20))^2+($AG46*$AB$21-($BT45+T$21))^2+($AG46*$AB$22-($BU45+T$22))^2+($AG46*$AB$23-($BV45+T$23))^2+($AG46*$AB$24-($BW45+T$24))^2+($AG46*$AB$25-($BX45+T$25))^2+($AG46*$AB$26-($BY45+T$26))^2+($AG46*$AB$27-($BZ45+T$27))^2+($AG46*$AB$28-($CA45+T$28))^2+($AG46*$AB$29-($CB45+T$29))^2+($AG46*$AB$30-($CC45+T$30))^2+($AG46*$AB$31-($CD45+T$31))^2+($AG46*$AB$32-($CE45+T$32))^2+($AG46*$AB$33-($CF45+T$33))^2+($AG46*$AB$34-($CG45+T$34))^2+($AG46*$AB$35-($CH45+T$35))^2+($AG46*$AB$36-($CI45+T$36))^2+($AG46*$AB$37-($CJ45+T$37))^2+($AG46*$AB$38-($CK45+T$38))^2+($AG46*$AB$39-($CL45+T$39))^2+($AG46*$AB$40-($CM45+T$40))^2+($AG46*$AB$41-($CN45+T$41))^2+($AG46*$AB$42-($CO45+T$42))^2+($AG46*$AB$43-($CP45+T$43))^2+($AG46*$AB$44-($CQ45+T$44))^2+($AG46*$AB$45-($CR45+T$45))^2+($AG46*$AB$46-($CS45+T$46))^2+($AG46*$AB$47-($CT45+T$47))^2+($AG46*$AB$48-($CU45+T$48))^2+($AG46*$AB$49-($CV45+T$49))^2+($AG46*$AB$50-($CW45+T$50))^2+($AG46*$AB$51-($CX45+T$51))^2+($AG46*$AB$52-($CY45+T$52))^2+($AG46*$AB$53-($CZ45+T$53))^2+($AG46*$AB$54-($DA45+T$54))^2+($AG46*$AB$55-($DB45+T$55))^2+($AG46*$AB$56-($DC45+T$56))^2+($AG46*$AB$57-($DD45+T$57))^2+($AG46*$AB$58-($DE45+T$58))^2+($AG46*$AB$59-($DF45+T$59))^2+($AG46*$AB$60-($DG45+T$60))^2+($AG46*$AB$61-($DH45+T$61))^2+($AG46*$AB$62-($DI45+T$62))^2+($AG46*$AB$63-($DJ45+T$63))^2)))</f>
        <v/>
      </c>
      <c r="AY46" s="418" t="str">
        <f>IF(U$10=0,"",IF(COUNTIF($BE$7:$BE45,AY$6)&gt;=HLOOKUP(AY$6,$E$8:$X$10,ROW($E$10)-ROW($E$8)+1,FALSE),"",SQRT(($AG46*$AB$14-($BM45+U$14))^2+($AG46*$AB$15-($BN45+U$15))^2+($AG46*$AB$16-($BO45+U$16))^2+($AG46*$AB$17-($BP45+U$17))^2+($AG46*$AB$18-($BQ45+U$18))^2+($AG46*$AB$19-($BR45+U$19))^2+($AG46*$AB$20-($BS45+U$20))^2+($AG46*$AB$21-($BT45+U$21))^2+($AG46*$AB$22-($BU45+U$22))^2+($AG46*$AB$23-($BV45+U$23))^2+($AG46*$AB$24-($BW45+U$24))^2+($AG46*$AB$25-($BX45+U$25))^2+($AG46*$AB$26-($BY45+U$26))^2+($AG46*$AB$27-($BZ45+U$27))^2+($AG46*$AB$28-($CA45+U$28))^2+($AG46*$AB$29-($CB45+U$29))^2+($AG46*$AB$30-($CC45+U$30))^2+($AG46*$AB$31-($CD45+U$31))^2+($AG46*$AB$32-($CE45+U$32))^2+($AG46*$AB$33-($CF45+U$33))^2+($AG46*$AB$34-($CG45+U$34))^2+($AG46*$AB$35-($CH45+U$35))^2+($AG46*$AB$36-($CI45+U$36))^2+($AG46*$AB$37-($CJ45+U$37))^2+($AG46*$AB$38-($CK45+U$38))^2+($AG46*$AB$39-($CL45+U$39))^2+($AG46*$AB$40-($CM45+U$40))^2+($AG46*$AB$41-($CN45+U$41))^2+($AG46*$AB$42-($CO45+U$42))^2+($AG46*$AB$43-($CP45+U$43))^2+($AG46*$AB$44-($CQ45+U$44))^2+($AG46*$AB$45-($CR45+U$45))^2+($AG46*$AB$46-($CS45+U$46))^2+($AG46*$AB$47-($CT45+U$47))^2+($AG46*$AB$48-($CU45+U$48))^2+($AG46*$AB$49-($CV45+U$49))^2+($AG46*$AB$50-($CW45+U$50))^2+($AG46*$AB$51-($CX45+U$51))^2+($AG46*$AB$52-($CY45+U$52))^2+($AG46*$AB$53-($CZ45+U$53))^2+($AG46*$AB$54-($DA45+U$54))^2+($AG46*$AB$55-($DB45+U$55))^2+($AG46*$AB$56-($DC45+U$56))^2+($AG46*$AB$57-($DD45+U$57))^2+($AG46*$AB$58-($DE45+U$58))^2+($AG46*$AB$59-($DF45+U$59))^2+($AG46*$AB$60-($DG45+U$60))^2+($AG46*$AB$61-($DH45+U$61))^2+($AG46*$AB$62-($DI45+U$62))^2+($AG46*$AB$63-($DJ45+U$63))^2)))</f>
        <v/>
      </c>
      <c r="AZ46" s="418" t="str">
        <f>IF(V$10=0,"",IF(COUNTIF($BE$7:$BE45,AZ$6)&gt;=HLOOKUP(AZ$6,$E$8:$X$10,ROW($E$10)-ROW($E$8)+1,FALSE),"",SQRT(($AG46*$AB$14-($BM45+V$14))^2+($AG46*$AB$15-($BN45+V$15))^2+($AG46*$AB$16-($BO45+V$16))^2+($AG46*$AB$17-($BP45+V$17))^2+($AG46*$AB$18-($BQ45+V$18))^2+($AG46*$AB$19-($BR45+V$19))^2+($AG46*$AB$20-($BS45+V$20))^2+($AG46*$AB$21-($BT45+V$21))^2+($AG46*$AB$22-($BU45+V$22))^2+($AG46*$AB$23-($BV45+V$23))^2+($AG46*$AB$24-($BW45+V$24))^2+($AG46*$AB$25-($BX45+V$25))^2+($AG46*$AB$26-($BY45+V$26))^2+($AG46*$AB$27-($BZ45+V$27))^2+($AG46*$AB$28-($CA45+V$28))^2+($AG46*$AB$29-($CB45+V$29))^2+($AG46*$AB$30-($CC45+V$30))^2+($AG46*$AB$31-($CD45+V$31))^2+($AG46*$AB$32-($CE45+V$32))^2+($AG46*$AB$33-($CF45+V$33))^2+($AG46*$AB$34-($CG45+V$34))^2+($AG46*$AB$35-($CH45+V$35))^2+($AG46*$AB$36-($CI45+V$36))^2+($AG46*$AB$37-($CJ45+V$37))^2+($AG46*$AB$38-($CK45+V$38))^2+($AG46*$AB$39-($CL45+V$39))^2+($AG46*$AB$40-($CM45+V$40))^2+($AG46*$AB$41-($CN45+V$41))^2+($AG46*$AB$42-($CO45+V$42))^2+($AG46*$AB$43-($CP45+V$43))^2+($AG46*$AB$44-($CQ45+V$44))^2+($AG46*$AB$45-($CR45+V$45))^2+($AG46*$AB$46-($CS45+V$46))^2+($AG46*$AB$47-($CT45+V$47))^2+($AG46*$AB$48-($CU45+V$48))^2+($AG46*$AB$49-($CV45+V$49))^2+($AG46*$AB$50-($CW45+V$50))^2+($AG46*$AB$51-($CX45+V$51))^2+($AG46*$AB$52-($CY45+V$52))^2+($AG46*$AB$53-($CZ45+V$53))^2+($AG46*$AB$54-($DA45+V$54))^2+($AG46*$AB$55-($DB45+V$55))^2+($AG46*$AB$56-($DC45+V$56))^2+($AG46*$AB$57-($DD45+V$57))^2+($AG46*$AB$58-($DE45+V$58))^2+($AG46*$AB$59-($DF45+V$59))^2+($AG46*$AB$60-($DG45+V$60))^2+($AG46*$AB$61-($DH45+V$61))^2+($AG46*$AB$62-($DI45+V$62))^2+($AG46*$AB$63-($DJ45+V$63))^2)))</f>
        <v/>
      </c>
      <c r="BA46" s="418" t="str">
        <f>IF(W$10=0,"",IF(COUNTIF($BE$7:$BE45,BA$6)&gt;=HLOOKUP(BA$6,$E$8:$X$10,ROW($E$10)-ROW($E$8)+1,FALSE),"",SQRT(($AG46*$AB$14-($BM45+W$14))^2+($AG46*$AB$15-($BN45+W$15))^2+($AG46*$AB$16-($BO45+W$16))^2+($AG46*$AB$17-($BP45+W$17))^2+($AG46*$AB$18-($BQ45+W$18))^2+($AG46*$AB$19-($BR45+W$19))^2+($AG46*$AB$20-($BS45+W$20))^2+($AG46*$AB$21-($BT45+W$21))^2+($AG46*$AB$22-($BU45+W$22))^2+($AG46*$AB$23-($BV45+W$23))^2+($AG46*$AB$24-($BW45+W$24))^2+($AG46*$AB$25-($BX45+W$25))^2+($AG46*$AB$26-($BY45+W$26))^2+($AG46*$AB$27-($BZ45+W$27))^2+($AG46*$AB$28-($CA45+W$28))^2+($AG46*$AB$29-($CB45+W$29))^2+($AG46*$AB$30-($CC45+W$30))^2+($AG46*$AB$31-($CD45+W$31))^2+($AG46*$AB$32-($CE45+W$32))^2+($AG46*$AB$33-($CF45+W$33))^2+($AG46*$AB$34-($CG45+W$34))^2+($AG46*$AB$35-($CH45+W$35))^2+($AG46*$AB$36-($CI45+W$36))^2+($AG46*$AB$37-($CJ45+W$37))^2+($AG46*$AB$38-($CK45+W$38))^2+($AG46*$AB$39-($CL45+W$39))^2+($AG46*$AB$40-($CM45+W$40))^2+($AG46*$AB$41-($CN45+W$41))^2+($AG46*$AB$42-($CO45+W$42))^2+($AG46*$AB$43-($CP45+W$43))^2+($AG46*$AB$44-($CQ45+W$44))^2+($AG46*$AB$45-($CR45+W$45))^2+($AG46*$AB$46-($CS45+W$46))^2+($AG46*$AB$47-($CT45+W$47))^2+($AG46*$AB$48-($CU45+W$48))^2+($AG46*$AB$49-($CV45+W$49))^2+($AG46*$AB$50-($CW45+W$50))^2+($AG46*$AB$51-($CX45+W$51))^2+($AG46*$AB$52-($CY45+W$52))^2+($AG46*$AB$53-($CZ45+W$53))^2+($AG46*$AB$54-($DA45+W$54))^2+($AG46*$AB$55-($DB45+W$55))^2+($AG46*$AB$56-($DC45+W$56))^2+($AG46*$AB$57-($DD45+W$57))^2+($AG46*$AB$58-($DE45+W$58))^2+($AG46*$AB$59-($DF45+W$59))^2+($AG46*$AB$60-($DG45+W$60))^2+($AG46*$AB$61-($DH45+W$61))^2+($AG46*$AB$62-($DI45+W$62))^2+($AG46*$AB$63-($DJ45+W$63))^2)))</f>
        <v/>
      </c>
      <c r="BB46" s="418" t="str">
        <f>IF(X$10=0,"",IF(COUNTIF($BE$7:$BE45,BB$6)&gt;=HLOOKUP(BB$6,$E$8:$X$10,ROW($E$10)-ROW($E$8)+1,FALSE),"",SQRT(($AG46*$AB$14-($BM45+X$14))^2+($AG46*$AB$15-($BN45+X$15))^2+($AG46*$AB$16-($BO45+X$16))^2+($AG46*$AB$17-($BP45+X$17))^2+($AG46*$AB$18-($BQ45+X$18))^2+($AG46*$AB$19-($BR45+X$19))^2+($AG46*$AB$20-($BS45+X$20))^2+($AG46*$AB$21-($BT45+X$21))^2+($AG46*$AB$22-($BU45+X$22))^2+($AG46*$AB$23-($BV45+X$23))^2+($AG46*$AB$24-($BW45+X$24))^2+($AG46*$AB$25-($BX45+X$25))^2+($AG46*$AB$26-($BY45+X$26))^2+($AG46*$AB$27-($BZ45+X$27))^2+($AG46*$AB$28-($CA45+X$28))^2+($AG46*$AB$29-($CB45+X$29))^2+($AG46*$AB$30-($CC45+X$30))^2+($AG46*$AB$31-($CD45+X$31))^2+($AG46*$AB$32-($CE45+X$32))^2+($AG46*$AB$33-($CF45+X$33))^2+($AG46*$AB$34-($CG45+X$34))^2+($AG46*$AB$35-($CH45+X$35))^2+($AG46*$AB$36-($CI45+X$36))^2+($AG46*$AB$37-($CJ45+X$37))^2+($AG46*$AB$38-($CK45+X$38))^2+($AG46*$AB$39-($CL45+X$39))^2+($AG46*$AB$40-($CM45+X$40))^2+($AG46*$AB$41-($CN45+X$41))^2+($AG46*$AB$42-($CO45+X$42))^2+($AG46*$AB$43-($CP45+X$43))^2+($AG46*$AB$44-($CQ45+X$44))^2+($AG46*$AB$45-($CR45+X$45))^2+($AG46*$AB$46-($CS45+X$46))^2+($AG46*$AB$47-($CT45+X$47))^2+($AG46*$AB$48-($CU45+X$48))^2+($AG46*$AB$49-($CV45+X$49))^2+($AG46*$AB$50-($CW45+X$50))^2+($AG46*$AB$51-($CX45+X$51))^2+($AG46*$AB$52-($CY45+X$52))^2+($AG46*$AB$53-($CZ45+X$53))^2+($AG46*$AB$54-($DA45+X$54))^2+($AG46*$AB$55-($DB45+X$55))^2+($AG46*$AB$56-($DC45+X$56))^2+($AG46*$AB$57-($DD45+X$57))^2+($AG46*$AB$58-($DE45+X$58))^2+($AG46*$AB$59-($DF45+X$59))^2+($AG46*$AB$60-($DG45+X$60))^2+($AG46*$AB$61-($DH45+X$61))^2+($AG46*$AB$62-($DI45+X$62))^2+($AG46*$AB$63-($DJ45+X$63))^2)))</f>
        <v/>
      </c>
      <c r="BC46" s="200"/>
      <c r="BD46" s="419">
        <f t="shared" si="68"/>
        <v>0</v>
      </c>
      <c r="BE46" s="420">
        <f t="shared" si="7"/>
        <v>0</v>
      </c>
      <c r="BF46" s="421">
        <f t="shared" si="8"/>
        <v>0</v>
      </c>
      <c r="BG46" s="71"/>
      <c r="BH46" s="71"/>
      <c r="BI46" s="71"/>
      <c r="BJ46" s="71"/>
      <c r="BK46" s="71"/>
      <c r="BL46" s="197">
        <f t="shared" si="69"/>
        <v>40</v>
      </c>
      <c r="BM46" s="202">
        <f t="shared" si="66"/>
        <v>0</v>
      </c>
      <c r="BN46" s="202">
        <f t="shared" si="67"/>
        <v>0</v>
      </c>
      <c r="BO46" s="202">
        <f t="shared" si="13"/>
        <v>0</v>
      </c>
      <c r="BP46" s="202">
        <f t="shared" si="14"/>
        <v>0</v>
      </c>
      <c r="BQ46" s="202">
        <f t="shared" si="15"/>
        <v>0</v>
      </c>
      <c r="BR46" s="202">
        <f t="shared" si="16"/>
        <v>0</v>
      </c>
      <c r="BS46" s="202">
        <f t="shared" si="17"/>
        <v>0</v>
      </c>
      <c r="BT46" s="202">
        <f t="shared" si="18"/>
        <v>0</v>
      </c>
      <c r="BU46" s="202">
        <f t="shared" si="19"/>
        <v>0</v>
      </c>
      <c r="BV46" s="202">
        <f t="shared" si="20"/>
        <v>0</v>
      </c>
      <c r="BW46" s="202">
        <f t="shared" si="21"/>
        <v>0</v>
      </c>
      <c r="BX46" s="202">
        <f t="shared" si="22"/>
        <v>0</v>
      </c>
      <c r="BY46" s="202">
        <f t="shared" si="23"/>
        <v>0</v>
      </c>
      <c r="BZ46" s="202">
        <f t="shared" si="24"/>
        <v>0</v>
      </c>
      <c r="CA46" s="202">
        <f t="shared" si="25"/>
        <v>0</v>
      </c>
      <c r="CB46" s="202">
        <f t="shared" si="26"/>
        <v>0</v>
      </c>
      <c r="CC46" s="202">
        <f t="shared" si="27"/>
        <v>0</v>
      </c>
      <c r="CD46" s="202">
        <f t="shared" si="28"/>
        <v>0</v>
      </c>
      <c r="CE46" s="202">
        <f t="shared" si="29"/>
        <v>0</v>
      </c>
      <c r="CF46" s="202">
        <f t="shared" si="30"/>
        <v>0</v>
      </c>
      <c r="CG46" s="202">
        <f t="shared" si="31"/>
        <v>0</v>
      </c>
      <c r="CH46" s="202">
        <f t="shared" si="32"/>
        <v>0</v>
      </c>
      <c r="CI46" s="202">
        <f t="shared" si="33"/>
        <v>0</v>
      </c>
      <c r="CJ46" s="202">
        <f t="shared" si="34"/>
        <v>0</v>
      </c>
      <c r="CK46" s="202">
        <f t="shared" si="35"/>
        <v>0</v>
      </c>
      <c r="CL46" s="202">
        <f t="shared" si="36"/>
        <v>0</v>
      </c>
      <c r="CM46" s="202">
        <f t="shared" si="37"/>
        <v>0</v>
      </c>
      <c r="CN46" s="202">
        <f t="shared" si="38"/>
        <v>0</v>
      </c>
      <c r="CO46" s="202">
        <f t="shared" si="39"/>
        <v>0</v>
      </c>
      <c r="CP46" s="202">
        <f t="shared" si="40"/>
        <v>0</v>
      </c>
      <c r="CQ46" s="202">
        <f t="shared" si="41"/>
        <v>0</v>
      </c>
      <c r="CR46" s="202">
        <f t="shared" si="42"/>
        <v>0</v>
      </c>
      <c r="CS46" s="202">
        <f t="shared" si="43"/>
        <v>0</v>
      </c>
      <c r="CT46" s="202">
        <f t="shared" si="44"/>
        <v>0</v>
      </c>
      <c r="CU46" s="202">
        <f t="shared" si="45"/>
        <v>0</v>
      </c>
      <c r="CV46" s="202">
        <f t="shared" si="46"/>
        <v>0</v>
      </c>
      <c r="CW46" s="202">
        <f t="shared" si="47"/>
        <v>0</v>
      </c>
      <c r="CX46" s="202">
        <f t="shared" si="48"/>
        <v>0</v>
      </c>
      <c r="CY46" s="202">
        <f t="shared" si="49"/>
        <v>0</v>
      </c>
      <c r="CZ46" s="202">
        <f t="shared" si="50"/>
        <v>0</v>
      </c>
      <c r="DA46" s="202">
        <f t="shared" si="51"/>
        <v>0</v>
      </c>
      <c r="DB46" s="202">
        <f t="shared" si="52"/>
        <v>0</v>
      </c>
      <c r="DC46" s="202">
        <f t="shared" si="53"/>
        <v>0</v>
      </c>
      <c r="DD46" s="202">
        <f t="shared" si="54"/>
        <v>0</v>
      </c>
      <c r="DE46" s="202">
        <f t="shared" si="55"/>
        <v>0</v>
      </c>
      <c r="DF46" s="202">
        <f t="shared" si="56"/>
        <v>0</v>
      </c>
      <c r="DG46" s="202">
        <f t="shared" si="57"/>
        <v>0</v>
      </c>
      <c r="DH46" s="202">
        <f t="shared" si="58"/>
        <v>0</v>
      </c>
      <c r="DI46" s="202">
        <f t="shared" si="59"/>
        <v>0</v>
      </c>
      <c r="DJ46" s="202">
        <f t="shared" si="60"/>
        <v>0</v>
      </c>
      <c r="DK46" s="71"/>
      <c r="DL46" s="71"/>
      <c r="DM46" s="71"/>
      <c r="DN46" s="71"/>
      <c r="DO46" s="71"/>
      <c r="DP46" s="71"/>
    </row>
    <row r="47" spans="1:120" ht="18" customHeight="1" thickTop="1" thickBot="1" x14ac:dyDescent="0.25">
      <c r="A47" s="71"/>
      <c r="B47" s="133"/>
      <c r="C47" s="220"/>
      <c r="D47" s="236"/>
      <c r="E47" s="237"/>
      <c r="F47" s="237"/>
      <c r="G47" s="237"/>
      <c r="H47" s="237"/>
      <c r="I47" s="237"/>
      <c r="J47" s="237"/>
      <c r="K47" s="237"/>
      <c r="L47" s="237"/>
      <c r="M47" s="237"/>
      <c r="N47" s="237"/>
      <c r="O47" s="237"/>
      <c r="P47" s="237"/>
      <c r="Q47" s="237"/>
      <c r="R47" s="237"/>
      <c r="S47" s="237"/>
      <c r="T47" s="237"/>
      <c r="U47" s="237"/>
      <c r="V47" s="237"/>
      <c r="W47" s="415"/>
      <c r="X47" s="414"/>
      <c r="Y47" s="133"/>
      <c r="Z47" s="222">
        <f t="shared" si="63"/>
        <v>0</v>
      </c>
      <c r="AA47" s="223"/>
      <c r="AB47" s="224">
        <f t="shared" si="64"/>
        <v>0</v>
      </c>
      <c r="AC47" s="71"/>
      <c r="AD47" s="440">
        <f t="shared" si="65"/>
        <v>0</v>
      </c>
      <c r="AE47" s="71"/>
      <c r="AF47" s="71"/>
      <c r="AG47" s="417">
        <f>IF(MAX(AG$7:AG46)&lt;$W$12,AG46+1,0)</f>
        <v>0</v>
      </c>
      <c r="AH47" s="200"/>
      <c r="AI47" s="418" t="str">
        <f>IF(E$10=0,"",IF(COUNTIF($BE$7:$BE46,AI$6)&gt;=HLOOKUP(AI$6,$E$8:$X$10,ROW($E$10)-ROW($E$8)+1,FALSE),"",SQRT(($AG47*$AB$14-($BM46+E$14))^2+($AG47*$AB$15-($BN46+E$15))^2+($AG47*$AB$16-($BO46+E$16))^2+($AG47*$AB$17-($BP46+E$17))^2+($AG47*$AB$18-($BQ46+E$18))^2+($AG47*$AB$19-($BR46+E$19))^2+($AG47*$AB$20-($BS46+E$20))^2+($AG47*$AB$21-($BT46+E$21))^2+($AG47*$AB$22-($BU46+E$22))^2+($AG47*$AB$23-($BV46+E$23))^2+($AG47*$AB$24-($BW46+E$24))^2+($AG47*$AB$25-($BX46+E$25))^2+($AG47*$AB$26-($BY46+E$26))^2+($AG47*$AB$27-($BZ46+E$27))^2+($AG47*$AB$28-($CA46+E$28))^2+($AG47*$AB$29-($CB46+E$29))^2+($AG47*$AB$30-($CC46+E$30))^2+($AG47*$AB$31-($CD46+E$31))^2+($AG47*$AB$32-($CE46+E$32))^2+($AG47*$AB$33-($CF46+E$33))^2+($AG47*$AB$34-($CG46+E$34))^2+($AG47*$AB$35-($CH46+E$35))^2+($AG47*$AB$36-($CI46+E$36))^2+($AG47*$AB$37-($CJ46+E$37))^2+($AG47*$AB$38-($CK46+E$38))^2+($AG47*$AB$39-($CL46+E$39))^2+($AG47*$AB$40-($CM46+E$40))^2+($AG47*$AB$41-($CN46+E$41))^2+($AG47*$AB$42-($CO46+E$42))^2+($AG47*$AB$43-($CP46+E$43))^2+($AG47*$AB$44-($CQ46+E$44))^2+($AG47*$AB$45-($CR46+E$45))^2+($AG47*$AB$46-($CS46+E$46))^2+($AG47*$AB$47-($CT46+E$47))^2+($AG47*$AB$48-($CU46+E$48))^2+($AG47*$AB$49-($CV46+E$49))^2+($AG47*$AB$50-($CW46+E$50))^2+($AG47*$AB$51-($CX46+E$51))^2+($AG47*$AB$52-($CY46+E$52))^2+($AG47*$AB$53-($CZ46+E$53))^2+($AG47*$AB$54-($DA46+E$54))^2+($AG47*$AB$55-($DB46+E$55))^2+($AG47*$AB$56-($DC46+E$56))^2+($AG47*$AB$57-($DD46+E$57))^2+($AG47*$AB$58-($DE46+E$58))^2+($AG47*$AB$59-($DF46+E$59))^2+($AG47*$AB$60-($DG46+E$60))^2+($AG47*$AB$61-($DH46+E$61))^2+($AG47*$AB$62-($DI46+E$62))^2+($AG47*$AB$63-($DJ46+E$63))^2)))</f>
        <v/>
      </c>
      <c r="AJ47" s="418" t="str">
        <f>IF(F$10=0,"",IF(COUNTIF($BE$7:$BE46,AJ$6)&gt;=HLOOKUP(AJ$6,$E$8:$X$10,ROW($E$10)-ROW($E$8)+1,FALSE),"",SQRT(($AG47*$AB$14-($BM46+F$14))^2+($AG47*$AB$15-($BN46+F$15))^2+($AG47*$AB$16-($BO46+F$16))^2+($AG47*$AB$17-($BP46+F$17))^2+($AG47*$AB$18-($BQ46+F$18))^2+($AG47*$AB$19-($BR46+F$19))^2+($AG47*$AB$20-($BS46+F$20))^2+($AG47*$AB$21-($BT46+F$21))^2+($AG47*$AB$22-($BU46+F$22))^2+($AG47*$AB$23-($BV46+F$23))^2+($AG47*$AB$24-($BW46+F$24))^2+($AG47*$AB$25-($BX46+F$25))^2+($AG47*$AB$26-($BY46+F$26))^2+($AG47*$AB$27-($BZ46+F$27))^2+($AG47*$AB$28-($CA46+F$28))^2+($AG47*$AB$29-($CB46+F$29))^2+($AG47*$AB$30-($CC46+F$30))^2+($AG47*$AB$31-($CD46+F$31))^2+($AG47*$AB$32-($CE46+F$32))^2+($AG47*$AB$33-($CF46+F$33))^2+($AG47*$AB$34-($CG46+F$34))^2+($AG47*$AB$35-($CH46+F$35))^2+($AG47*$AB$36-($CI46+F$36))^2+($AG47*$AB$37-($CJ46+F$37))^2+($AG47*$AB$38-($CK46+F$38))^2+($AG47*$AB$39-($CL46+F$39))^2+($AG47*$AB$40-($CM46+F$40))^2+($AG47*$AB$41-($CN46+F$41))^2+($AG47*$AB$42-($CO46+F$42))^2+($AG47*$AB$43-($CP46+F$43))^2+($AG47*$AB$44-($CQ46+F$44))^2+($AG47*$AB$45-($CR46+F$45))^2+($AG47*$AB$46-($CS46+F$46))^2+($AG47*$AB$47-($CT46+F$47))^2+($AG47*$AB$48-($CU46+F$48))^2+($AG47*$AB$49-($CV46+F$49))^2+($AG47*$AB$50-($CW46+F$50))^2+($AG47*$AB$51-($CX46+F$51))^2+($AG47*$AB$52-($CY46+F$52))^2+($AG47*$AB$53-($CZ46+F$53))^2+($AG47*$AB$54-($DA46+F$54))^2+($AG47*$AB$55-($DB46+F$55))^2+($AG47*$AB$56-($DC46+F$56))^2+($AG47*$AB$57-($DD46+F$57))^2+($AG47*$AB$58-($DE46+F$58))^2+($AG47*$AB$59-($DF46+F$59))^2+($AG47*$AB$60-($DG46+F$60))^2+($AG47*$AB$61-($DH46+F$61))^2+($AG47*$AB$62-($DI46+F$62))^2+($AG47*$AB$63-($DJ46+F$63))^2)))</f>
        <v/>
      </c>
      <c r="AK47" s="418" t="str">
        <f>IF(G$10=0,"",IF(COUNTIF($BE$7:$BE46,AK$6)&gt;=HLOOKUP(AK$6,$E$8:$X$10,ROW($E$10)-ROW($E$8)+1,FALSE),"",SQRT(($AG47*$AB$14-($BM46+G$14))^2+($AG47*$AB$15-($BN46+G$15))^2+($AG47*$AB$16-($BO46+G$16))^2+($AG47*$AB$17-($BP46+G$17))^2+($AG47*$AB$18-($BQ46+G$18))^2+($AG47*$AB$19-($BR46+G$19))^2+($AG47*$AB$20-($BS46+G$20))^2+($AG47*$AB$21-($BT46+G$21))^2+($AG47*$AB$22-($BU46+G$22))^2+($AG47*$AB$23-($BV46+G$23))^2+($AG47*$AB$24-($BW46+G$24))^2+($AG47*$AB$25-($BX46+G$25))^2+($AG47*$AB$26-($BY46+G$26))^2+($AG47*$AB$27-($BZ46+G$27))^2+($AG47*$AB$28-($CA46+G$28))^2+($AG47*$AB$29-($CB46+G$29))^2+($AG47*$AB$30-($CC46+G$30))^2+($AG47*$AB$31-($CD46+G$31))^2+($AG47*$AB$32-($CE46+G$32))^2+($AG47*$AB$33-($CF46+G$33))^2+($AG47*$AB$34-($CG46+G$34))^2+($AG47*$AB$35-($CH46+G$35))^2+($AG47*$AB$36-($CI46+G$36))^2+($AG47*$AB$37-($CJ46+G$37))^2+($AG47*$AB$38-($CK46+G$38))^2+($AG47*$AB$39-($CL46+G$39))^2+($AG47*$AB$40-($CM46+G$40))^2+($AG47*$AB$41-($CN46+G$41))^2+($AG47*$AB$42-($CO46+G$42))^2+($AG47*$AB$43-($CP46+G$43))^2+($AG47*$AB$44-($CQ46+G$44))^2+($AG47*$AB$45-($CR46+G$45))^2+($AG47*$AB$46-($CS46+G$46))^2+($AG47*$AB$47-($CT46+G$47))^2+($AG47*$AB$48-($CU46+G$48))^2+($AG47*$AB$49-($CV46+G$49))^2+($AG47*$AB$50-($CW46+G$50))^2+($AG47*$AB$51-($CX46+G$51))^2+($AG47*$AB$52-($CY46+G$52))^2+($AG47*$AB$53-($CZ46+G$53))^2+($AG47*$AB$54-($DA46+G$54))^2+($AG47*$AB$55-($DB46+G$55))^2+($AG47*$AB$56-($DC46+G$56))^2+($AG47*$AB$57-($DD46+G$57))^2+($AG47*$AB$58-($DE46+G$58))^2+($AG47*$AB$59-($DF46+G$59))^2+($AG47*$AB$60-($DG46+G$60))^2+($AG47*$AB$61-($DH46+G$61))^2+($AG47*$AB$62-($DI46+G$62))^2+($AG47*$AB$63-($DJ46+G$63))^2)))</f>
        <v/>
      </c>
      <c r="AL47" s="418" t="str">
        <f>IF(H$10=0,"",IF(COUNTIF($BE$7:$BE46,AL$6)&gt;=HLOOKUP(AL$6,$E$8:$X$10,ROW($E$10)-ROW($E$8)+1,FALSE),"",SQRT(($AG47*$AB$14-($BM46+H$14))^2+($AG47*$AB$15-($BN46+H$15))^2+($AG47*$AB$16-($BO46+H$16))^2+($AG47*$AB$17-($BP46+H$17))^2+($AG47*$AB$18-($BQ46+H$18))^2+($AG47*$AB$19-($BR46+H$19))^2+($AG47*$AB$20-($BS46+H$20))^2+($AG47*$AB$21-($BT46+H$21))^2+($AG47*$AB$22-($BU46+H$22))^2+($AG47*$AB$23-($BV46+H$23))^2+($AG47*$AB$24-($BW46+H$24))^2+($AG47*$AB$25-($BX46+H$25))^2+($AG47*$AB$26-($BY46+H$26))^2+($AG47*$AB$27-($BZ46+H$27))^2+($AG47*$AB$28-($CA46+H$28))^2+($AG47*$AB$29-($CB46+H$29))^2+($AG47*$AB$30-($CC46+H$30))^2+($AG47*$AB$31-($CD46+H$31))^2+($AG47*$AB$32-($CE46+H$32))^2+($AG47*$AB$33-($CF46+H$33))^2+($AG47*$AB$34-($CG46+H$34))^2+($AG47*$AB$35-($CH46+H$35))^2+($AG47*$AB$36-($CI46+H$36))^2+($AG47*$AB$37-($CJ46+H$37))^2+($AG47*$AB$38-($CK46+H$38))^2+($AG47*$AB$39-($CL46+H$39))^2+($AG47*$AB$40-($CM46+H$40))^2+($AG47*$AB$41-($CN46+H$41))^2+($AG47*$AB$42-($CO46+H$42))^2+($AG47*$AB$43-($CP46+H$43))^2+($AG47*$AB$44-($CQ46+H$44))^2+($AG47*$AB$45-($CR46+H$45))^2+($AG47*$AB$46-($CS46+H$46))^2+($AG47*$AB$47-($CT46+H$47))^2+($AG47*$AB$48-($CU46+H$48))^2+($AG47*$AB$49-($CV46+H$49))^2+($AG47*$AB$50-($CW46+H$50))^2+($AG47*$AB$51-($CX46+H$51))^2+($AG47*$AB$52-($CY46+H$52))^2+($AG47*$AB$53-($CZ46+H$53))^2+($AG47*$AB$54-($DA46+H$54))^2+($AG47*$AB$55-($DB46+H$55))^2+($AG47*$AB$56-($DC46+H$56))^2+($AG47*$AB$57-($DD46+H$57))^2+($AG47*$AB$58-($DE46+H$58))^2+($AG47*$AB$59-($DF46+H$59))^2+($AG47*$AB$60-($DG46+H$60))^2+($AG47*$AB$61-($DH46+H$61))^2+($AG47*$AB$62-($DI46+H$62))^2+($AG47*$AB$63-($DJ46+H$63))^2)))</f>
        <v/>
      </c>
      <c r="AM47" s="418" t="str">
        <f>IF(I$10=0,"",IF(COUNTIF($BE$7:$BE46,AM$6)&gt;=HLOOKUP(AM$6,$E$8:$X$10,ROW($E$10)-ROW($E$8)+1,FALSE),"",SQRT(($AG47*$AB$14-($BM46+I$14))^2+($AG47*$AB$15-($BN46+I$15))^2+($AG47*$AB$16-($BO46+I$16))^2+($AG47*$AB$17-($BP46+I$17))^2+($AG47*$AB$18-($BQ46+I$18))^2+($AG47*$AB$19-($BR46+I$19))^2+($AG47*$AB$20-($BS46+I$20))^2+($AG47*$AB$21-($BT46+I$21))^2+($AG47*$AB$22-($BU46+I$22))^2+($AG47*$AB$23-($BV46+I$23))^2+($AG47*$AB$24-($BW46+I$24))^2+($AG47*$AB$25-($BX46+I$25))^2+($AG47*$AB$26-($BY46+I$26))^2+($AG47*$AB$27-($BZ46+I$27))^2+($AG47*$AB$28-($CA46+I$28))^2+($AG47*$AB$29-($CB46+I$29))^2+($AG47*$AB$30-($CC46+I$30))^2+($AG47*$AB$31-($CD46+I$31))^2+($AG47*$AB$32-($CE46+I$32))^2+($AG47*$AB$33-($CF46+I$33))^2+($AG47*$AB$34-($CG46+I$34))^2+($AG47*$AB$35-($CH46+I$35))^2+($AG47*$AB$36-($CI46+I$36))^2+($AG47*$AB$37-($CJ46+I$37))^2+($AG47*$AB$38-($CK46+I$38))^2+($AG47*$AB$39-($CL46+I$39))^2+($AG47*$AB$40-($CM46+I$40))^2+($AG47*$AB$41-($CN46+I$41))^2+($AG47*$AB$42-($CO46+I$42))^2+($AG47*$AB$43-($CP46+I$43))^2+($AG47*$AB$44-($CQ46+I$44))^2+($AG47*$AB$45-($CR46+I$45))^2+($AG47*$AB$46-($CS46+I$46))^2+($AG47*$AB$47-($CT46+I$47))^2+($AG47*$AB$48-($CU46+I$48))^2+($AG47*$AB$49-($CV46+I$49))^2+($AG47*$AB$50-($CW46+I$50))^2+($AG47*$AB$51-($CX46+I$51))^2+($AG47*$AB$52-($CY46+I$52))^2+($AG47*$AB$53-($CZ46+I$53))^2+($AG47*$AB$54-($DA46+I$54))^2+($AG47*$AB$55-($DB46+I$55))^2+($AG47*$AB$56-($DC46+I$56))^2+($AG47*$AB$57-($DD46+I$57))^2+($AG47*$AB$58-($DE46+I$58))^2+($AG47*$AB$59-($DF46+I$59))^2+($AG47*$AB$60-($DG46+I$60))^2+($AG47*$AB$61-($DH46+I$61))^2+($AG47*$AB$62-($DI46+I$62))^2+($AG47*$AB$63-($DJ46+I$63))^2)))</f>
        <v/>
      </c>
      <c r="AN47" s="418" t="str">
        <f>IF(J$10=0,"",IF(COUNTIF($BE$7:$BE46,AN$6)&gt;=HLOOKUP(AN$6,$E$8:$X$10,ROW($E$10)-ROW($E$8)+1,FALSE),"",SQRT(($AG47*$AB$14-($BM46+J$14))^2+($AG47*$AB$15-($BN46+J$15))^2+($AG47*$AB$16-($BO46+J$16))^2+($AG47*$AB$17-($BP46+J$17))^2+($AG47*$AB$18-($BQ46+J$18))^2+($AG47*$AB$19-($BR46+J$19))^2+($AG47*$AB$20-($BS46+J$20))^2+($AG47*$AB$21-($BT46+J$21))^2+($AG47*$AB$22-($BU46+J$22))^2+($AG47*$AB$23-($BV46+J$23))^2+($AG47*$AB$24-($BW46+J$24))^2+($AG47*$AB$25-($BX46+J$25))^2+($AG47*$AB$26-($BY46+J$26))^2+($AG47*$AB$27-($BZ46+J$27))^2+($AG47*$AB$28-($CA46+J$28))^2+($AG47*$AB$29-($CB46+J$29))^2+($AG47*$AB$30-($CC46+J$30))^2+($AG47*$AB$31-($CD46+J$31))^2+($AG47*$AB$32-($CE46+J$32))^2+($AG47*$AB$33-($CF46+J$33))^2+($AG47*$AB$34-($CG46+J$34))^2+($AG47*$AB$35-($CH46+J$35))^2+($AG47*$AB$36-($CI46+J$36))^2+($AG47*$AB$37-($CJ46+J$37))^2+($AG47*$AB$38-($CK46+J$38))^2+($AG47*$AB$39-($CL46+J$39))^2+($AG47*$AB$40-($CM46+J$40))^2+($AG47*$AB$41-($CN46+J$41))^2+($AG47*$AB$42-($CO46+J$42))^2+($AG47*$AB$43-($CP46+J$43))^2+($AG47*$AB$44-($CQ46+J$44))^2+($AG47*$AB$45-($CR46+J$45))^2+($AG47*$AB$46-($CS46+J$46))^2+($AG47*$AB$47-($CT46+J$47))^2+($AG47*$AB$48-($CU46+J$48))^2+($AG47*$AB$49-($CV46+J$49))^2+($AG47*$AB$50-($CW46+J$50))^2+($AG47*$AB$51-($CX46+J$51))^2+($AG47*$AB$52-($CY46+J$52))^2+($AG47*$AB$53-($CZ46+J$53))^2+($AG47*$AB$54-($DA46+J$54))^2+($AG47*$AB$55-($DB46+J$55))^2+($AG47*$AB$56-($DC46+J$56))^2+($AG47*$AB$57-($DD46+J$57))^2+($AG47*$AB$58-($DE46+J$58))^2+($AG47*$AB$59-($DF46+J$59))^2+($AG47*$AB$60-($DG46+J$60))^2+($AG47*$AB$61-($DH46+J$61))^2+($AG47*$AB$62-($DI46+J$62))^2+($AG47*$AB$63-($DJ46+J$63))^2)))</f>
        <v/>
      </c>
      <c r="AO47" s="418" t="str">
        <f>IF(K$10=0,"",IF(COUNTIF($BE$7:$BE46,AO$6)&gt;=HLOOKUP(AO$6,$E$8:$X$10,ROW($E$10)-ROW($E$8)+1,FALSE),"",SQRT(($AG47*$AB$14-($BM46+K$14))^2+($AG47*$AB$15-($BN46+K$15))^2+($AG47*$AB$16-($BO46+K$16))^2+($AG47*$AB$17-($BP46+K$17))^2+($AG47*$AB$18-($BQ46+K$18))^2+($AG47*$AB$19-($BR46+K$19))^2+($AG47*$AB$20-($BS46+K$20))^2+($AG47*$AB$21-($BT46+K$21))^2+($AG47*$AB$22-($BU46+K$22))^2+($AG47*$AB$23-($BV46+K$23))^2+($AG47*$AB$24-($BW46+K$24))^2+($AG47*$AB$25-($BX46+K$25))^2+($AG47*$AB$26-($BY46+K$26))^2+($AG47*$AB$27-($BZ46+K$27))^2+($AG47*$AB$28-($CA46+K$28))^2+($AG47*$AB$29-($CB46+K$29))^2+($AG47*$AB$30-($CC46+K$30))^2+($AG47*$AB$31-($CD46+K$31))^2+($AG47*$AB$32-($CE46+K$32))^2+($AG47*$AB$33-($CF46+K$33))^2+($AG47*$AB$34-($CG46+K$34))^2+($AG47*$AB$35-($CH46+K$35))^2+($AG47*$AB$36-($CI46+K$36))^2+($AG47*$AB$37-($CJ46+K$37))^2+($AG47*$AB$38-($CK46+K$38))^2+($AG47*$AB$39-($CL46+K$39))^2+($AG47*$AB$40-($CM46+K$40))^2+($AG47*$AB$41-($CN46+K$41))^2+($AG47*$AB$42-($CO46+K$42))^2+($AG47*$AB$43-($CP46+K$43))^2+($AG47*$AB$44-($CQ46+K$44))^2+($AG47*$AB$45-($CR46+K$45))^2+($AG47*$AB$46-($CS46+K$46))^2+($AG47*$AB$47-($CT46+K$47))^2+($AG47*$AB$48-($CU46+K$48))^2+($AG47*$AB$49-($CV46+K$49))^2+($AG47*$AB$50-($CW46+K$50))^2+($AG47*$AB$51-($CX46+K$51))^2+($AG47*$AB$52-($CY46+K$52))^2+($AG47*$AB$53-($CZ46+K$53))^2+($AG47*$AB$54-($DA46+K$54))^2+($AG47*$AB$55-($DB46+K$55))^2+($AG47*$AB$56-($DC46+K$56))^2+($AG47*$AB$57-($DD46+K$57))^2+($AG47*$AB$58-($DE46+K$58))^2+($AG47*$AB$59-($DF46+K$59))^2+($AG47*$AB$60-($DG46+K$60))^2+($AG47*$AB$61-($DH46+K$61))^2+($AG47*$AB$62-($DI46+K$62))^2+($AG47*$AB$63-($DJ46+K$63))^2)))</f>
        <v/>
      </c>
      <c r="AP47" s="418" t="str">
        <f>IF(L$10=0,"",IF(COUNTIF($BE$7:$BE46,AP$6)&gt;=HLOOKUP(AP$6,$E$8:$X$10,ROW($E$10)-ROW($E$8)+1,FALSE),"",SQRT(($AG47*$AB$14-($BM46+L$14))^2+($AG47*$AB$15-($BN46+L$15))^2+($AG47*$AB$16-($BO46+L$16))^2+($AG47*$AB$17-($BP46+L$17))^2+($AG47*$AB$18-($BQ46+L$18))^2+($AG47*$AB$19-($BR46+L$19))^2+($AG47*$AB$20-($BS46+L$20))^2+($AG47*$AB$21-($BT46+L$21))^2+($AG47*$AB$22-($BU46+L$22))^2+($AG47*$AB$23-($BV46+L$23))^2+($AG47*$AB$24-($BW46+L$24))^2+($AG47*$AB$25-($BX46+L$25))^2+($AG47*$AB$26-($BY46+L$26))^2+($AG47*$AB$27-($BZ46+L$27))^2+($AG47*$AB$28-($CA46+L$28))^2+($AG47*$AB$29-($CB46+L$29))^2+($AG47*$AB$30-($CC46+L$30))^2+($AG47*$AB$31-($CD46+L$31))^2+($AG47*$AB$32-($CE46+L$32))^2+($AG47*$AB$33-($CF46+L$33))^2+($AG47*$AB$34-($CG46+L$34))^2+($AG47*$AB$35-($CH46+L$35))^2+($AG47*$AB$36-($CI46+L$36))^2+($AG47*$AB$37-($CJ46+L$37))^2+($AG47*$AB$38-($CK46+L$38))^2+($AG47*$AB$39-($CL46+L$39))^2+($AG47*$AB$40-($CM46+L$40))^2+($AG47*$AB$41-($CN46+L$41))^2+($AG47*$AB$42-($CO46+L$42))^2+($AG47*$AB$43-($CP46+L$43))^2+($AG47*$AB$44-($CQ46+L$44))^2+($AG47*$AB$45-($CR46+L$45))^2+($AG47*$AB$46-($CS46+L$46))^2+($AG47*$AB$47-($CT46+L$47))^2+($AG47*$AB$48-($CU46+L$48))^2+($AG47*$AB$49-($CV46+L$49))^2+($AG47*$AB$50-($CW46+L$50))^2+($AG47*$AB$51-($CX46+L$51))^2+($AG47*$AB$52-($CY46+L$52))^2+($AG47*$AB$53-($CZ46+L$53))^2+($AG47*$AB$54-($DA46+L$54))^2+($AG47*$AB$55-($DB46+L$55))^2+($AG47*$AB$56-($DC46+L$56))^2+($AG47*$AB$57-($DD46+L$57))^2+($AG47*$AB$58-($DE46+L$58))^2+($AG47*$AB$59-($DF46+L$59))^2+($AG47*$AB$60-($DG46+L$60))^2+($AG47*$AB$61-($DH46+L$61))^2+($AG47*$AB$62-($DI46+L$62))^2+($AG47*$AB$63-($DJ46+L$63))^2)))</f>
        <v/>
      </c>
      <c r="AQ47" s="418" t="str">
        <f>IF(M$10=0,"",IF(COUNTIF($BE$7:$BE46,AQ$6)&gt;=HLOOKUP(AQ$6,$E$8:$X$10,ROW($E$10)-ROW($E$8)+1,FALSE),"",SQRT(($AG47*$AB$14-($BM46+M$14))^2+($AG47*$AB$15-($BN46+M$15))^2+($AG47*$AB$16-($BO46+M$16))^2+($AG47*$AB$17-($BP46+M$17))^2+($AG47*$AB$18-($BQ46+M$18))^2+($AG47*$AB$19-($BR46+M$19))^2+($AG47*$AB$20-($BS46+M$20))^2+($AG47*$AB$21-($BT46+M$21))^2+($AG47*$AB$22-($BU46+M$22))^2+($AG47*$AB$23-($BV46+M$23))^2+($AG47*$AB$24-($BW46+M$24))^2+($AG47*$AB$25-($BX46+M$25))^2+($AG47*$AB$26-($BY46+M$26))^2+($AG47*$AB$27-($BZ46+M$27))^2+($AG47*$AB$28-($CA46+M$28))^2+($AG47*$AB$29-($CB46+M$29))^2+($AG47*$AB$30-($CC46+M$30))^2+($AG47*$AB$31-($CD46+M$31))^2+($AG47*$AB$32-($CE46+M$32))^2+($AG47*$AB$33-($CF46+M$33))^2+($AG47*$AB$34-($CG46+M$34))^2+($AG47*$AB$35-($CH46+M$35))^2+($AG47*$AB$36-($CI46+M$36))^2+($AG47*$AB$37-($CJ46+M$37))^2+($AG47*$AB$38-($CK46+M$38))^2+($AG47*$AB$39-($CL46+M$39))^2+($AG47*$AB$40-($CM46+M$40))^2+($AG47*$AB$41-($CN46+M$41))^2+($AG47*$AB$42-($CO46+M$42))^2+($AG47*$AB$43-($CP46+M$43))^2+($AG47*$AB$44-($CQ46+M$44))^2+($AG47*$AB$45-($CR46+M$45))^2+($AG47*$AB$46-($CS46+M$46))^2+($AG47*$AB$47-($CT46+M$47))^2+($AG47*$AB$48-($CU46+M$48))^2+($AG47*$AB$49-($CV46+M$49))^2+($AG47*$AB$50-($CW46+M$50))^2+($AG47*$AB$51-($CX46+M$51))^2+($AG47*$AB$52-($CY46+M$52))^2+($AG47*$AB$53-($CZ46+M$53))^2+($AG47*$AB$54-($DA46+M$54))^2+($AG47*$AB$55-($DB46+M$55))^2+($AG47*$AB$56-($DC46+M$56))^2+($AG47*$AB$57-($DD46+M$57))^2+($AG47*$AB$58-($DE46+M$58))^2+($AG47*$AB$59-($DF46+M$59))^2+($AG47*$AB$60-($DG46+M$60))^2+($AG47*$AB$61-($DH46+M$61))^2+($AG47*$AB$62-($DI46+M$62))^2+($AG47*$AB$63-($DJ46+M$63))^2)))</f>
        <v/>
      </c>
      <c r="AR47" s="418" t="str">
        <f>IF(N$10=0,"",IF(COUNTIF($BE$7:$BE46,AR$6)&gt;=HLOOKUP(AR$6,$E$8:$X$10,ROW($E$10)-ROW($E$8)+1,FALSE),"",SQRT(($AG47*$AB$14-($BM46+N$14))^2+($AG47*$AB$15-($BN46+N$15))^2+($AG47*$AB$16-($BO46+N$16))^2+($AG47*$AB$17-($BP46+N$17))^2+($AG47*$AB$18-($BQ46+N$18))^2+($AG47*$AB$19-($BR46+N$19))^2+($AG47*$AB$20-($BS46+N$20))^2+($AG47*$AB$21-($BT46+N$21))^2+($AG47*$AB$22-($BU46+N$22))^2+($AG47*$AB$23-($BV46+N$23))^2+($AG47*$AB$24-($BW46+N$24))^2+($AG47*$AB$25-($BX46+N$25))^2+($AG47*$AB$26-($BY46+N$26))^2+($AG47*$AB$27-($BZ46+N$27))^2+($AG47*$AB$28-($CA46+N$28))^2+($AG47*$AB$29-($CB46+N$29))^2+($AG47*$AB$30-($CC46+N$30))^2+($AG47*$AB$31-($CD46+N$31))^2+($AG47*$AB$32-($CE46+N$32))^2+($AG47*$AB$33-($CF46+N$33))^2+($AG47*$AB$34-($CG46+N$34))^2+($AG47*$AB$35-($CH46+N$35))^2+($AG47*$AB$36-($CI46+N$36))^2+($AG47*$AB$37-($CJ46+N$37))^2+($AG47*$AB$38-($CK46+N$38))^2+($AG47*$AB$39-($CL46+N$39))^2+($AG47*$AB$40-($CM46+N$40))^2+($AG47*$AB$41-($CN46+N$41))^2+($AG47*$AB$42-($CO46+N$42))^2+($AG47*$AB$43-($CP46+N$43))^2+($AG47*$AB$44-($CQ46+N$44))^2+($AG47*$AB$45-($CR46+N$45))^2+($AG47*$AB$46-($CS46+N$46))^2+($AG47*$AB$47-($CT46+N$47))^2+($AG47*$AB$48-($CU46+N$48))^2+($AG47*$AB$49-($CV46+N$49))^2+($AG47*$AB$50-($CW46+N$50))^2+($AG47*$AB$51-($CX46+N$51))^2+($AG47*$AB$52-($CY46+N$52))^2+($AG47*$AB$53-($CZ46+N$53))^2+($AG47*$AB$54-($DA46+N$54))^2+($AG47*$AB$55-($DB46+N$55))^2+($AG47*$AB$56-($DC46+N$56))^2+($AG47*$AB$57-($DD46+N$57))^2+($AG47*$AB$58-($DE46+N$58))^2+($AG47*$AB$59-($DF46+N$59))^2+($AG47*$AB$60-($DG46+N$60))^2+($AG47*$AB$61-($DH46+N$61))^2+($AG47*$AB$62-($DI46+N$62))^2+($AG47*$AB$63-($DJ46+N$63))^2)))</f>
        <v/>
      </c>
      <c r="AS47" s="418" t="str">
        <f>IF(O$10=0,"",IF(COUNTIF($BE$7:$BE46,AS$6)&gt;=HLOOKUP(AS$6,$E$8:$X$10,ROW($E$10)-ROW($E$8)+1,FALSE),"",SQRT(($AG47*$AB$14-($BM46+O$14))^2+($AG47*$AB$15-($BN46+O$15))^2+($AG47*$AB$16-($BO46+O$16))^2+($AG47*$AB$17-($BP46+O$17))^2+($AG47*$AB$18-($BQ46+O$18))^2+($AG47*$AB$19-($BR46+O$19))^2+($AG47*$AB$20-($BS46+O$20))^2+($AG47*$AB$21-($BT46+O$21))^2+($AG47*$AB$22-($BU46+O$22))^2+($AG47*$AB$23-($BV46+O$23))^2+($AG47*$AB$24-($BW46+O$24))^2+($AG47*$AB$25-($BX46+O$25))^2+($AG47*$AB$26-($BY46+O$26))^2+($AG47*$AB$27-($BZ46+O$27))^2+($AG47*$AB$28-($CA46+O$28))^2+($AG47*$AB$29-($CB46+O$29))^2+($AG47*$AB$30-($CC46+O$30))^2+($AG47*$AB$31-($CD46+O$31))^2+($AG47*$AB$32-($CE46+O$32))^2+($AG47*$AB$33-($CF46+O$33))^2+($AG47*$AB$34-($CG46+O$34))^2+($AG47*$AB$35-($CH46+O$35))^2+($AG47*$AB$36-($CI46+O$36))^2+($AG47*$AB$37-($CJ46+O$37))^2+($AG47*$AB$38-($CK46+O$38))^2+($AG47*$AB$39-($CL46+O$39))^2+($AG47*$AB$40-($CM46+O$40))^2+($AG47*$AB$41-($CN46+O$41))^2+($AG47*$AB$42-($CO46+O$42))^2+($AG47*$AB$43-($CP46+O$43))^2+($AG47*$AB$44-($CQ46+O$44))^2+($AG47*$AB$45-($CR46+O$45))^2+($AG47*$AB$46-($CS46+O$46))^2+($AG47*$AB$47-($CT46+O$47))^2+($AG47*$AB$48-($CU46+O$48))^2+($AG47*$AB$49-($CV46+O$49))^2+($AG47*$AB$50-($CW46+O$50))^2+($AG47*$AB$51-($CX46+O$51))^2+($AG47*$AB$52-($CY46+O$52))^2+($AG47*$AB$53-($CZ46+O$53))^2+($AG47*$AB$54-($DA46+O$54))^2+($AG47*$AB$55-($DB46+O$55))^2+($AG47*$AB$56-($DC46+O$56))^2+($AG47*$AB$57-($DD46+O$57))^2+($AG47*$AB$58-($DE46+O$58))^2+($AG47*$AB$59-($DF46+O$59))^2+($AG47*$AB$60-($DG46+O$60))^2+($AG47*$AB$61-($DH46+O$61))^2+($AG47*$AB$62-($DI46+O$62))^2+($AG47*$AB$63-($DJ46+O$63))^2)))</f>
        <v/>
      </c>
      <c r="AT47" s="418" t="str">
        <f>IF(P$10=0,"",IF(COUNTIF($BE$7:$BE46,AT$6)&gt;=HLOOKUP(AT$6,$E$8:$X$10,ROW($E$10)-ROW($E$8)+1,FALSE),"",SQRT(($AG47*$AB$14-($BM46+P$14))^2+($AG47*$AB$15-($BN46+P$15))^2+($AG47*$AB$16-($BO46+P$16))^2+($AG47*$AB$17-($BP46+P$17))^2+($AG47*$AB$18-($BQ46+P$18))^2+($AG47*$AB$19-($BR46+P$19))^2+($AG47*$AB$20-($BS46+P$20))^2+($AG47*$AB$21-($BT46+P$21))^2+($AG47*$AB$22-($BU46+P$22))^2+($AG47*$AB$23-($BV46+P$23))^2+($AG47*$AB$24-($BW46+P$24))^2+($AG47*$AB$25-($BX46+P$25))^2+($AG47*$AB$26-($BY46+P$26))^2+($AG47*$AB$27-($BZ46+P$27))^2+($AG47*$AB$28-($CA46+P$28))^2+($AG47*$AB$29-($CB46+P$29))^2+($AG47*$AB$30-($CC46+P$30))^2+($AG47*$AB$31-($CD46+P$31))^2+($AG47*$AB$32-($CE46+P$32))^2+($AG47*$AB$33-($CF46+P$33))^2+($AG47*$AB$34-($CG46+P$34))^2+($AG47*$AB$35-($CH46+P$35))^2+($AG47*$AB$36-($CI46+P$36))^2+($AG47*$AB$37-($CJ46+P$37))^2+($AG47*$AB$38-($CK46+P$38))^2+($AG47*$AB$39-($CL46+P$39))^2+($AG47*$AB$40-($CM46+P$40))^2+($AG47*$AB$41-($CN46+P$41))^2+($AG47*$AB$42-($CO46+P$42))^2+($AG47*$AB$43-($CP46+P$43))^2+($AG47*$AB$44-($CQ46+P$44))^2+($AG47*$AB$45-($CR46+P$45))^2+($AG47*$AB$46-($CS46+P$46))^2+($AG47*$AB$47-($CT46+P$47))^2+($AG47*$AB$48-($CU46+P$48))^2+($AG47*$AB$49-($CV46+P$49))^2+($AG47*$AB$50-($CW46+P$50))^2+($AG47*$AB$51-($CX46+P$51))^2+($AG47*$AB$52-($CY46+P$52))^2+($AG47*$AB$53-($CZ46+P$53))^2+($AG47*$AB$54-($DA46+P$54))^2+($AG47*$AB$55-($DB46+P$55))^2+($AG47*$AB$56-($DC46+P$56))^2+($AG47*$AB$57-($DD46+P$57))^2+($AG47*$AB$58-($DE46+P$58))^2+($AG47*$AB$59-($DF46+P$59))^2+($AG47*$AB$60-($DG46+P$60))^2+($AG47*$AB$61-($DH46+P$61))^2+($AG47*$AB$62-($DI46+P$62))^2+($AG47*$AB$63-($DJ46+P$63))^2)))</f>
        <v/>
      </c>
      <c r="AU47" s="418" t="str">
        <f>IF(Q$10=0,"",IF(COUNTIF($BE$7:$BE46,AU$6)&gt;=HLOOKUP(AU$6,$E$8:$X$10,ROW($E$10)-ROW($E$8)+1,FALSE),"",SQRT(($AG47*$AB$14-($BM46+Q$14))^2+($AG47*$AB$15-($BN46+Q$15))^2+($AG47*$AB$16-($BO46+Q$16))^2+($AG47*$AB$17-($BP46+Q$17))^2+($AG47*$AB$18-($BQ46+Q$18))^2+($AG47*$AB$19-($BR46+Q$19))^2+($AG47*$AB$20-($BS46+Q$20))^2+($AG47*$AB$21-($BT46+Q$21))^2+($AG47*$AB$22-($BU46+Q$22))^2+($AG47*$AB$23-($BV46+Q$23))^2+($AG47*$AB$24-($BW46+Q$24))^2+($AG47*$AB$25-($BX46+Q$25))^2+($AG47*$AB$26-($BY46+Q$26))^2+($AG47*$AB$27-($BZ46+Q$27))^2+($AG47*$AB$28-($CA46+Q$28))^2+($AG47*$AB$29-($CB46+Q$29))^2+($AG47*$AB$30-($CC46+Q$30))^2+($AG47*$AB$31-($CD46+Q$31))^2+($AG47*$AB$32-($CE46+Q$32))^2+($AG47*$AB$33-($CF46+Q$33))^2+($AG47*$AB$34-($CG46+Q$34))^2+($AG47*$AB$35-($CH46+Q$35))^2+($AG47*$AB$36-($CI46+Q$36))^2+($AG47*$AB$37-($CJ46+Q$37))^2+($AG47*$AB$38-($CK46+Q$38))^2+($AG47*$AB$39-($CL46+Q$39))^2+($AG47*$AB$40-($CM46+Q$40))^2+($AG47*$AB$41-($CN46+Q$41))^2+($AG47*$AB$42-($CO46+Q$42))^2+($AG47*$AB$43-($CP46+Q$43))^2+($AG47*$AB$44-($CQ46+Q$44))^2+($AG47*$AB$45-($CR46+Q$45))^2+($AG47*$AB$46-($CS46+Q$46))^2+($AG47*$AB$47-($CT46+Q$47))^2+($AG47*$AB$48-($CU46+Q$48))^2+($AG47*$AB$49-($CV46+Q$49))^2+($AG47*$AB$50-($CW46+Q$50))^2+($AG47*$AB$51-($CX46+Q$51))^2+($AG47*$AB$52-($CY46+Q$52))^2+($AG47*$AB$53-($CZ46+Q$53))^2+($AG47*$AB$54-($DA46+Q$54))^2+($AG47*$AB$55-($DB46+Q$55))^2+($AG47*$AB$56-($DC46+Q$56))^2+($AG47*$AB$57-($DD46+Q$57))^2+($AG47*$AB$58-($DE46+Q$58))^2+($AG47*$AB$59-($DF46+Q$59))^2+($AG47*$AB$60-($DG46+Q$60))^2+($AG47*$AB$61-($DH46+Q$61))^2+($AG47*$AB$62-($DI46+Q$62))^2+($AG47*$AB$63-($DJ46+Q$63))^2)))</f>
        <v/>
      </c>
      <c r="AV47" s="418" t="str">
        <f>IF(R$10=0,"",IF(COUNTIF($BE$7:$BE46,AV$6)&gt;=HLOOKUP(AV$6,$E$8:$X$10,ROW($E$10)-ROW($E$8)+1,FALSE),"",SQRT(($AG47*$AB$14-($BM46+R$14))^2+($AG47*$AB$15-($BN46+R$15))^2+($AG47*$AB$16-($BO46+R$16))^2+($AG47*$AB$17-($BP46+R$17))^2+($AG47*$AB$18-($BQ46+R$18))^2+($AG47*$AB$19-($BR46+R$19))^2+($AG47*$AB$20-($BS46+R$20))^2+($AG47*$AB$21-($BT46+R$21))^2+($AG47*$AB$22-($BU46+R$22))^2+($AG47*$AB$23-($BV46+R$23))^2+($AG47*$AB$24-($BW46+R$24))^2+($AG47*$AB$25-($BX46+R$25))^2+($AG47*$AB$26-($BY46+R$26))^2+($AG47*$AB$27-($BZ46+R$27))^2+($AG47*$AB$28-($CA46+R$28))^2+($AG47*$AB$29-($CB46+R$29))^2+($AG47*$AB$30-($CC46+R$30))^2+($AG47*$AB$31-($CD46+R$31))^2+($AG47*$AB$32-($CE46+R$32))^2+($AG47*$AB$33-($CF46+R$33))^2+($AG47*$AB$34-($CG46+R$34))^2+($AG47*$AB$35-($CH46+R$35))^2+($AG47*$AB$36-($CI46+R$36))^2+($AG47*$AB$37-($CJ46+R$37))^2+($AG47*$AB$38-($CK46+R$38))^2+($AG47*$AB$39-($CL46+R$39))^2+($AG47*$AB$40-($CM46+R$40))^2+($AG47*$AB$41-($CN46+R$41))^2+($AG47*$AB$42-($CO46+R$42))^2+($AG47*$AB$43-($CP46+R$43))^2+($AG47*$AB$44-($CQ46+R$44))^2+($AG47*$AB$45-($CR46+R$45))^2+($AG47*$AB$46-($CS46+R$46))^2+($AG47*$AB$47-($CT46+R$47))^2+($AG47*$AB$48-($CU46+R$48))^2+($AG47*$AB$49-($CV46+R$49))^2+($AG47*$AB$50-($CW46+R$50))^2+($AG47*$AB$51-($CX46+R$51))^2+($AG47*$AB$52-($CY46+R$52))^2+($AG47*$AB$53-($CZ46+R$53))^2+($AG47*$AB$54-($DA46+R$54))^2+($AG47*$AB$55-($DB46+R$55))^2+($AG47*$AB$56-($DC46+R$56))^2+($AG47*$AB$57-($DD46+R$57))^2+($AG47*$AB$58-($DE46+R$58))^2+($AG47*$AB$59-($DF46+R$59))^2+($AG47*$AB$60-($DG46+R$60))^2+($AG47*$AB$61-($DH46+R$61))^2+($AG47*$AB$62-($DI46+R$62))^2+($AG47*$AB$63-($DJ46+R$63))^2)))</f>
        <v/>
      </c>
      <c r="AW47" s="418" t="str">
        <f>IF(S$10=0,"",IF(COUNTIF($BE$7:$BE46,AW$6)&gt;=HLOOKUP(AW$6,$E$8:$X$10,ROW($E$10)-ROW($E$8)+1,FALSE),"",SQRT(($AG47*$AB$14-($BM46+S$14))^2+($AG47*$AB$15-($BN46+S$15))^2+($AG47*$AB$16-($BO46+S$16))^2+($AG47*$AB$17-($BP46+S$17))^2+($AG47*$AB$18-($BQ46+S$18))^2+($AG47*$AB$19-($BR46+S$19))^2+($AG47*$AB$20-($BS46+S$20))^2+($AG47*$AB$21-($BT46+S$21))^2+($AG47*$AB$22-($BU46+S$22))^2+($AG47*$AB$23-($BV46+S$23))^2+($AG47*$AB$24-($BW46+S$24))^2+($AG47*$AB$25-($BX46+S$25))^2+($AG47*$AB$26-($BY46+S$26))^2+($AG47*$AB$27-($BZ46+S$27))^2+($AG47*$AB$28-($CA46+S$28))^2+($AG47*$AB$29-($CB46+S$29))^2+($AG47*$AB$30-($CC46+S$30))^2+($AG47*$AB$31-($CD46+S$31))^2+($AG47*$AB$32-($CE46+S$32))^2+($AG47*$AB$33-($CF46+S$33))^2+($AG47*$AB$34-($CG46+S$34))^2+($AG47*$AB$35-($CH46+S$35))^2+($AG47*$AB$36-($CI46+S$36))^2+($AG47*$AB$37-($CJ46+S$37))^2+($AG47*$AB$38-($CK46+S$38))^2+($AG47*$AB$39-($CL46+S$39))^2+($AG47*$AB$40-($CM46+S$40))^2+($AG47*$AB$41-($CN46+S$41))^2+($AG47*$AB$42-($CO46+S$42))^2+($AG47*$AB$43-($CP46+S$43))^2+($AG47*$AB$44-($CQ46+S$44))^2+($AG47*$AB$45-($CR46+S$45))^2+($AG47*$AB$46-($CS46+S$46))^2+($AG47*$AB$47-($CT46+S$47))^2+($AG47*$AB$48-($CU46+S$48))^2+($AG47*$AB$49-($CV46+S$49))^2+($AG47*$AB$50-($CW46+S$50))^2+($AG47*$AB$51-($CX46+S$51))^2+($AG47*$AB$52-($CY46+S$52))^2+($AG47*$AB$53-($CZ46+S$53))^2+($AG47*$AB$54-($DA46+S$54))^2+($AG47*$AB$55-($DB46+S$55))^2+($AG47*$AB$56-($DC46+S$56))^2+($AG47*$AB$57-($DD46+S$57))^2+($AG47*$AB$58-($DE46+S$58))^2+($AG47*$AB$59-($DF46+S$59))^2+($AG47*$AB$60-($DG46+S$60))^2+($AG47*$AB$61-($DH46+S$61))^2+($AG47*$AB$62-($DI46+S$62))^2+($AG47*$AB$63-($DJ46+S$63))^2)))</f>
        <v/>
      </c>
      <c r="AX47" s="418" t="str">
        <f>IF(T$10=0,"",IF(COUNTIF($BE$7:$BE46,AX$6)&gt;=HLOOKUP(AX$6,$E$8:$X$10,ROW($E$10)-ROW($E$8)+1,FALSE),"",SQRT(($AG47*$AB$14-($BM46+T$14))^2+($AG47*$AB$15-($BN46+T$15))^2+($AG47*$AB$16-($BO46+T$16))^2+($AG47*$AB$17-($BP46+T$17))^2+($AG47*$AB$18-($BQ46+T$18))^2+($AG47*$AB$19-($BR46+T$19))^2+($AG47*$AB$20-($BS46+T$20))^2+($AG47*$AB$21-($BT46+T$21))^2+($AG47*$AB$22-($BU46+T$22))^2+($AG47*$AB$23-($BV46+T$23))^2+($AG47*$AB$24-($BW46+T$24))^2+($AG47*$AB$25-($BX46+T$25))^2+($AG47*$AB$26-($BY46+T$26))^2+($AG47*$AB$27-($BZ46+T$27))^2+($AG47*$AB$28-($CA46+T$28))^2+($AG47*$AB$29-($CB46+T$29))^2+($AG47*$AB$30-($CC46+T$30))^2+($AG47*$AB$31-($CD46+T$31))^2+($AG47*$AB$32-($CE46+T$32))^2+($AG47*$AB$33-($CF46+T$33))^2+($AG47*$AB$34-($CG46+T$34))^2+($AG47*$AB$35-($CH46+T$35))^2+($AG47*$AB$36-($CI46+T$36))^2+($AG47*$AB$37-($CJ46+T$37))^2+($AG47*$AB$38-($CK46+T$38))^2+($AG47*$AB$39-($CL46+T$39))^2+($AG47*$AB$40-($CM46+T$40))^2+($AG47*$AB$41-($CN46+T$41))^2+($AG47*$AB$42-($CO46+T$42))^2+($AG47*$AB$43-($CP46+T$43))^2+($AG47*$AB$44-($CQ46+T$44))^2+($AG47*$AB$45-($CR46+T$45))^2+($AG47*$AB$46-($CS46+T$46))^2+($AG47*$AB$47-($CT46+T$47))^2+($AG47*$AB$48-($CU46+T$48))^2+($AG47*$AB$49-($CV46+T$49))^2+($AG47*$AB$50-($CW46+T$50))^2+($AG47*$AB$51-($CX46+T$51))^2+($AG47*$AB$52-($CY46+T$52))^2+($AG47*$AB$53-($CZ46+T$53))^2+($AG47*$AB$54-($DA46+T$54))^2+($AG47*$AB$55-($DB46+T$55))^2+($AG47*$AB$56-($DC46+T$56))^2+($AG47*$AB$57-($DD46+T$57))^2+($AG47*$AB$58-($DE46+T$58))^2+($AG47*$AB$59-($DF46+T$59))^2+($AG47*$AB$60-($DG46+T$60))^2+($AG47*$AB$61-($DH46+T$61))^2+($AG47*$AB$62-($DI46+T$62))^2+($AG47*$AB$63-($DJ46+T$63))^2)))</f>
        <v/>
      </c>
      <c r="AY47" s="418" t="str">
        <f>IF(U$10=0,"",IF(COUNTIF($BE$7:$BE46,AY$6)&gt;=HLOOKUP(AY$6,$E$8:$X$10,ROW($E$10)-ROW($E$8)+1,FALSE),"",SQRT(($AG47*$AB$14-($BM46+U$14))^2+($AG47*$AB$15-($BN46+U$15))^2+($AG47*$AB$16-($BO46+U$16))^2+($AG47*$AB$17-($BP46+U$17))^2+($AG47*$AB$18-($BQ46+U$18))^2+($AG47*$AB$19-($BR46+U$19))^2+($AG47*$AB$20-($BS46+U$20))^2+($AG47*$AB$21-($BT46+U$21))^2+($AG47*$AB$22-($BU46+U$22))^2+($AG47*$AB$23-($BV46+U$23))^2+($AG47*$AB$24-($BW46+U$24))^2+($AG47*$AB$25-($BX46+U$25))^2+($AG47*$AB$26-($BY46+U$26))^2+($AG47*$AB$27-($BZ46+U$27))^2+($AG47*$AB$28-($CA46+U$28))^2+($AG47*$AB$29-($CB46+U$29))^2+($AG47*$AB$30-($CC46+U$30))^2+($AG47*$AB$31-($CD46+U$31))^2+($AG47*$AB$32-($CE46+U$32))^2+($AG47*$AB$33-($CF46+U$33))^2+($AG47*$AB$34-($CG46+U$34))^2+($AG47*$AB$35-($CH46+U$35))^2+($AG47*$AB$36-($CI46+U$36))^2+($AG47*$AB$37-($CJ46+U$37))^2+($AG47*$AB$38-($CK46+U$38))^2+($AG47*$AB$39-($CL46+U$39))^2+($AG47*$AB$40-($CM46+U$40))^2+($AG47*$AB$41-($CN46+U$41))^2+($AG47*$AB$42-($CO46+U$42))^2+($AG47*$AB$43-($CP46+U$43))^2+($AG47*$AB$44-($CQ46+U$44))^2+($AG47*$AB$45-($CR46+U$45))^2+($AG47*$AB$46-($CS46+U$46))^2+($AG47*$AB$47-($CT46+U$47))^2+($AG47*$AB$48-($CU46+U$48))^2+($AG47*$AB$49-($CV46+U$49))^2+($AG47*$AB$50-($CW46+U$50))^2+($AG47*$AB$51-($CX46+U$51))^2+($AG47*$AB$52-($CY46+U$52))^2+($AG47*$AB$53-($CZ46+U$53))^2+($AG47*$AB$54-($DA46+U$54))^2+($AG47*$AB$55-($DB46+U$55))^2+($AG47*$AB$56-($DC46+U$56))^2+($AG47*$AB$57-($DD46+U$57))^2+($AG47*$AB$58-($DE46+U$58))^2+($AG47*$AB$59-($DF46+U$59))^2+($AG47*$AB$60-($DG46+U$60))^2+($AG47*$AB$61-($DH46+U$61))^2+($AG47*$AB$62-($DI46+U$62))^2+($AG47*$AB$63-($DJ46+U$63))^2)))</f>
        <v/>
      </c>
      <c r="AZ47" s="418" t="str">
        <f>IF(V$10=0,"",IF(COUNTIF($BE$7:$BE46,AZ$6)&gt;=HLOOKUP(AZ$6,$E$8:$X$10,ROW($E$10)-ROW($E$8)+1,FALSE),"",SQRT(($AG47*$AB$14-($BM46+V$14))^2+($AG47*$AB$15-($BN46+V$15))^2+($AG47*$AB$16-($BO46+V$16))^2+($AG47*$AB$17-($BP46+V$17))^2+($AG47*$AB$18-($BQ46+V$18))^2+($AG47*$AB$19-($BR46+V$19))^2+($AG47*$AB$20-($BS46+V$20))^2+($AG47*$AB$21-($BT46+V$21))^2+($AG47*$AB$22-($BU46+V$22))^2+($AG47*$AB$23-($BV46+V$23))^2+($AG47*$AB$24-($BW46+V$24))^2+($AG47*$AB$25-($BX46+V$25))^2+($AG47*$AB$26-($BY46+V$26))^2+($AG47*$AB$27-($BZ46+V$27))^2+($AG47*$AB$28-($CA46+V$28))^2+($AG47*$AB$29-($CB46+V$29))^2+($AG47*$AB$30-($CC46+V$30))^2+($AG47*$AB$31-($CD46+V$31))^2+($AG47*$AB$32-($CE46+V$32))^2+($AG47*$AB$33-($CF46+V$33))^2+($AG47*$AB$34-($CG46+V$34))^2+($AG47*$AB$35-($CH46+V$35))^2+($AG47*$AB$36-($CI46+V$36))^2+($AG47*$AB$37-($CJ46+V$37))^2+($AG47*$AB$38-($CK46+V$38))^2+($AG47*$AB$39-($CL46+V$39))^2+($AG47*$AB$40-($CM46+V$40))^2+($AG47*$AB$41-($CN46+V$41))^2+($AG47*$AB$42-($CO46+V$42))^2+($AG47*$AB$43-($CP46+V$43))^2+($AG47*$AB$44-($CQ46+V$44))^2+($AG47*$AB$45-($CR46+V$45))^2+($AG47*$AB$46-($CS46+V$46))^2+($AG47*$AB$47-($CT46+V$47))^2+($AG47*$AB$48-($CU46+V$48))^2+($AG47*$AB$49-($CV46+V$49))^2+($AG47*$AB$50-($CW46+V$50))^2+($AG47*$AB$51-($CX46+V$51))^2+($AG47*$AB$52-($CY46+V$52))^2+($AG47*$AB$53-($CZ46+V$53))^2+($AG47*$AB$54-($DA46+V$54))^2+($AG47*$AB$55-($DB46+V$55))^2+($AG47*$AB$56-($DC46+V$56))^2+($AG47*$AB$57-($DD46+V$57))^2+($AG47*$AB$58-($DE46+V$58))^2+($AG47*$AB$59-($DF46+V$59))^2+($AG47*$AB$60-($DG46+V$60))^2+($AG47*$AB$61-($DH46+V$61))^2+($AG47*$AB$62-($DI46+V$62))^2+($AG47*$AB$63-($DJ46+V$63))^2)))</f>
        <v/>
      </c>
      <c r="BA47" s="418" t="str">
        <f>IF(W$10=0,"",IF(COUNTIF($BE$7:$BE46,BA$6)&gt;=HLOOKUP(BA$6,$E$8:$X$10,ROW($E$10)-ROW($E$8)+1,FALSE),"",SQRT(($AG47*$AB$14-($BM46+W$14))^2+($AG47*$AB$15-($BN46+W$15))^2+($AG47*$AB$16-($BO46+W$16))^2+($AG47*$AB$17-($BP46+W$17))^2+($AG47*$AB$18-($BQ46+W$18))^2+($AG47*$AB$19-($BR46+W$19))^2+($AG47*$AB$20-($BS46+W$20))^2+($AG47*$AB$21-($BT46+W$21))^2+($AG47*$AB$22-($BU46+W$22))^2+($AG47*$AB$23-($BV46+W$23))^2+($AG47*$AB$24-($BW46+W$24))^2+($AG47*$AB$25-($BX46+W$25))^2+($AG47*$AB$26-($BY46+W$26))^2+($AG47*$AB$27-($BZ46+W$27))^2+($AG47*$AB$28-($CA46+W$28))^2+($AG47*$AB$29-($CB46+W$29))^2+($AG47*$AB$30-($CC46+W$30))^2+($AG47*$AB$31-($CD46+W$31))^2+($AG47*$AB$32-($CE46+W$32))^2+($AG47*$AB$33-($CF46+W$33))^2+($AG47*$AB$34-($CG46+W$34))^2+($AG47*$AB$35-($CH46+W$35))^2+($AG47*$AB$36-($CI46+W$36))^2+($AG47*$AB$37-($CJ46+W$37))^2+($AG47*$AB$38-($CK46+W$38))^2+($AG47*$AB$39-($CL46+W$39))^2+($AG47*$AB$40-($CM46+W$40))^2+($AG47*$AB$41-($CN46+W$41))^2+($AG47*$AB$42-($CO46+W$42))^2+($AG47*$AB$43-($CP46+W$43))^2+($AG47*$AB$44-($CQ46+W$44))^2+($AG47*$AB$45-($CR46+W$45))^2+($AG47*$AB$46-($CS46+W$46))^2+($AG47*$AB$47-($CT46+W$47))^2+($AG47*$AB$48-($CU46+W$48))^2+($AG47*$AB$49-($CV46+W$49))^2+($AG47*$AB$50-($CW46+W$50))^2+($AG47*$AB$51-($CX46+W$51))^2+($AG47*$AB$52-($CY46+W$52))^2+($AG47*$AB$53-($CZ46+W$53))^2+($AG47*$AB$54-($DA46+W$54))^2+($AG47*$AB$55-($DB46+W$55))^2+($AG47*$AB$56-($DC46+W$56))^2+($AG47*$AB$57-($DD46+W$57))^2+($AG47*$AB$58-($DE46+W$58))^2+($AG47*$AB$59-($DF46+W$59))^2+($AG47*$AB$60-($DG46+W$60))^2+($AG47*$AB$61-($DH46+W$61))^2+($AG47*$AB$62-($DI46+W$62))^2+($AG47*$AB$63-($DJ46+W$63))^2)))</f>
        <v/>
      </c>
      <c r="BB47" s="418" t="str">
        <f>IF(X$10=0,"",IF(COUNTIF($BE$7:$BE46,BB$6)&gt;=HLOOKUP(BB$6,$E$8:$X$10,ROW($E$10)-ROW($E$8)+1,FALSE),"",SQRT(($AG47*$AB$14-($BM46+X$14))^2+($AG47*$AB$15-($BN46+X$15))^2+($AG47*$AB$16-($BO46+X$16))^2+($AG47*$AB$17-($BP46+X$17))^2+($AG47*$AB$18-($BQ46+X$18))^2+($AG47*$AB$19-($BR46+X$19))^2+($AG47*$AB$20-($BS46+X$20))^2+($AG47*$AB$21-($BT46+X$21))^2+($AG47*$AB$22-($BU46+X$22))^2+($AG47*$AB$23-($BV46+X$23))^2+($AG47*$AB$24-($BW46+X$24))^2+($AG47*$AB$25-($BX46+X$25))^2+($AG47*$AB$26-($BY46+X$26))^2+($AG47*$AB$27-($BZ46+X$27))^2+($AG47*$AB$28-($CA46+X$28))^2+($AG47*$AB$29-($CB46+X$29))^2+($AG47*$AB$30-($CC46+X$30))^2+($AG47*$AB$31-($CD46+X$31))^2+($AG47*$AB$32-($CE46+X$32))^2+($AG47*$AB$33-($CF46+X$33))^2+($AG47*$AB$34-($CG46+X$34))^2+($AG47*$AB$35-($CH46+X$35))^2+($AG47*$AB$36-($CI46+X$36))^2+($AG47*$AB$37-($CJ46+X$37))^2+($AG47*$AB$38-($CK46+X$38))^2+($AG47*$AB$39-($CL46+X$39))^2+($AG47*$AB$40-($CM46+X$40))^2+($AG47*$AB$41-($CN46+X$41))^2+($AG47*$AB$42-($CO46+X$42))^2+($AG47*$AB$43-($CP46+X$43))^2+($AG47*$AB$44-($CQ46+X$44))^2+($AG47*$AB$45-($CR46+X$45))^2+($AG47*$AB$46-($CS46+X$46))^2+($AG47*$AB$47-($CT46+X$47))^2+($AG47*$AB$48-($CU46+X$48))^2+($AG47*$AB$49-($CV46+X$49))^2+($AG47*$AB$50-($CW46+X$50))^2+($AG47*$AB$51-($CX46+X$51))^2+($AG47*$AB$52-($CY46+X$52))^2+($AG47*$AB$53-($CZ46+X$53))^2+($AG47*$AB$54-($DA46+X$54))^2+($AG47*$AB$55-($DB46+X$55))^2+($AG47*$AB$56-($DC46+X$56))^2+($AG47*$AB$57-($DD46+X$57))^2+($AG47*$AB$58-($DE46+X$58))^2+($AG47*$AB$59-($DF46+X$59))^2+($AG47*$AB$60-($DG46+X$60))^2+($AG47*$AB$61-($DH46+X$61))^2+($AG47*$AB$62-($DI46+X$62))^2+($AG47*$AB$63-($DJ46+X$63))^2)))</f>
        <v/>
      </c>
      <c r="BC47" s="200"/>
      <c r="BD47" s="419">
        <f t="shared" si="68"/>
        <v>0</v>
      </c>
      <c r="BE47" s="420">
        <f t="shared" si="7"/>
        <v>0</v>
      </c>
      <c r="BF47" s="421">
        <f t="shared" si="8"/>
        <v>0</v>
      </c>
      <c r="BG47" s="71"/>
      <c r="BH47" s="71"/>
      <c r="BI47" s="71"/>
      <c r="BJ47" s="71"/>
      <c r="BK47" s="71"/>
      <c r="BL47" s="197">
        <f t="shared" si="69"/>
        <v>41</v>
      </c>
      <c r="BM47" s="202">
        <f t="shared" si="66"/>
        <v>0</v>
      </c>
      <c r="BN47" s="202">
        <f t="shared" si="67"/>
        <v>0</v>
      </c>
      <c r="BO47" s="202">
        <f t="shared" si="13"/>
        <v>0</v>
      </c>
      <c r="BP47" s="202">
        <f t="shared" si="14"/>
        <v>0</v>
      </c>
      <c r="BQ47" s="202">
        <f t="shared" si="15"/>
        <v>0</v>
      </c>
      <c r="BR47" s="202">
        <f t="shared" si="16"/>
        <v>0</v>
      </c>
      <c r="BS47" s="202">
        <f t="shared" si="17"/>
        <v>0</v>
      </c>
      <c r="BT47" s="202">
        <f t="shared" si="18"/>
        <v>0</v>
      </c>
      <c r="BU47" s="202">
        <f t="shared" si="19"/>
        <v>0</v>
      </c>
      <c r="BV47" s="202">
        <f t="shared" si="20"/>
        <v>0</v>
      </c>
      <c r="BW47" s="202">
        <f t="shared" si="21"/>
        <v>0</v>
      </c>
      <c r="BX47" s="202">
        <f t="shared" si="22"/>
        <v>0</v>
      </c>
      <c r="BY47" s="202">
        <f t="shared" si="23"/>
        <v>0</v>
      </c>
      <c r="BZ47" s="202">
        <f t="shared" si="24"/>
        <v>0</v>
      </c>
      <c r="CA47" s="202">
        <f t="shared" si="25"/>
        <v>0</v>
      </c>
      <c r="CB47" s="202">
        <f t="shared" si="26"/>
        <v>0</v>
      </c>
      <c r="CC47" s="202">
        <f t="shared" si="27"/>
        <v>0</v>
      </c>
      <c r="CD47" s="202">
        <f t="shared" si="28"/>
        <v>0</v>
      </c>
      <c r="CE47" s="202">
        <f t="shared" si="29"/>
        <v>0</v>
      </c>
      <c r="CF47" s="202">
        <f t="shared" si="30"/>
        <v>0</v>
      </c>
      <c r="CG47" s="202">
        <f t="shared" si="31"/>
        <v>0</v>
      </c>
      <c r="CH47" s="202">
        <f t="shared" si="32"/>
        <v>0</v>
      </c>
      <c r="CI47" s="202">
        <f t="shared" si="33"/>
        <v>0</v>
      </c>
      <c r="CJ47" s="202">
        <f t="shared" si="34"/>
        <v>0</v>
      </c>
      <c r="CK47" s="202">
        <f t="shared" si="35"/>
        <v>0</v>
      </c>
      <c r="CL47" s="202">
        <f t="shared" si="36"/>
        <v>0</v>
      </c>
      <c r="CM47" s="202">
        <f t="shared" si="37"/>
        <v>0</v>
      </c>
      <c r="CN47" s="202">
        <f t="shared" si="38"/>
        <v>0</v>
      </c>
      <c r="CO47" s="202">
        <f t="shared" si="39"/>
        <v>0</v>
      </c>
      <c r="CP47" s="202">
        <f t="shared" si="40"/>
        <v>0</v>
      </c>
      <c r="CQ47" s="202">
        <f t="shared" si="41"/>
        <v>0</v>
      </c>
      <c r="CR47" s="202">
        <f t="shared" si="42"/>
        <v>0</v>
      </c>
      <c r="CS47" s="202">
        <f t="shared" si="43"/>
        <v>0</v>
      </c>
      <c r="CT47" s="202">
        <f t="shared" si="44"/>
        <v>0</v>
      </c>
      <c r="CU47" s="202">
        <f t="shared" si="45"/>
        <v>0</v>
      </c>
      <c r="CV47" s="202">
        <f t="shared" si="46"/>
        <v>0</v>
      </c>
      <c r="CW47" s="202">
        <f t="shared" si="47"/>
        <v>0</v>
      </c>
      <c r="CX47" s="202">
        <f t="shared" si="48"/>
        <v>0</v>
      </c>
      <c r="CY47" s="202">
        <f t="shared" si="49"/>
        <v>0</v>
      </c>
      <c r="CZ47" s="202">
        <f t="shared" si="50"/>
        <v>0</v>
      </c>
      <c r="DA47" s="202">
        <f t="shared" si="51"/>
        <v>0</v>
      </c>
      <c r="DB47" s="202">
        <f t="shared" si="52"/>
        <v>0</v>
      </c>
      <c r="DC47" s="202">
        <f t="shared" si="53"/>
        <v>0</v>
      </c>
      <c r="DD47" s="202">
        <f t="shared" si="54"/>
        <v>0</v>
      </c>
      <c r="DE47" s="202">
        <f t="shared" si="55"/>
        <v>0</v>
      </c>
      <c r="DF47" s="202">
        <f t="shared" si="56"/>
        <v>0</v>
      </c>
      <c r="DG47" s="202">
        <f t="shared" si="57"/>
        <v>0</v>
      </c>
      <c r="DH47" s="202">
        <f t="shared" si="58"/>
        <v>0</v>
      </c>
      <c r="DI47" s="202">
        <f t="shared" si="59"/>
        <v>0</v>
      </c>
      <c r="DJ47" s="202">
        <f t="shared" si="60"/>
        <v>0</v>
      </c>
      <c r="DK47" s="71"/>
      <c r="DL47" s="71"/>
      <c r="DM47" s="71"/>
      <c r="DN47" s="71"/>
      <c r="DO47" s="71"/>
      <c r="DP47" s="71"/>
    </row>
    <row r="48" spans="1:120" ht="18" customHeight="1" thickTop="1" thickBot="1" x14ac:dyDescent="0.25">
      <c r="A48" s="71"/>
      <c r="B48" s="133"/>
      <c r="C48" s="220"/>
      <c r="D48" s="236"/>
      <c r="E48" s="237"/>
      <c r="F48" s="237"/>
      <c r="G48" s="237"/>
      <c r="H48" s="237"/>
      <c r="I48" s="237"/>
      <c r="J48" s="237"/>
      <c r="K48" s="237"/>
      <c r="L48" s="237"/>
      <c r="M48" s="237"/>
      <c r="N48" s="237"/>
      <c r="O48" s="237"/>
      <c r="P48" s="237"/>
      <c r="Q48" s="237"/>
      <c r="R48" s="237"/>
      <c r="S48" s="237"/>
      <c r="T48" s="237"/>
      <c r="U48" s="237"/>
      <c r="V48" s="237"/>
      <c r="W48" s="415"/>
      <c r="X48" s="414"/>
      <c r="Y48" s="133"/>
      <c r="Z48" s="222">
        <f t="shared" si="63"/>
        <v>0</v>
      </c>
      <c r="AA48" s="223"/>
      <c r="AB48" s="224">
        <f t="shared" si="64"/>
        <v>0</v>
      </c>
      <c r="AC48" s="71"/>
      <c r="AD48" s="440">
        <f t="shared" si="65"/>
        <v>0</v>
      </c>
      <c r="AE48" s="71"/>
      <c r="AF48" s="71"/>
      <c r="AG48" s="417">
        <f>IF(MAX(AG$7:AG47)&lt;$W$12,AG47+1,0)</f>
        <v>0</v>
      </c>
      <c r="AH48" s="200"/>
      <c r="AI48" s="418" t="str">
        <f>IF(E$10=0,"",IF(COUNTIF($BE$7:$BE47,AI$6)&gt;=HLOOKUP(AI$6,$E$8:$X$10,ROW($E$10)-ROW($E$8)+1,FALSE),"",SQRT(($AG48*$AB$14-($BM47+E$14))^2+($AG48*$AB$15-($BN47+E$15))^2+($AG48*$AB$16-($BO47+E$16))^2+($AG48*$AB$17-($BP47+E$17))^2+($AG48*$AB$18-($BQ47+E$18))^2+($AG48*$AB$19-($BR47+E$19))^2+($AG48*$AB$20-($BS47+E$20))^2+($AG48*$AB$21-($BT47+E$21))^2+($AG48*$AB$22-($BU47+E$22))^2+($AG48*$AB$23-($BV47+E$23))^2+($AG48*$AB$24-($BW47+E$24))^2+($AG48*$AB$25-($BX47+E$25))^2+($AG48*$AB$26-($BY47+E$26))^2+($AG48*$AB$27-($BZ47+E$27))^2+($AG48*$AB$28-($CA47+E$28))^2+($AG48*$AB$29-($CB47+E$29))^2+($AG48*$AB$30-($CC47+E$30))^2+($AG48*$AB$31-($CD47+E$31))^2+($AG48*$AB$32-($CE47+E$32))^2+($AG48*$AB$33-($CF47+E$33))^2+($AG48*$AB$34-($CG47+E$34))^2+($AG48*$AB$35-($CH47+E$35))^2+($AG48*$AB$36-($CI47+E$36))^2+($AG48*$AB$37-($CJ47+E$37))^2+($AG48*$AB$38-($CK47+E$38))^2+($AG48*$AB$39-($CL47+E$39))^2+($AG48*$AB$40-($CM47+E$40))^2+($AG48*$AB$41-($CN47+E$41))^2+($AG48*$AB$42-($CO47+E$42))^2+($AG48*$AB$43-($CP47+E$43))^2+($AG48*$AB$44-($CQ47+E$44))^2+($AG48*$AB$45-($CR47+E$45))^2+($AG48*$AB$46-($CS47+E$46))^2+($AG48*$AB$47-($CT47+E$47))^2+($AG48*$AB$48-($CU47+E$48))^2+($AG48*$AB$49-($CV47+E$49))^2+($AG48*$AB$50-($CW47+E$50))^2+($AG48*$AB$51-($CX47+E$51))^2+($AG48*$AB$52-($CY47+E$52))^2+($AG48*$AB$53-($CZ47+E$53))^2+($AG48*$AB$54-($DA47+E$54))^2+($AG48*$AB$55-($DB47+E$55))^2+($AG48*$AB$56-($DC47+E$56))^2+($AG48*$AB$57-($DD47+E$57))^2+($AG48*$AB$58-($DE47+E$58))^2+($AG48*$AB$59-($DF47+E$59))^2+($AG48*$AB$60-($DG47+E$60))^2+($AG48*$AB$61-($DH47+E$61))^2+($AG48*$AB$62-($DI47+E$62))^2+($AG48*$AB$63-($DJ47+E$63))^2)))</f>
        <v/>
      </c>
      <c r="AJ48" s="418" t="str">
        <f>IF(F$10=0,"",IF(COUNTIF($BE$7:$BE47,AJ$6)&gt;=HLOOKUP(AJ$6,$E$8:$X$10,ROW($E$10)-ROW($E$8)+1,FALSE),"",SQRT(($AG48*$AB$14-($BM47+F$14))^2+($AG48*$AB$15-($BN47+F$15))^2+($AG48*$AB$16-($BO47+F$16))^2+($AG48*$AB$17-($BP47+F$17))^2+($AG48*$AB$18-($BQ47+F$18))^2+($AG48*$AB$19-($BR47+F$19))^2+($AG48*$AB$20-($BS47+F$20))^2+($AG48*$AB$21-($BT47+F$21))^2+($AG48*$AB$22-($BU47+F$22))^2+($AG48*$AB$23-($BV47+F$23))^2+($AG48*$AB$24-($BW47+F$24))^2+($AG48*$AB$25-($BX47+F$25))^2+($AG48*$AB$26-($BY47+F$26))^2+($AG48*$AB$27-($BZ47+F$27))^2+($AG48*$AB$28-($CA47+F$28))^2+($AG48*$AB$29-($CB47+F$29))^2+($AG48*$AB$30-($CC47+F$30))^2+($AG48*$AB$31-($CD47+F$31))^2+($AG48*$AB$32-($CE47+F$32))^2+($AG48*$AB$33-($CF47+F$33))^2+($AG48*$AB$34-($CG47+F$34))^2+($AG48*$AB$35-($CH47+F$35))^2+($AG48*$AB$36-($CI47+F$36))^2+($AG48*$AB$37-($CJ47+F$37))^2+($AG48*$AB$38-($CK47+F$38))^2+($AG48*$AB$39-($CL47+F$39))^2+($AG48*$AB$40-($CM47+F$40))^2+($AG48*$AB$41-($CN47+F$41))^2+($AG48*$AB$42-($CO47+F$42))^2+($AG48*$AB$43-($CP47+F$43))^2+($AG48*$AB$44-($CQ47+F$44))^2+($AG48*$AB$45-($CR47+F$45))^2+($AG48*$AB$46-($CS47+F$46))^2+($AG48*$AB$47-($CT47+F$47))^2+($AG48*$AB$48-($CU47+F$48))^2+($AG48*$AB$49-($CV47+F$49))^2+($AG48*$AB$50-($CW47+F$50))^2+($AG48*$AB$51-($CX47+F$51))^2+($AG48*$AB$52-($CY47+F$52))^2+($AG48*$AB$53-($CZ47+F$53))^2+($AG48*$AB$54-($DA47+F$54))^2+($AG48*$AB$55-($DB47+F$55))^2+($AG48*$AB$56-($DC47+F$56))^2+($AG48*$AB$57-($DD47+F$57))^2+($AG48*$AB$58-($DE47+F$58))^2+($AG48*$AB$59-($DF47+F$59))^2+($AG48*$AB$60-($DG47+F$60))^2+($AG48*$AB$61-($DH47+F$61))^2+($AG48*$AB$62-($DI47+F$62))^2+($AG48*$AB$63-($DJ47+F$63))^2)))</f>
        <v/>
      </c>
      <c r="AK48" s="418" t="str">
        <f>IF(G$10=0,"",IF(COUNTIF($BE$7:$BE47,AK$6)&gt;=HLOOKUP(AK$6,$E$8:$X$10,ROW($E$10)-ROW($E$8)+1,FALSE),"",SQRT(($AG48*$AB$14-($BM47+G$14))^2+($AG48*$AB$15-($BN47+G$15))^2+($AG48*$AB$16-($BO47+G$16))^2+($AG48*$AB$17-($BP47+G$17))^2+($AG48*$AB$18-($BQ47+G$18))^2+($AG48*$AB$19-($BR47+G$19))^2+($AG48*$AB$20-($BS47+G$20))^2+($AG48*$AB$21-($BT47+G$21))^2+($AG48*$AB$22-($BU47+G$22))^2+($AG48*$AB$23-($BV47+G$23))^2+($AG48*$AB$24-($BW47+G$24))^2+($AG48*$AB$25-($BX47+G$25))^2+($AG48*$AB$26-($BY47+G$26))^2+($AG48*$AB$27-($BZ47+G$27))^2+($AG48*$AB$28-($CA47+G$28))^2+($AG48*$AB$29-($CB47+G$29))^2+($AG48*$AB$30-($CC47+G$30))^2+($AG48*$AB$31-($CD47+G$31))^2+($AG48*$AB$32-($CE47+G$32))^2+($AG48*$AB$33-($CF47+G$33))^2+($AG48*$AB$34-($CG47+G$34))^2+($AG48*$AB$35-($CH47+G$35))^2+($AG48*$AB$36-($CI47+G$36))^2+($AG48*$AB$37-($CJ47+G$37))^2+($AG48*$AB$38-($CK47+G$38))^2+($AG48*$AB$39-($CL47+G$39))^2+($AG48*$AB$40-($CM47+G$40))^2+($AG48*$AB$41-($CN47+G$41))^2+($AG48*$AB$42-($CO47+G$42))^2+($AG48*$AB$43-($CP47+G$43))^2+($AG48*$AB$44-($CQ47+G$44))^2+($AG48*$AB$45-($CR47+G$45))^2+($AG48*$AB$46-($CS47+G$46))^2+($AG48*$AB$47-($CT47+G$47))^2+($AG48*$AB$48-($CU47+G$48))^2+($AG48*$AB$49-($CV47+G$49))^2+($AG48*$AB$50-($CW47+G$50))^2+($AG48*$AB$51-($CX47+G$51))^2+($AG48*$AB$52-($CY47+G$52))^2+($AG48*$AB$53-($CZ47+G$53))^2+($AG48*$AB$54-($DA47+G$54))^2+($AG48*$AB$55-($DB47+G$55))^2+($AG48*$AB$56-($DC47+G$56))^2+($AG48*$AB$57-($DD47+G$57))^2+($AG48*$AB$58-($DE47+G$58))^2+($AG48*$AB$59-($DF47+G$59))^2+($AG48*$AB$60-($DG47+G$60))^2+($AG48*$AB$61-($DH47+G$61))^2+($AG48*$AB$62-($DI47+G$62))^2+($AG48*$AB$63-($DJ47+G$63))^2)))</f>
        <v/>
      </c>
      <c r="AL48" s="418" t="str">
        <f>IF(H$10=0,"",IF(COUNTIF($BE$7:$BE47,AL$6)&gt;=HLOOKUP(AL$6,$E$8:$X$10,ROW($E$10)-ROW($E$8)+1,FALSE),"",SQRT(($AG48*$AB$14-($BM47+H$14))^2+($AG48*$AB$15-($BN47+H$15))^2+($AG48*$AB$16-($BO47+H$16))^2+($AG48*$AB$17-($BP47+H$17))^2+($AG48*$AB$18-($BQ47+H$18))^2+($AG48*$AB$19-($BR47+H$19))^2+($AG48*$AB$20-($BS47+H$20))^2+($AG48*$AB$21-($BT47+H$21))^2+($AG48*$AB$22-($BU47+H$22))^2+($AG48*$AB$23-($BV47+H$23))^2+($AG48*$AB$24-($BW47+H$24))^2+($AG48*$AB$25-($BX47+H$25))^2+($AG48*$AB$26-($BY47+H$26))^2+($AG48*$AB$27-($BZ47+H$27))^2+($AG48*$AB$28-($CA47+H$28))^2+($AG48*$AB$29-($CB47+H$29))^2+($AG48*$AB$30-($CC47+H$30))^2+($AG48*$AB$31-($CD47+H$31))^2+($AG48*$AB$32-($CE47+H$32))^2+($AG48*$AB$33-($CF47+H$33))^2+($AG48*$AB$34-($CG47+H$34))^2+($AG48*$AB$35-($CH47+H$35))^2+($AG48*$AB$36-($CI47+H$36))^2+($AG48*$AB$37-($CJ47+H$37))^2+($AG48*$AB$38-($CK47+H$38))^2+($AG48*$AB$39-($CL47+H$39))^2+($AG48*$AB$40-($CM47+H$40))^2+($AG48*$AB$41-($CN47+H$41))^2+($AG48*$AB$42-($CO47+H$42))^2+($AG48*$AB$43-($CP47+H$43))^2+($AG48*$AB$44-($CQ47+H$44))^2+($AG48*$AB$45-($CR47+H$45))^2+($AG48*$AB$46-($CS47+H$46))^2+($AG48*$AB$47-($CT47+H$47))^2+($AG48*$AB$48-($CU47+H$48))^2+($AG48*$AB$49-($CV47+H$49))^2+($AG48*$AB$50-($CW47+H$50))^2+($AG48*$AB$51-($CX47+H$51))^2+($AG48*$AB$52-($CY47+H$52))^2+($AG48*$AB$53-($CZ47+H$53))^2+($AG48*$AB$54-($DA47+H$54))^2+($AG48*$AB$55-($DB47+H$55))^2+($AG48*$AB$56-($DC47+H$56))^2+($AG48*$AB$57-($DD47+H$57))^2+($AG48*$AB$58-($DE47+H$58))^2+($AG48*$AB$59-($DF47+H$59))^2+($AG48*$AB$60-($DG47+H$60))^2+($AG48*$AB$61-($DH47+H$61))^2+($AG48*$AB$62-($DI47+H$62))^2+($AG48*$AB$63-($DJ47+H$63))^2)))</f>
        <v/>
      </c>
      <c r="AM48" s="418" t="str">
        <f>IF(I$10=0,"",IF(COUNTIF($BE$7:$BE47,AM$6)&gt;=HLOOKUP(AM$6,$E$8:$X$10,ROW($E$10)-ROW($E$8)+1,FALSE),"",SQRT(($AG48*$AB$14-($BM47+I$14))^2+($AG48*$AB$15-($BN47+I$15))^2+($AG48*$AB$16-($BO47+I$16))^2+($AG48*$AB$17-($BP47+I$17))^2+($AG48*$AB$18-($BQ47+I$18))^2+($AG48*$AB$19-($BR47+I$19))^2+($AG48*$AB$20-($BS47+I$20))^2+($AG48*$AB$21-($BT47+I$21))^2+($AG48*$AB$22-($BU47+I$22))^2+($AG48*$AB$23-($BV47+I$23))^2+($AG48*$AB$24-($BW47+I$24))^2+($AG48*$AB$25-($BX47+I$25))^2+($AG48*$AB$26-($BY47+I$26))^2+($AG48*$AB$27-($BZ47+I$27))^2+($AG48*$AB$28-($CA47+I$28))^2+($AG48*$AB$29-($CB47+I$29))^2+($AG48*$AB$30-($CC47+I$30))^2+($AG48*$AB$31-($CD47+I$31))^2+($AG48*$AB$32-($CE47+I$32))^2+($AG48*$AB$33-($CF47+I$33))^2+($AG48*$AB$34-($CG47+I$34))^2+($AG48*$AB$35-($CH47+I$35))^2+($AG48*$AB$36-($CI47+I$36))^2+($AG48*$AB$37-($CJ47+I$37))^2+($AG48*$AB$38-($CK47+I$38))^2+($AG48*$AB$39-($CL47+I$39))^2+($AG48*$AB$40-($CM47+I$40))^2+($AG48*$AB$41-($CN47+I$41))^2+($AG48*$AB$42-($CO47+I$42))^2+($AG48*$AB$43-($CP47+I$43))^2+($AG48*$AB$44-($CQ47+I$44))^2+($AG48*$AB$45-($CR47+I$45))^2+($AG48*$AB$46-($CS47+I$46))^2+($AG48*$AB$47-($CT47+I$47))^2+($AG48*$AB$48-($CU47+I$48))^2+($AG48*$AB$49-($CV47+I$49))^2+($AG48*$AB$50-($CW47+I$50))^2+($AG48*$AB$51-($CX47+I$51))^2+($AG48*$AB$52-($CY47+I$52))^2+($AG48*$AB$53-($CZ47+I$53))^2+($AG48*$AB$54-($DA47+I$54))^2+($AG48*$AB$55-($DB47+I$55))^2+($AG48*$AB$56-($DC47+I$56))^2+($AG48*$AB$57-($DD47+I$57))^2+($AG48*$AB$58-($DE47+I$58))^2+($AG48*$AB$59-($DF47+I$59))^2+($AG48*$AB$60-($DG47+I$60))^2+($AG48*$AB$61-($DH47+I$61))^2+($AG48*$AB$62-($DI47+I$62))^2+($AG48*$AB$63-($DJ47+I$63))^2)))</f>
        <v/>
      </c>
      <c r="AN48" s="418" t="str">
        <f>IF(J$10=0,"",IF(COUNTIF($BE$7:$BE47,AN$6)&gt;=HLOOKUP(AN$6,$E$8:$X$10,ROW($E$10)-ROW($E$8)+1,FALSE),"",SQRT(($AG48*$AB$14-($BM47+J$14))^2+($AG48*$AB$15-($BN47+J$15))^2+($AG48*$AB$16-($BO47+J$16))^2+($AG48*$AB$17-($BP47+J$17))^2+($AG48*$AB$18-($BQ47+J$18))^2+($AG48*$AB$19-($BR47+J$19))^2+($AG48*$AB$20-($BS47+J$20))^2+($AG48*$AB$21-($BT47+J$21))^2+($AG48*$AB$22-($BU47+J$22))^2+($AG48*$AB$23-($BV47+J$23))^2+($AG48*$AB$24-($BW47+J$24))^2+($AG48*$AB$25-($BX47+J$25))^2+($AG48*$AB$26-($BY47+J$26))^2+($AG48*$AB$27-($BZ47+J$27))^2+($AG48*$AB$28-($CA47+J$28))^2+($AG48*$AB$29-($CB47+J$29))^2+($AG48*$AB$30-($CC47+J$30))^2+($AG48*$AB$31-($CD47+J$31))^2+($AG48*$AB$32-($CE47+J$32))^2+($AG48*$AB$33-($CF47+J$33))^2+($AG48*$AB$34-($CG47+J$34))^2+($AG48*$AB$35-($CH47+J$35))^2+($AG48*$AB$36-($CI47+J$36))^2+($AG48*$AB$37-($CJ47+J$37))^2+($AG48*$AB$38-($CK47+J$38))^2+($AG48*$AB$39-($CL47+J$39))^2+($AG48*$AB$40-($CM47+J$40))^2+($AG48*$AB$41-($CN47+J$41))^2+($AG48*$AB$42-($CO47+J$42))^2+($AG48*$AB$43-($CP47+J$43))^2+($AG48*$AB$44-($CQ47+J$44))^2+($AG48*$AB$45-($CR47+J$45))^2+($AG48*$AB$46-($CS47+J$46))^2+($AG48*$AB$47-($CT47+J$47))^2+($AG48*$AB$48-($CU47+J$48))^2+($AG48*$AB$49-($CV47+J$49))^2+($AG48*$AB$50-($CW47+J$50))^2+($AG48*$AB$51-($CX47+J$51))^2+($AG48*$AB$52-($CY47+J$52))^2+($AG48*$AB$53-($CZ47+J$53))^2+($AG48*$AB$54-($DA47+J$54))^2+($AG48*$AB$55-($DB47+J$55))^2+($AG48*$AB$56-($DC47+J$56))^2+($AG48*$AB$57-($DD47+J$57))^2+($AG48*$AB$58-($DE47+J$58))^2+($AG48*$AB$59-($DF47+J$59))^2+($AG48*$AB$60-($DG47+J$60))^2+($AG48*$AB$61-($DH47+J$61))^2+($AG48*$AB$62-($DI47+J$62))^2+($AG48*$AB$63-($DJ47+J$63))^2)))</f>
        <v/>
      </c>
      <c r="AO48" s="418" t="str">
        <f>IF(K$10=0,"",IF(COUNTIF($BE$7:$BE47,AO$6)&gt;=HLOOKUP(AO$6,$E$8:$X$10,ROW($E$10)-ROW($E$8)+1,FALSE),"",SQRT(($AG48*$AB$14-($BM47+K$14))^2+($AG48*$AB$15-($BN47+K$15))^2+($AG48*$AB$16-($BO47+K$16))^2+($AG48*$AB$17-($BP47+K$17))^2+($AG48*$AB$18-($BQ47+K$18))^2+($AG48*$AB$19-($BR47+K$19))^2+($AG48*$AB$20-($BS47+K$20))^2+($AG48*$AB$21-($BT47+K$21))^2+($AG48*$AB$22-($BU47+K$22))^2+($AG48*$AB$23-($BV47+K$23))^2+($AG48*$AB$24-($BW47+K$24))^2+($AG48*$AB$25-($BX47+K$25))^2+($AG48*$AB$26-($BY47+K$26))^2+($AG48*$AB$27-($BZ47+K$27))^2+($AG48*$AB$28-($CA47+K$28))^2+($AG48*$AB$29-($CB47+K$29))^2+($AG48*$AB$30-($CC47+K$30))^2+($AG48*$AB$31-($CD47+K$31))^2+($AG48*$AB$32-($CE47+K$32))^2+($AG48*$AB$33-($CF47+K$33))^2+($AG48*$AB$34-($CG47+K$34))^2+($AG48*$AB$35-($CH47+K$35))^2+($AG48*$AB$36-($CI47+K$36))^2+($AG48*$AB$37-($CJ47+K$37))^2+($AG48*$AB$38-($CK47+K$38))^2+($AG48*$AB$39-($CL47+K$39))^2+($AG48*$AB$40-($CM47+K$40))^2+($AG48*$AB$41-($CN47+K$41))^2+($AG48*$AB$42-($CO47+K$42))^2+($AG48*$AB$43-($CP47+K$43))^2+($AG48*$AB$44-($CQ47+K$44))^2+($AG48*$AB$45-($CR47+K$45))^2+($AG48*$AB$46-($CS47+K$46))^2+($AG48*$AB$47-($CT47+K$47))^2+($AG48*$AB$48-($CU47+K$48))^2+($AG48*$AB$49-($CV47+K$49))^2+($AG48*$AB$50-($CW47+K$50))^2+($AG48*$AB$51-($CX47+K$51))^2+($AG48*$AB$52-($CY47+K$52))^2+($AG48*$AB$53-($CZ47+K$53))^2+($AG48*$AB$54-($DA47+K$54))^2+($AG48*$AB$55-($DB47+K$55))^2+($AG48*$AB$56-($DC47+K$56))^2+($AG48*$AB$57-($DD47+K$57))^2+($AG48*$AB$58-($DE47+K$58))^2+($AG48*$AB$59-($DF47+K$59))^2+($AG48*$AB$60-($DG47+K$60))^2+($AG48*$AB$61-($DH47+K$61))^2+($AG48*$AB$62-($DI47+K$62))^2+($AG48*$AB$63-($DJ47+K$63))^2)))</f>
        <v/>
      </c>
      <c r="AP48" s="418" t="str">
        <f>IF(L$10=0,"",IF(COUNTIF($BE$7:$BE47,AP$6)&gt;=HLOOKUP(AP$6,$E$8:$X$10,ROW($E$10)-ROW($E$8)+1,FALSE),"",SQRT(($AG48*$AB$14-($BM47+L$14))^2+($AG48*$AB$15-($BN47+L$15))^2+($AG48*$AB$16-($BO47+L$16))^2+($AG48*$AB$17-($BP47+L$17))^2+($AG48*$AB$18-($BQ47+L$18))^2+($AG48*$AB$19-($BR47+L$19))^2+($AG48*$AB$20-($BS47+L$20))^2+($AG48*$AB$21-($BT47+L$21))^2+($AG48*$AB$22-($BU47+L$22))^2+($AG48*$AB$23-($BV47+L$23))^2+($AG48*$AB$24-($BW47+L$24))^2+($AG48*$AB$25-($BX47+L$25))^2+($AG48*$AB$26-($BY47+L$26))^2+($AG48*$AB$27-($BZ47+L$27))^2+($AG48*$AB$28-($CA47+L$28))^2+($AG48*$AB$29-($CB47+L$29))^2+($AG48*$AB$30-($CC47+L$30))^2+($AG48*$AB$31-($CD47+L$31))^2+($AG48*$AB$32-($CE47+L$32))^2+($AG48*$AB$33-($CF47+L$33))^2+($AG48*$AB$34-($CG47+L$34))^2+($AG48*$AB$35-($CH47+L$35))^2+($AG48*$AB$36-($CI47+L$36))^2+($AG48*$AB$37-($CJ47+L$37))^2+($AG48*$AB$38-($CK47+L$38))^2+($AG48*$AB$39-($CL47+L$39))^2+($AG48*$AB$40-($CM47+L$40))^2+($AG48*$AB$41-($CN47+L$41))^2+($AG48*$AB$42-($CO47+L$42))^2+($AG48*$AB$43-($CP47+L$43))^2+($AG48*$AB$44-($CQ47+L$44))^2+($AG48*$AB$45-($CR47+L$45))^2+($AG48*$AB$46-($CS47+L$46))^2+($AG48*$AB$47-($CT47+L$47))^2+($AG48*$AB$48-($CU47+L$48))^2+($AG48*$AB$49-($CV47+L$49))^2+($AG48*$AB$50-($CW47+L$50))^2+($AG48*$AB$51-($CX47+L$51))^2+($AG48*$AB$52-($CY47+L$52))^2+($AG48*$AB$53-($CZ47+L$53))^2+($AG48*$AB$54-($DA47+L$54))^2+($AG48*$AB$55-($DB47+L$55))^2+($AG48*$AB$56-($DC47+L$56))^2+($AG48*$AB$57-($DD47+L$57))^2+($AG48*$AB$58-($DE47+L$58))^2+($AG48*$AB$59-($DF47+L$59))^2+($AG48*$AB$60-($DG47+L$60))^2+($AG48*$AB$61-($DH47+L$61))^2+($AG48*$AB$62-($DI47+L$62))^2+($AG48*$AB$63-($DJ47+L$63))^2)))</f>
        <v/>
      </c>
      <c r="AQ48" s="418" t="str">
        <f>IF(M$10=0,"",IF(COUNTIF($BE$7:$BE47,AQ$6)&gt;=HLOOKUP(AQ$6,$E$8:$X$10,ROW($E$10)-ROW($E$8)+1,FALSE),"",SQRT(($AG48*$AB$14-($BM47+M$14))^2+($AG48*$AB$15-($BN47+M$15))^2+($AG48*$AB$16-($BO47+M$16))^2+($AG48*$AB$17-($BP47+M$17))^2+($AG48*$AB$18-($BQ47+M$18))^2+($AG48*$AB$19-($BR47+M$19))^2+($AG48*$AB$20-($BS47+M$20))^2+($AG48*$AB$21-($BT47+M$21))^2+($AG48*$AB$22-($BU47+M$22))^2+($AG48*$AB$23-($BV47+M$23))^2+($AG48*$AB$24-($BW47+M$24))^2+($AG48*$AB$25-($BX47+M$25))^2+($AG48*$AB$26-($BY47+M$26))^2+($AG48*$AB$27-($BZ47+M$27))^2+($AG48*$AB$28-($CA47+M$28))^2+($AG48*$AB$29-($CB47+M$29))^2+($AG48*$AB$30-($CC47+M$30))^2+($AG48*$AB$31-($CD47+M$31))^2+($AG48*$AB$32-($CE47+M$32))^2+($AG48*$AB$33-($CF47+M$33))^2+($AG48*$AB$34-($CG47+M$34))^2+($AG48*$AB$35-($CH47+M$35))^2+($AG48*$AB$36-($CI47+M$36))^2+($AG48*$AB$37-($CJ47+M$37))^2+($AG48*$AB$38-($CK47+M$38))^2+($AG48*$AB$39-($CL47+M$39))^2+($AG48*$AB$40-($CM47+M$40))^2+($AG48*$AB$41-($CN47+M$41))^2+($AG48*$AB$42-($CO47+M$42))^2+($AG48*$AB$43-($CP47+M$43))^2+($AG48*$AB$44-($CQ47+M$44))^2+($AG48*$AB$45-($CR47+M$45))^2+($AG48*$AB$46-($CS47+M$46))^2+($AG48*$AB$47-($CT47+M$47))^2+($AG48*$AB$48-($CU47+M$48))^2+($AG48*$AB$49-($CV47+M$49))^2+($AG48*$AB$50-($CW47+M$50))^2+($AG48*$AB$51-($CX47+M$51))^2+($AG48*$AB$52-($CY47+M$52))^2+($AG48*$AB$53-($CZ47+M$53))^2+($AG48*$AB$54-($DA47+M$54))^2+($AG48*$AB$55-($DB47+M$55))^2+($AG48*$AB$56-($DC47+M$56))^2+($AG48*$AB$57-($DD47+M$57))^2+($AG48*$AB$58-($DE47+M$58))^2+($AG48*$AB$59-($DF47+M$59))^2+($AG48*$AB$60-($DG47+M$60))^2+($AG48*$AB$61-($DH47+M$61))^2+($AG48*$AB$62-($DI47+M$62))^2+($AG48*$AB$63-($DJ47+M$63))^2)))</f>
        <v/>
      </c>
      <c r="AR48" s="418" t="str">
        <f>IF(N$10=0,"",IF(COUNTIF($BE$7:$BE47,AR$6)&gt;=HLOOKUP(AR$6,$E$8:$X$10,ROW($E$10)-ROW($E$8)+1,FALSE),"",SQRT(($AG48*$AB$14-($BM47+N$14))^2+($AG48*$AB$15-($BN47+N$15))^2+($AG48*$AB$16-($BO47+N$16))^2+($AG48*$AB$17-($BP47+N$17))^2+($AG48*$AB$18-($BQ47+N$18))^2+($AG48*$AB$19-($BR47+N$19))^2+($AG48*$AB$20-($BS47+N$20))^2+($AG48*$AB$21-($BT47+N$21))^2+($AG48*$AB$22-($BU47+N$22))^2+($AG48*$AB$23-($BV47+N$23))^2+($AG48*$AB$24-($BW47+N$24))^2+($AG48*$AB$25-($BX47+N$25))^2+($AG48*$AB$26-($BY47+N$26))^2+($AG48*$AB$27-($BZ47+N$27))^2+($AG48*$AB$28-($CA47+N$28))^2+($AG48*$AB$29-($CB47+N$29))^2+($AG48*$AB$30-($CC47+N$30))^2+($AG48*$AB$31-($CD47+N$31))^2+($AG48*$AB$32-($CE47+N$32))^2+($AG48*$AB$33-($CF47+N$33))^2+($AG48*$AB$34-($CG47+N$34))^2+($AG48*$AB$35-($CH47+N$35))^2+($AG48*$AB$36-($CI47+N$36))^2+($AG48*$AB$37-($CJ47+N$37))^2+($AG48*$AB$38-($CK47+N$38))^2+($AG48*$AB$39-($CL47+N$39))^2+($AG48*$AB$40-($CM47+N$40))^2+($AG48*$AB$41-($CN47+N$41))^2+($AG48*$AB$42-($CO47+N$42))^2+($AG48*$AB$43-($CP47+N$43))^2+($AG48*$AB$44-($CQ47+N$44))^2+($AG48*$AB$45-($CR47+N$45))^2+($AG48*$AB$46-($CS47+N$46))^2+($AG48*$AB$47-($CT47+N$47))^2+($AG48*$AB$48-($CU47+N$48))^2+($AG48*$AB$49-($CV47+N$49))^2+($AG48*$AB$50-($CW47+N$50))^2+($AG48*$AB$51-($CX47+N$51))^2+($AG48*$AB$52-($CY47+N$52))^2+($AG48*$AB$53-($CZ47+N$53))^2+($AG48*$AB$54-($DA47+N$54))^2+($AG48*$AB$55-($DB47+N$55))^2+($AG48*$AB$56-($DC47+N$56))^2+($AG48*$AB$57-($DD47+N$57))^2+($AG48*$AB$58-($DE47+N$58))^2+($AG48*$AB$59-($DF47+N$59))^2+($AG48*$AB$60-($DG47+N$60))^2+($AG48*$AB$61-($DH47+N$61))^2+($AG48*$AB$62-($DI47+N$62))^2+($AG48*$AB$63-($DJ47+N$63))^2)))</f>
        <v/>
      </c>
      <c r="AS48" s="418" t="str">
        <f>IF(O$10=0,"",IF(COUNTIF($BE$7:$BE47,AS$6)&gt;=HLOOKUP(AS$6,$E$8:$X$10,ROW($E$10)-ROW($E$8)+1,FALSE),"",SQRT(($AG48*$AB$14-($BM47+O$14))^2+($AG48*$AB$15-($BN47+O$15))^2+($AG48*$AB$16-($BO47+O$16))^2+($AG48*$AB$17-($BP47+O$17))^2+($AG48*$AB$18-($BQ47+O$18))^2+($AG48*$AB$19-($BR47+O$19))^2+($AG48*$AB$20-($BS47+O$20))^2+($AG48*$AB$21-($BT47+O$21))^2+($AG48*$AB$22-($BU47+O$22))^2+($AG48*$AB$23-($BV47+O$23))^2+($AG48*$AB$24-($BW47+O$24))^2+($AG48*$AB$25-($BX47+O$25))^2+($AG48*$AB$26-($BY47+O$26))^2+($AG48*$AB$27-($BZ47+O$27))^2+($AG48*$AB$28-($CA47+O$28))^2+($AG48*$AB$29-($CB47+O$29))^2+($AG48*$AB$30-($CC47+O$30))^2+($AG48*$AB$31-($CD47+O$31))^2+($AG48*$AB$32-($CE47+O$32))^2+($AG48*$AB$33-($CF47+O$33))^2+($AG48*$AB$34-($CG47+O$34))^2+($AG48*$AB$35-($CH47+O$35))^2+($AG48*$AB$36-($CI47+O$36))^2+($AG48*$AB$37-($CJ47+O$37))^2+($AG48*$AB$38-($CK47+O$38))^2+($AG48*$AB$39-($CL47+O$39))^2+($AG48*$AB$40-($CM47+O$40))^2+($AG48*$AB$41-($CN47+O$41))^2+($AG48*$AB$42-($CO47+O$42))^2+($AG48*$AB$43-($CP47+O$43))^2+($AG48*$AB$44-($CQ47+O$44))^2+($AG48*$AB$45-($CR47+O$45))^2+($AG48*$AB$46-($CS47+O$46))^2+($AG48*$AB$47-($CT47+O$47))^2+($AG48*$AB$48-($CU47+O$48))^2+($AG48*$AB$49-($CV47+O$49))^2+($AG48*$AB$50-($CW47+O$50))^2+($AG48*$AB$51-($CX47+O$51))^2+($AG48*$AB$52-($CY47+O$52))^2+($AG48*$AB$53-($CZ47+O$53))^2+($AG48*$AB$54-($DA47+O$54))^2+($AG48*$AB$55-($DB47+O$55))^2+($AG48*$AB$56-($DC47+O$56))^2+($AG48*$AB$57-($DD47+O$57))^2+($AG48*$AB$58-($DE47+O$58))^2+($AG48*$AB$59-($DF47+O$59))^2+($AG48*$AB$60-($DG47+O$60))^2+($AG48*$AB$61-($DH47+O$61))^2+($AG48*$AB$62-($DI47+O$62))^2+($AG48*$AB$63-($DJ47+O$63))^2)))</f>
        <v/>
      </c>
      <c r="AT48" s="418" t="str">
        <f>IF(P$10=0,"",IF(COUNTIF($BE$7:$BE47,AT$6)&gt;=HLOOKUP(AT$6,$E$8:$X$10,ROW($E$10)-ROW($E$8)+1,FALSE),"",SQRT(($AG48*$AB$14-($BM47+P$14))^2+($AG48*$AB$15-($BN47+P$15))^2+($AG48*$AB$16-($BO47+P$16))^2+($AG48*$AB$17-($BP47+P$17))^2+($AG48*$AB$18-($BQ47+P$18))^2+($AG48*$AB$19-($BR47+P$19))^2+($AG48*$AB$20-($BS47+P$20))^2+($AG48*$AB$21-($BT47+P$21))^2+($AG48*$AB$22-($BU47+P$22))^2+($AG48*$AB$23-($BV47+P$23))^2+($AG48*$AB$24-($BW47+P$24))^2+($AG48*$AB$25-($BX47+P$25))^2+($AG48*$AB$26-($BY47+P$26))^2+($AG48*$AB$27-($BZ47+P$27))^2+($AG48*$AB$28-($CA47+P$28))^2+($AG48*$AB$29-($CB47+P$29))^2+($AG48*$AB$30-($CC47+P$30))^2+($AG48*$AB$31-($CD47+P$31))^2+($AG48*$AB$32-($CE47+P$32))^2+($AG48*$AB$33-($CF47+P$33))^2+($AG48*$AB$34-($CG47+P$34))^2+($AG48*$AB$35-($CH47+P$35))^2+($AG48*$AB$36-($CI47+P$36))^2+($AG48*$AB$37-($CJ47+P$37))^2+($AG48*$AB$38-($CK47+P$38))^2+($AG48*$AB$39-($CL47+P$39))^2+($AG48*$AB$40-($CM47+P$40))^2+($AG48*$AB$41-($CN47+P$41))^2+($AG48*$AB$42-($CO47+P$42))^2+($AG48*$AB$43-($CP47+P$43))^2+($AG48*$AB$44-($CQ47+P$44))^2+($AG48*$AB$45-($CR47+P$45))^2+($AG48*$AB$46-($CS47+P$46))^2+($AG48*$AB$47-($CT47+P$47))^2+($AG48*$AB$48-($CU47+P$48))^2+($AG48*$AB$49-($CV47+P$49))^2+($AG48*$AB$50-($CW47+P$50))^2+($AG48*$AB$51-($CX47+P$51))^2+($AG48*$AB$52-($CY47+P$52))^2+($AG48*$AB$53-($CZ47+P$53))^2+($AG48*$AB$54-($DA47+P$54))^2+($AG48*$AB$55-($DB47+P$55))^2+($AG48*$AB$56-($DC47+P$56))^2+($AG48*$AB$57-($DD47+P$57))^2+($AG48*$AB$58-($DE47+P$58))^2+($AG48*$AB$59-($DF47+P$59))^2+($AG48*$AB$60-($DG47+P$60))^2+($AG48*$AB$61-($DH47+P$61))^2+($AG48*$AB$62-($DI47+P$62))^2+($AG48*$AB$63-($DJ47+P$63))^2)))</f>
        <v/>
      </c>
      <c r="AU48" s="418" t="str">
        <f>IF(Q$10=0,"",IF(COUNTIF($BE$7:$BE47,AU$6)&gt;=HLOOKUP(AU$6,$E$8:$X$10,ROW($E$10)-ROW($E$8)+1,FALSE),"",SQRT(($AG48*$AB$14-($BM47+Q$14))^2+($AG48*$AB$15-($BN47+Q$15))^2+($AG48*$AB$16-($BO47+Q$16))^2+($AG48*$AB$17-($BP47+Q$17))^2+($AG48*$AB$18-($BQ47+Q$18))^2+($AG48*$AB$19-($BR47+Q$19))^2+($AG48*$AB$20-($BS47+Q$20))^2+($AG48*$AB$21-($BT47+Q$21))^2+($AG48*$AB$22-($BU47+Q$22))^2+($AG48*$AB$23-($BV47+Q$23))^2+($AG48*$AB$24-($BW47+Q$24))^2+($AG48*$AB$25-($BX47+Q$25))^2+($AG48*$AB$26-($BY47+Q$26))^2+($AG48*$AB$27-($BZ47+Q$27))^2+($AG48*$AB$28-($CA47+Q$28))^2+($AG48*$AB$29-($CB47+Q$29))^2+($AG48*$AB$30-($CC47+Q$30))^2+($AG48*$AB$31-($CD47+Q$31))^2+($AG48*$AB$32-($CE47+Q$32))^2+($AG48*$AB$33-($CF47+Q$33))^2+($AG48*$AB$34-($CG47+Q$34))^2+($AG48*$AB$35-($CH47+Q$35))^2+($AG48*$AB$36-($CI47+Q$36))^2+($AG48*$AB$37-($CJ47+Q$37))^2+($AG48*$AB$38-($CK47+Q$38))^2+($AG48*$AB$39-($CL47+Q$39))^2+($AG48*$AB$40-($CM47+Q$40))^2+($AG48*$AB$41-($CN47+Q$41))^2+($AG48*$AB$42-($CO47+Q$42))^2+($AG48*$AB$43-($CP47+Q$43))^2+($AG48*$AB$44-($CQ47+Q$44))^2+($AG48*$AB$45-($CR47+Q$45))^2+($AG48*$AB$46-($CS47+Q$46))^2+($AG48*$AB$47-($CT47+Q$47))^2+($AG48*$AB$48-($CU47+Q$48))^2+($AG48*$AB$49-($CV47+Q$49))^2+($AG48*$AB$50-($CW47+Q$50))^2+($AG48*$AB$51-($CX47+Q$51))^2+($AG48*$AB$52-($CY47+Q$52))^2+($AG48*$AB$53-($CZ47+Q$53))^2+($AG48*$AB$54-($DA47+Q$54))^2+($AG48*$AB$55-($DB47+Q$55))^2+($AG48*$AB$56-($DC47+Q$56))^2+($AG48*$AB$57-($DD47+Q$57))^2+($AG48*$AB$58-($DE47+Q$58))^2+($AG48*$AB$59-($DF47+Q$59))^2+($AG48*$AB$60-($DG47+Q$60))^2+($AG48*$AB$61-($DH47+Q$61))^2+($AG48*$AB$62-($DI47+Q$62))^2+($AG48*$AB$63-($DJ47+Q$63))^2)))</f>
        <v/>
      </c>
      <c r="AV48" s="418" t="str">
        <f>IF(R$10=0,"",IF(COUNTIF($BE$7:$BE47,AV$6)&gt;=HLOOKUP(AV$6,$E$8:$X$10,ROW($E$10)-ROW($E$8)+1,FALSE),"",SQRT(($AG48*$AB$14-($BM47+R$14))^2+($AG48*$AB$15-($BN47+R$15))^2+($AG48*$AB$16-($BO47+R$16))^2+($AG48*$AB$17-($BP47+R$17))^2+($AG48*$AB$18-($BQ47+R$18))^2+($AG48*$AB$19-($BR47+R$19))^2+($AG48*$AB$20-($BS47+R$20))^2+($AG48*$AB$21-($BT47+R$21))^2+($AG48*$AB$22-($BU47+R$22))^2+($AG48*$AB$23-($BV47+R$23))^2+($AG48*$AB$24-($BW47+R$24))^2+($AG48*$AB$25-($BX47+R$25))^2+($AG48*$AB$26-($BY47+R$26))^2+($AG48*$AB$27-($BZ47+R$27))^2+($AG48*$AB$28-($CA47+R$28))^2+($AG48*$AB$29-($CB47+R$29))^2+($AG48*$AB$30-($CC47+R$30))^2+($AG48*$AB$31-($CD47+R$31))^2+($AG48*$AB$32-($CE47+R$32))^2+($AG48*$AB$33-($CF47+R$33))^2+($AG48*$AB$34-($CG47+R$34))^2+($AG48*$AB$35-($CH47+R$35))^2+($AG48*$AB$36-($CI47+R$36))^2+($AG48*$AB$37-($CJ47+R$37))^2+($AG48*$AB$38-($CK47+R$38))^2+($AG48*$AB$39-($CL47+R$39))^2+($AG48*$AB$40-($CM47+R$40))^2+($AG48*$AB$41-($CN47+R$41))^2+($AG48*$AB$42-($CO47+R$42))^2+($AG48*$AB$43-($CP47+R$43))^2+($AG48*$AB$44-($CQ47+R$44))^2+($AG48*$AB$45-($CR47+R$45))^2+($AG48*$AB$46-($CS47+R$46))^2+($AG48*$AB$47-($CT47+R$47))^2+($AG48*$AB$48-($CU47+R$48))^2+($AG48*$AB$49-($CV47+R$49))^2+($AG48*$AB$50-($CW47+R$50))^2+($AG48*$AB$51-($CX47+R$51))^2+($AG48*$AB$52-($CY47+R$52))^2+($AG48*$AB$53-($CZ47+R$53))^2+($AG48*$AB$54-($DA47+R$54))^2+($AG48*$AB$55-($DB47+R$55))^2+($AG48*$AB$56-($DC47+R$56))^2+($AG48*$AB$57-($DD47+R$57))^2+($AG48*$AB$58-($DE47+R$58))^2+($AG48*$AB$59-($DF47+R$59))^2+($AG48*$AB$60-($DG47+R$60))^2+($AG48*$AB$61-($DH47+R$61))^2+($AG48*$AB$62-($DI47+R$62))^2+($AG48*$AB$63-($DJ47+R$63))^2)))</f>
        <v/>
      </c>
      <c r="AW48" s="418" t="str">
        <f>IF(S$10=0,"",IF(COUNTIF($BE$7:$BE47,AW$6)&gt;=HLOOKUP(AW$6,$E$8:$X$10,ROW($E$10)-ROW($E$8)+1,FALSE),"",SQRT(($AG48*$AB$14-($BM47+S$14))^2+($AG48*$AB$15-($BN47+S$15))^2+($AG48*$AB$16-($BO47+S$16))^2+($AG48*$AB$17-($BP47+S$17))^2+($AG48*$AB$18-($BQ47+S$18))^2+($AG48*$AB$19-($BR47+S$19))^2+($AG48*$AB$20-($BS47+S$20))^2+($AG48*$AB$21-($BT47+S$21))^2+($AG48*$AB$22-($BU47+S$22))^2+($AG48*$AB$23-($BV47+S$23))^2+($AG48*$AB$24-($BW47+S$24))^2+($AG48*$AB$25-($BX47+S$25))^2+($AG48*$AB$26-($BY47+S$26))^2+($AG48*$AB$27-($BZ47+S$27))^2+($AG48*$AB$28-($CA47+S$28))^2+($AG48*$AB$29-($CB47+S$29))^2+($AG48*$AB$30-($CC47+S$30))^2+($AG48*$AB$31-($CD47+S$31))^2+($AG48*$AB$32-($CE47+S$32))^2+($AG48*$AB$33-($CF47+S$33))^2+($AG48*$AB$34-($CG47+S$34))^2+($AG48*$AB$35-($CH47+S$35))^2+($AG48*$AB$36-($CI47+S$36))^2+($AG48*$AB$37-($CJ47+S$37))^2+($AG48*$AB$38-($CK47+S$38))^2+($AG48*$AB$39-($CL47+S$39))^2+($AG48*$AB$40-($CM47+S$40))^2+($AG48*$AB$41-($CN47+S$41))^2+($AG48*$AB$42-($CO47+S$42))^2+($AG48*$AB$43-($CP47+S$43))^2+($AG48*$AB$44-($CQ47+S$44))^2+($AG48*$AB$45-($CR47+S$45))^2+($AG48*$AB$46-($CS47+S$46))^2+($AG48*$AB$47-($CT47+S$47))^2+($AG48*$AB$48-($CU47+S$48))^2+($AG48*$AB$49-($CV47+S$49))^2+($AG48*$AB$50-($CW47+S$50))^2+($AG48*$AB$51-($CX47+S$51))^2+($AG48*$AB$52-($CY47+S$52))^2+($AG48*$AB$53-($CZ47+S$53))^2+($AG48*$AB$54-($DA47+S$54))^2+($AG48*$AB$55-($DB47+S$55))^2+($AG48*$AB$56-($DC47+S$56))^2+($AG48*$AB$57-($DD47+S$57))^2+($AG48*$AB$58-($DE47+S$58))^2+($AG48*$AB$59-($DF47+S$59))^2+($AG48*$AB$60-($DG47+S$60))^2+($AG48*$AB$61-($DH47+S$61))^2+($AG48*$AB$62-($DI47+S$62))^2+($AG48*$AB$63-($DJ47+S$63))^2)))</f>
        <v/>
      </c>
      <c r="AX48" s="418" t="str">
        <f>IF(T$10=0,"",IF(COUNTIF($BE$7:$BE47,AX$6)&gt;=HLOOKUP(AX$6,$E$8:$X$10,ROW($E$10)-ROW($E$8)+1,FALSE),"",SQRT(($AG48*$AB$14-($BM47+T$14))^2+($AG48*$AB$15-($BN47+T$15))^2+($AG48*$AB$16-($BO47+T$16))^2+($AG48*$AB$17-($BP47+T$17))^2+($AG48*$AB$18-($BQ47+T$18))^2+($AG48*$AB$19-($BR47+T$19))^2+($AG48*$AB$20-($BS47+T$20))^2+($AG48*$AB$21-($BT47+T$21))^2+($AG48*$AB$22-($BU47+T$22))^2+($AG48*$AB$23-($BV47+T$23))^2+($AG48*$AB$24-($BW47+T$24))^2+($AG48*$AB$25-($BX47+T$25))^2+($AG48*$AB$26-($BY47+T$26))^2+($AG48*$AB$27-($BZ47+T$27))^2+($AG48*$AB$28-($CA47+T$28))^2+($AG48*$AB$29-($CB47+T$29))^2+($AG48*$AB$30-($CC47+T$30))^2+($AG48*$AB$31-($CD47+T$31))^2+($AG48*$AB$32-($CE47+T$32))^2+($AG48*$AB$33-($CF47+T$33))^2+($AG48*$AB$34-($CG47+T$34))^2+($AG48*$AB$35-($CH47+T$35))^2+($AG48*$AB$36-($CI47+T$36))^2+($AG48*$AB$37-($CJ47+T$37))^2+($AG48*$AB$38-($CK47+T$38))^2+($AG48*$AB$39-($CL47+T$39))^2+($AG48*$AB$40-($CM47+T$40))^2+($AG48*$AB$41-($CN47+T$41))^2+($AG48*$AB$42-($CO47+T$42))^2+($AG48*$AB$43-($CP47+T$43))^2+($AG48*$AB$44-($CQ47+T$44))^2+($AG48*$AB$45-($CR47+T$45))^2+($AG48*$AB$46-($CS47+T$46))^2+($AG48*$AB$47-($CT47+T$47))^2+($AG48*$AB$48-($CU47+T$48))^2+($AG48*$AB$49-($CV47+T$49))^2+($AG48*$AB$50-($CW47+T$50))^2+($AG48*$AB$51-($CX47+T$51))^2+($AG48*$AB$52-($CY47+T$52))^2+($AG48*$AB$53-($CZ47+T$53))^2+($AG48*$AB$54-($DA47+T$54))^2+($AG48*$AB$55-($DB47+T$55))^2+($AG48*$AB$56-($DC47+T$56))^2+($AG48*$AB$57-($DD47+T$57))^2+($AG48*$AB$58-($DE47+T$58))^2+($AG48*$AB$59-($DF47+T$59))^2+($AG48*$AB$60-($DG47+T$60))^2+($AG48*$AB$61-($DH47+T$61))^2+($AG48*$AB$62-($DI47+T$62))^2+($AG48*$AB$63-($DJ47+T$63))^2)))</f>
        <v/>
      </c>
      <c r="AY48" s="418" t="str">
        <f>IF(U$10=0,"",IF(COUNTIF($BE$7:$BE47,AY$6)&gt;=HLOOKUP(AY$6,$E$8:$X$10,ROW($E$10)-ROW($E$8)+1,FALSE),"",SQRT(($AG48*$AB$14-($BM47+U$14))^2+($AG48*$AB$15-($BN47+U$15))^2+($AG48*$AB$16-($BO47+U$16))^2+($AG48*$AB$17-($BP47+U$17))^2+($AG48*$AB$18-($BQ47+U$18))^2+($AG48*$AB$19-($BR47+U$19))^2+($AG48*$AB$20-($BS47+U$20))^2+($AG48*$AB$21-($BT47+U$21))^2+($AG48*$AB$22-($BU47+U$22))^2+($AG48*$AB$23-($BV47+U$23))^2+($AG48*$AB$24-($BW47+U$24))^2+($AG48*$AB$25-($BX47+U$25))^2+($AG48*$AB$26-($BY47+U$26))^2+($AG48*$AB$27-($BZ47+U$27))^2+($AG48*$AB$28-($CA47+U$28))^2+($AG48*$AB$29-($CB47+U$29))^2+($AG48*$AB$30-($CC47+U$30))^2+($AG48*$AB$31-($CD47+U$31))^2+($AG48*$AB$32-($CE47+U$32))^2+($AG48*$AB$33-($CF47+U$33))^2+($AG48*$AB$34-($CG47+U$34))^2+($AG48*$AB$35-($CH47+U$35))^2+($AG48*$AB$36-($CI47+U$36))^2+($AG48*$AB$37-($CJ47+U$37))^2+($AG48*$AB$38-($CK47+U$38))^2+($AG48*$AB$39-($CL47+U$39))^2+($AG48*$AB$40-($CM47+U$40))^2+($AG48*$AB$41-($CN47+U$41))^2+($AG48*$AB$42-($CO47+U$42))^2+($AG48*$AB$43-($CP47+U$43))^2+($AG48*$AB$44-($CQ47+U$44))^2+($AG48*$AB$45-($CR47+U$45))^2+($AG48*$AB$46-($CS47+U$46))^2+($AG48*$AB$47-($CT47+U$47))^2+($AG48*$AB$48-($CU47+U$48))^2+($AG48*$AB$49-($CV47+U$49))^2+($AG48*$AB$50-($CW47+U$50))^2+($AG48*$AB$51-($CX47+U$51))^2+($AG48*$AB$52-($CY47+U$52))^2+($AG48*$AB$53-($CZ47+U$53))^2+($AG48*$AB$54-($DA47+U$54))^2+($AG48*$AB$55-($DB47+U$55))^2+($AG48*$AB$56-($DC47+U$56))^2+($AG48*$AB$57-($DD47+U$57))^2+($AG48*$AB$58-($DE47+U$58))^2+($AG48*$AB$59-($DF47+U$59))^2+($AG48*$AB$60-($DG47+U$60))^2+($AG48*$AB$61-($DH47+U$61))^2+($AG48*$AB$62-($DI47+U$62))^2+($AG48*$AB$63-($DJ47+U$63))^2)))</f>
        <v/>
      </c>
      <c r="AZ48" s="418" t="str">
        <f>IF(V$10=0,"",IF(COUNTIF($BE$7:$BE47,AZ$6)&gt;=HLOOKUP(AZ$6,$E$8:$X$10,ROW($E$10)-ROW($E$8)+1,FALSE),"",SQRT(($AG48*$AB$14-($BM47+V$14))^2+($AG48*$AB$15-($BN47+V$15))^2+($AG48*$AB$16-($BO47+V$16))^2+($AG48*$AB$17-($BP47+V$17))^2+($AG48*$AB$18-($BQ47+V$18))^2+($AG48*$AB$19-($BR47+V$19))^2+($AG48*$AB$20-($BS47+V$20))^2+($AG48*$AB$21-($BT47+V$21))^2+($AG48*$AB$22-($BU47+V$22))^2+($AG48*$AB$23-($BV47+V$23))^2+($AG48*$AB$24-($BW47+V$24))^2+($AG48*$AB$25-($BX47+V$25))^2+($AG48*$AB$26-($BY47+V$26))^2+($AG48*$AB$27-($BZ47+V$27))^2+($AG48*$AB$28-($CA47+V$28))^2+($AG48*$AB$29-($CB47+V$29))^2+($AG48*$AB$30-($CC47+V$30))^2+($AG48*$AB$31-($CD47+V$31))^2+($AG48*$AB$32-($CE47+V$32))^2+($AG48*$AB$33-($CF47+V$33))^2+($AG48*$AB$34-($CG47+V$34))^2+($AG48*$AB$35-($CH47+V$35))^2+($AG48*$AB$36-($CI47+V$36))^2+($AG48*$AB$37-($CJ47+V$37))^2+($AG48*$AB$38-($CK47+V$38))^2+($AG48*$AB$39-($CL47+V$39))^2+($AG48*$AB$40-($CM47+V$40))^2+($AG48*$AB$41-($CN47+V$41))^2+($AG48*$AB$42-($CO47+V$42))^2+($AG48*$AB$43-($CP47+V$43))^2+($AG48*$AB$44-($CQ47+V$44))^2+($AG48*$AB$45-($CR47+V$45))^2+($AG48*$AB$46-($CS47+V$46))^2+($AG48*$AB$47-($CT47+V$47))^2+($AG48*$AB$48-($CU47+V$48))^2+($AG48*$AB$49-($CV47+V$49))^2+($AG48*$AB$50-($CW47+V$50))^2+($AG48*$AB$51-($CX47+V$51))^2+($AG48*$AB$52-($CY47+V$52))^2+($AG48*$AB$53-($CZ47+V$53))^2+($AG48*$AB$54-($DA47+V$54))^2+($AG48*$AB$55-($DB47+V$55))^2+($AG48*$AB$56-($DC47+V$56))^2+($AG48*$AB$57-($DD47+V$57))^2+($AG48*$AB$58-($DE47+V$58))^2+($AG48*$AB$59-($DF47+V$59))^2+($AG48*$AB$60-($DG47+V$60))^2+($AG48*$AB$61-($DH47+V$61))^2+($AG48*$AB$62-($DI47+V$62))^2+($AG48*$AB$63-($DJ47+V$63))^2)))</f>
        <v/>
      </c>
      <c r="BA48" s="418" t="str">
        <f>IF(W$10=0,"",IF(COUNTIF($BE$7:$BE47,BA$6)&gt;=HLOOKUP(BA$6,$E$8:$X$10,ROW($E$10)-ROW($E$8)+1,FALSE),"",SQRT(($AG48*$AB$14-($BM47+W$14))^2+($AG48*$AB$15-($BN47+W$15))^2+($AG48*$AB$16-($BO47+W$16))^2+($AG48*$AB$17-($BP47+W$17))^2+($AG48*$AB$18-($BQ47+W$18))^2+($AG48*$AB$19-($BR47+W$19))^2+($AG48*$AB$20-($BS47+W$20))^2+($AG48*$AB$21-($BT47+W$21))^2+($AG48*$AB$22-($BU47+W$22))^2+($AG48*$AB$23-($BV47+W$23))^2+($AG48*$AB$24-($BW47+W$24))^2+($AG48*$AB$25-($BX47+W$25))^2+($AG48*$AB$26-($BY47+W$26))^2+($AG48*$AB$27-($BZ47+W$27))^2+($AG48*$AB$28-($CA47+W$28))^2+($AG48*$AB$29-($CB47+W$29))^2+($AG48*$AB$30-($CC47+W$30))^2+($AG48*$AB$31-($CD47+W$31))^2+($AG48*$AB$32-($CE47+W$32))^2+($AG48*$AB$33-($CF47+W$33))^2+($AG48*$AB$34-($CG47+W$34))^2+($AG48*$AB$35-($CH47+W$35))^2+($AG48*$AB$36-($CI47+W$36))^2+($AG48*$AB$37-($CJ47+W$37))^2+($AG48*$AB$38-($CK47+W$38))^2+($AG48*$AB$39-($CL47+W$39))^2+($AG48*$AB$40-($CM47+W$40))^2+($AG48*$AB$41-($CN47+W$41))^2+($AG48*$AB$42-($CO47+W$42))^2+($AG48*$AB$43-($CP47+W$43))^2+($AG48*$AB$44-($CQ47+W$44))^2+($AG48*$AB$45-($CR47+W$45))^2+($AG48*$AB$46-($CS47+W$46))^2+($AG48*$AB$47-($CT47+W$47))^2+($AG48*$AB$48-($CU47+W$48))^2+($AG48*$AB$49-($CV47+W$49))^2+($AG48*$AB$50-($CW47+W$50))^2+($AG48*$AB$51-($CX47+W$51))^2+($AG48*$AB$52-($CY47+W$52))^2+($AG48*$AB$53-($CZ47+W$53))^2+($AG48*$AB$54-($DA47+W$54))^2+($AG48*$AB$55-($DB47+W$55))^2+($AG48*$AB$56-($DC47+W$56))^2+($AG48*$AB$57-($DD47+W$57))^2+($AG48*$AB$58-($DE47+W$58))^2+($AG48*$AB$59-($DF47+W$59))^2+($AG48*$AB$60-($DG47+W$60))^2+($AG48*$AB$61-($DH47+W$61))^2+($AG48*$AB$62-($DI47+W$62))^2+($AG48*$AB$63-($DJ47+W$63))^2)))</f>
        <v/>
      </c>
      <c r="BB48" s="418" t="str">
        <f>IF(X$10=0,"",IF(COUNTIF($BE$7:$BE47,BB$6)&gt;=HLOOKUP(BB$6,$E$8:$X$10,ROW($E$10)-ROW($E$8)+1,FALSE),"",SQRT(($AG48*$AB$14-($BM47+X$14))^2+($AG48*$AB$15-($BN47+X$15))^2+($AG48*$AB$16-($BO47+X$16))^2+($AG48*$AB$17-($BP47+X$17))^2+($AG48*$AB$18-($BQ47+X$18))^2+($AG48*$AB$19-($BR47+X$19))^2+($AG48*$AB$20-($BS47+X$20))^2+($AG48*$AB$21-($BT47+X$21))^2+($AG48*$AB$22-($BU47+X$22))^2+($AG48*$AB$23-($BV47+X$23))^2+($AG48*$AB$24-($BW47+X$24))^2+($AG48*$AB$25-($BX47+X$25))^2+($AG48*$AB$26-($BY47+X$26))^2+($AG48*$AB$27-($BZ47+X$27))^2+($AG48*$AB$28-($CA47+X$28))^2+($AG48*$AB$29-($CB47+X$29))^2+($AG48*$AB$30-($CC47+X$30))^2+($AG48*$AB$31-($CD47+X$31))^2+($AG48*$AB$32-($CE47+X$32))^2+($AG48*$AB$33-($CF47+X$33))^2+($AG48*$AB$34-($CG47+X$34))^2+($AG48*$AB$35-($CH47+X$35))^2+($AG48*$AB$36-($CI47+X$36))^2+($AG48*$AB$37-($CJ47+X$37))^2+($AG48*$AB$38-($CK47+X$38))^2+($AG48*$AB$39-($CL47+X$39))^2+($AG48*$AB$40-($CM47+X$40))^2+($AG48*$AB$41-($CN47+X$41))^2+($AG48*$AB$42-($CO47+X$42))^2+($AG48*$AB$43-($CP47+X$43))^2+($AG48*$AB$44-($CQ47+X$44))^2+($AG48*$AB$45-($CR47+X$45))^2+($AG48*$AB$46-($CS47+X$46))^2+($AG48*$AB$47-($CT47+X$47))^2+($AG48*$AB$48-($CU47+X$48))^2+($AG48*$AB$49-($CV47+X$49))^2+($AG48*$AB$50-($CW47+X$50))^2+($AG48*$AB$51-($CX47+X$51))^2+($AG48*$AB$52-($CY47+X$52))^2+($AG48*$AB$53-($CZ47+X$53))^2+($AG48*$AB$54-($DA47+X$54))^2+($AG48*$AB$55-($DB47+X$55))^2+($AG48*$AB$56-($DC47+X$56))^2+($AG48*$AB$57-($DD47+X$57))^2+($AG48*$AB$58-($DE47+X$58))^2+($AG48*$AB$59-($DF47+X$59))^2+($AG48*$AB$60-($DG47+X$60))^2+($AG48*$AB$61-($DH47+X$61))^2+($AG48*$AB$62-($DI47+X$62))^2+($AG48*$AB$63-($DJ47+X$63))^2)))</f>
        <v/>
      </c>
      <c r="BC48" s="200"/>
      <c r="BD48" s="419">
        <f t="shared" si="68"/>
        <v>0</v>
      </c>
      <c r="BE48" s="420">
        <f t="shared" si="7"/>
        <v>0</v>
      </c>
      <c r="BF48" s="421">
        <f t="shared" si="8"/>
        <v>0</v>
      </c>
      <c r="BG48" s="71"/>
      <c r="BH48" s="71"/>
      <c r="BI48" s="71"/>
      <c r="BJ48" s="71"/>
      <c r="BK48" s="71"/>
      <c r="BL48" s="197">
        <f t="shared" si="69"/>
        <v>42</v>
      </c>
      <c r="BM48" s="202">
        <f t="shared" si="66"/>
        <v>0</v>
      </c>
      <c r="BN48" s="202">
        <f t="shared" si="67"/>
        <v>0</v>
      </c>
      <c r="BO48" s="202">
        <f t="shared" si="13"/>
        <v>0</v>
      </c>
      <c r="BP48" s="202">
        <f t="shared" si="14"/>
        <v>0</v>
      </c>
      <c r="BQ48" s="202">
        <f t="shared" si="15"/>
        <v>0</v>
      </c>
      <c r="BR48" s="202">
        <f t="shared" si="16"/>
        <v>0</v>
      </c>
      <c r="BS48" s="202">
        <f t="shared" si="17"/>
        <v>0</v>
      </c>
      <c r="BT48" s="202">
        <f t="shared" si="18"/>
        <v>0</v>
      </c>
      <c r="BU48" s="202">
        <f t="shared" si="19"/>
        <v>0</v>
      </c>
      <c r="BV48" s="202">
        <f t="shared" si="20"/>
        <v>0</v>
      </c>
      <c r="BW48" s="202">
        <f t="shared" si="21"/>
        <v>0</v>
      </c>
      <c r="BX48" s="202">
        <f t="shared" si="22"/>
        <v>0</v>
      </c>
      <c r="BY48" s="202">
        <f t="shared" si="23"/>
        <v>0</v>
      </c>
      <c r="BZ48" s="202">
        <f t="shared" si="24"/>
        <v>0</v>
      </c>
      <c r="CA48" s="202">
        <f t="shared" si="25"/>
        <v>0</v>
      </c>
      <c r="CB48" s="202">
        <f t="shared" si="26"/>
        <v>0</v>
      </c>
      <c r="CC48" s="202">
        <f t="shared" si="27"/>
        <v>0</v>
      </c>
      <c r="CD48" s="202">
        <f t="shared" si="28"/>
        <v>0</v>
      </c>
      <c r="CE48" s="202">
        <f t="shared" si="29"/>
        <v>0</v>
      </c>
      <c r="CF48" s="202">
        <f t="shared" si="30"/>
        <v>0</v>
      </c>
      <c r="CG48" s="202">
        <f t="shared" si="31"/>
        <v>0</v>
      </c>
      <c r="CH48" s="202">
        <f t="shared" si="32"/>
        <v>0</v>
      </c>
      <c r="CI48" s="202">
        <f t="shared" si="33"/>
        <v>0</v>
      </c>
      <c r="CJ48" s="202">
        <f t="shared" si="34"/>
        <v>0</v>
      </c>
      <c r="CK48" s="202">
        <f t="shared" si="35"/>
        <v>0</v>
      </c>
      <c r="CL48" s="202">
        <f t="shared" si="36"/>
        <v>0</v>
      </c>
      <c r="CM48" s="202">
        <f t="shared" si="37"/>
        <v>0</v>
      </c>
      <c r="CN48" s="202">
        <f t="shared" si="38"/>
        <v>0</v>
      </c>
      <c r="CO48" s="202">
        <f t="shared" si="39"/>
        <v>0</v>
      </c>
      <c r="CP48" s="202">
        <f t="shared" si="40"/>
        <v>0</v>
      </c>
      <c r="CQ48" s="202">
        <f t="shared" si="41"/>
        <v>0</v>
      </c>
      <c r="CR48" s="202">
        <f t="shared" si="42"/>
        <v>0</v>
      </c>
      <c r="CS48" s="202">
        <f t="shared" si="43"/>
        <v>0</v>
      </c>
      <c r="CT48" s="202">
        <f t="shared" si="44"/>
        <v>0</v>
      </c>
      <c r="CU48" s="202">
        <f t="shared" si="45"/>
        <v>0</v>
      </c>
      <c r="CV48" s="202">
        <f t="shared" si="46"/>
        <v>0</v>
      </c>
      <c r="CW48" s="202">
        <f t="shared" si="47"/>
        <v>0</v>
      </c>
      <c r="CX48" s="202">
        <f t="shared" si="48"/>
        <v>0</v>
      </c>
      <c r="CY48" s="202">
        <f t="shared" si="49"/>
        <v>0</v>
      </c>
      <c r="CZ48" s="202">
        <f t="shared" si="50"/>
        <v>0</v>
      </c>
      <c r="DA48" s="202">
        <f t="shared" si="51"/>
        <v>0</v>
      </c>
      <c r="DB48" s="202">
        <f t="shared" si="52"/>
        <v>0</v>
      </c>
      <c r="DC48" s="202">
        <f t="shared" si="53"/>
        <v>0</v>
      </c>
      <c r="DD48" s="202">
        <f t="shared" si="54"/>
        <v>0</v>
      </c>
      <c r="DE48" s="202">
        <f t="shared" si="55"/>
        <v>0</v>
      </c>
      <c r="DF48" s="202">
        <f t="shared" si="56"/>
        <v>0</v>
      </c>
      <c r="DG48" s="202">
        <f t="shared" si="57"/>
        <v>0</v>
      </c>
      <c r="DH48" s="202">
        <f t="shared" si="58"/>
        <v>0</v>
      </c>
      <c r="DI48" s="202">
        <f t="shared" si="59"/>
        <v>0</v>
      </c>
      <c r="DJ48" s="202">
        <f t="shared" si="60"/>
        <v>0</v>
      </c>
      <c r="DK48" s="71"/>
      <c r="DL48" s="71"/>
      <c r="DM48" s="71"/>
      <c r="DN48" s="71"/>
      <c r="DO48" s="71"/>
      <c r="DP48" s="71"/>
    </row>
    <row r="49" spans="1:120" ht="18" customHeight="1" thickTop="1" thickBot="1" x14ac:dyDescent="0.25">
      <c r="A49" s="71"/>
      <c r="B49" s="133"/>
      <c r="C49" s="220"/>
      <c r="D49" s="236"/>
      <c r="E49" s="237"/>
      <c r="F49" s="237"/>
      <c r="G49" s="237"/>
      <c r="H49" s="237"/>
      <c r="I49" s="237"/>
      <c r="J49" s="237"/>
      <c r="K49" s="237"/>
      <c r="L49" s="237"/>
      <c r="M49" s="237"/>
      <c r="N49" s="237"/>
      <c r="O49" s="237"/>
      <c r="P49" s="237"/>
      <c r="Q49" s="237"/>
      <c r="R49" s="237"/>
      <c r="S49" s="237"/>
      <c r="T49" s="237"/>
      <c r="U49" s="237"/>
      <c r="V49" s="237"/>
      <c r="W49" s="415"/>
      <c r="X49" s="414"/>
      <c r="Y49" s="133"/>
      <c r="Z49" s="222">
        <f t="shared" si="63"/>
        <v>0</v>
      </c>
      <c r="AA49" s="223"/>
      <c r="AB49" s="224">
        <f t="shared" si="64"/>
        <v>0</v>
      </c>
      <c r="AC49" s="71"/>
      <c r="AD49" s="440">
        <f t="shared" si="65"/>
        <v>0</v>
      </c>
      <c r="AE49" s="71"/>
      <c r="AF49" s="71"/>
      <c r="AG49" s="417">
        <f>IF(MAX(AG$7:AG48)&lt;$W$12,AG48+1,0)</f>
        <v>0</v>
      </c>
      <c r="AH49" s="200"/>
      <c r="AI49" s="418" t="str">
        <f>IF(E$10=0,"",IF(COUNTIF($BE$7:$BE48,AI$6)&gt;=HLOOKUP(AI$6,$E$8:$X$10,ROW($E$10)-ROW($E$8)+1,FALSE),"",SQRT(($AG49*$AB$14-($BM48+E$14))^2+($AG49*$AB$15-($BN48+E$15))^2+($AG49*$AB$16-($BO48+E$16))^2+($AG49*$AB$17-($BP48+E$17))^2+($AG49*$AB$18-($BQ48+E$18))^2+($AG49*$AB$19-($BR48+E$19))^2+($AG49*$AB$20-($BS48+E$20))^2+($AG49*$AB$21-($BT48+E$21))^2+($AG49*$AB$22-($BU48+E$22))^2+($AG49*$AB$23-($BV48+E$23))^2+($AG49*$AB$24-($BW48+E$24))^2+($AG49*$AB$25-($BX48+E$25))^2+($AG49*$AB$26-($BY48+E$26))^2+($AG49*$AB$27-($BZ48+E$27))^2+($AG49*$AB$28-($CA48+E$28))^2+($AG49*$AB$29-($CB48+E$29))^2+($AG49*$AB$30-($CC48+E$30))^2+($AG49*$AB$31-($CD48+E$31))^2+($AG49*$AB$32-($CE48+E$32))^2+($AG49*$AB$33-($CF48+E$33))^2+($AG49*$AB$34-($CG48+E$34))^2+($AG49*$AB$35-($CH48+E$35))^2+($AG49*$AB$36-($CI48+E$36))^2+($AG49*$AB$37-($CJ48+E$37))^2+($AG49*$AB$38-($CK48+E$38))^2+($AG49*$AB$39-($CL48+E$39))^2+($AG49*$AB$40-($CM48+E$40))^2+($AG49*$AB$41-($CN48+E$41))^2+($AG49*$AB$42-($CO48+E$42))^2+($AG49*$AB$43-($CP48+E$43))^2+($AG49*$AB$44-($CQ48+E$44))^2+($AG49*$AB$45-($CR48+E$45))^2+($AG49*$AB$46-($CS48+E$46))^2+($AG49*$AB$47-($CT48+E$47))^2+($AG49*$AB$48-($CU48+E$48))^2+($AG49*$AB$49-($CV48+E$49))^2+($AG49*$AB$50-($CW48+E$50))^2+($AG49*$AB$51-($CX48+E$51))^2+($AG49*$AB$52-($CY48+E$52))^2+($AG49*$AB$53-($CZ48+E$53))^2+($AG49*$AB$54-($DA48+E$54))^2+($AG49*$AB$55-($DB48+E$55))^2+($AG49*$AB$56-($DC48+E$56))^2+($AG49*$AB$57-($DD48+E$57))^2+($AG49*$AB$58-($DE48+E$58))^2+($AG49*$AB$59-($DF48+E$59))^2+($AG49*$AB$60-($DG48+E$60))^2+($AG49*$AB$61-($DH48+E$61))^2+($AG49*$AB$62-($DI48+E$62))^2+($AG49*$AB$63-($DJ48+E$63))^2)))</f>
        <v/>
      </c>
      <c r="AJ49" s="418" t="str">
        <f>IF(F$10=0,"",IF(COUNTIF($BE$7:$BE48,AJ$6)&gt;=HLOOKUP(AJ$6,$E$8:$X$10,ROW($E$10)-ROW($E$8)+1,FALSE),"",SQRT(($AG49*$AB$14-($BM48+F$14))^2+($AG49*$AB$15-($BN48+F$15))^2+($AG49*$AB$16-($BO48+F$16))^2+($AG49*$AB$17-($BP48+F$17))^2+($AG49*$AB$18-($BQ48+F$18))^2+($AG49*$AB$19-($BR48+F$19))^2+($AG49*$AB$20-($BS48+F$20))^2+($AG49*$AB$21-($BT48+F$21))^2+($AG49*$AB$22-($BU48+F$22))^2+($AG49*$AB$23-($BV48+F$23))^2+($AG49*$AB$24-($BW48+F$24))^2+($AG49*$AB$25-($BX48+F$25))^2+($AG49*$AB$26-($BY48+F$26))^2+($AG49*$AB$27-($BZ48+F$27))^2+($AG49*$AB$28-($CA48+F$28))^2+($AG49*$AB$29-($CB48+F$29))^2+($AG49*$AB$30-($CC48+F$30))^2+($AG49*$AB$31-($CD48+F$31))^2+($AG49*$AB$32-($CE48+F$32))^2+($AG49*$AB$33-($CF48+F$33))^2+($AG49*$AB$34-($CG48+F$34))^2+($AG49*$AB$35-($CH48+F$35))^2+($AG49*$AB$36-($CI48+F$36))^2+($AG49*$AB$37-($CJ48+F$37))^2+($AG49*$AB$38-($CK48+F$38))^2+($AG49*$AB$39-($CL48+F$39))^2+($AG49*$AB$40-($CM48+F$40))^2+($AG49*$AB$41-($CN48+F$41))^2+($AG49*$AB$42-($CO48+F$42))^2+($AG49*$AB$43-($CP48+F$43))^2+($AG49*$AB$44-($CQ48+F$44))^2+($AG49*$AB$45-($CR48+F$45))^2+($AG49*$AB$46-($CS48+F$46))^2+($AG49*$AB$47-($CT48+F$47))^2+($AG49*$AB$48-($CU48+F$48))^2+($AG49*$AB$49-($CV48+F$49))^2+($AG49*$AB$50-($CW48+F$50))^2+($AG49*$AB$51-($CX48+F$51))^2+($AG49*$AB$52-($CY48+F$52))^2+($AG49*$AB$53-($CZ48+F$53))^2+($AG49*$AB$54-($DA48+F$54))^2+($AG49*$AB$55-($DB48+F$55))^2+($AG49*$AB$56-($DC48+F$56))^2+($AG49*$AB$57-($DD48+F$57))^2+($AG49*$AB$58-($DE48+F$58))^2+($AG49*$AB$59-($DF48+F$59))^2+($AG49*$AB$60-($DG48+F$60))^2+($AG49*$AB$61-($DH48+F$61))^2+($AG49*$AB$62-($DI48+F$62))^2+($AG49*$AB$63-($DJ48+F$63))^2)))</f>
        <v/>
      </c>
      <c r="AK49" s="418" t="str">
        <f>IF(G$10=0,"",IF(COUNTIF($BE$7:$BE48,AK$6)&gt;=HLOOKUP(AK$6,$E$8:$X$10,ROW($E$10)-ROW($E$8)+1,FALSE),"",SQRT(($AG49*$AB$14-($BM48+G$14))^2+($AG49*$AB$15-($BN48+G$15))^2+($AG49*$AB$16-($BO48+G$16))^2+($AG49*$AB$17-($BP48+G$17))^2+($AG49*$AB$18-($BQ48+G$18))^2+($AG49*$AB$19-($BR48+G$19))^2+($AG49*$AB$20-($BS48+G$20))^2+($AG49*$AB$21-($BT48+G$21))^2+($AG49*$AB$22-($BU48+G$22))^2+($AG49*$AB$23-($BV48+G$23))^2+($AG49*$AB$24-($BW48+G$24))^2+($AG49*$AB$25-($BX48+G$25))^2+($AG49*$AB$26-($BY48+G$26))^2+($AG49*$AB$27-($BZ48+G$27))^2+($AG49*$AB$28-($CA48+G$28))^2+($AG49*$AB$29-($CB48+G$29))^2+($AG49*$AB$30-($CC48+G$30))^2+($AG49*$AB$31-($CD48+G$31))^2+($AG49*$AB$32-($CE48+G$32))^2+($AG49*$AB$33-($CF48+G$33))^2+($AG49*$AB$34-($CG48+G$34))^2+($AG49*$AB$35-($CH48+G$35))^2+($AG49*$AB$36-($CI48+G$36))^2+($AG49*$AB$37-($CJ48+G$37))^2+($AG49*$AB$38-($CK48+G$38))^2+($AG49*$AB$39-($CL48+G$39))^2+($AG49*$AB$40-($CM48+G$40))^2+($AG49*$AB$41-($CN48+G$41))^2+($AG49*$AB$42-($CO48+G$42))^2+($AG49*$AB$43-($CP48+G$43))^2+($AG49*$AB$44-($CQ48+G$44))^2+($AG49*$AB$45-($CR48+G$45))^2+($AG49*$AB$46-($CS48+G$46))^2+($AG49*$AB$47-($CT48+G$47))^2+($AG49*$AB$48-($CU48+G$48))^2+($AG49*$AB$49-($CV48+G$49))^2+($AG49*$AB$50-($CW48+G$50))^2+($AG49*$AB$51-($CX48+G$51))^2+($AG49*$AB$52-($CY48+G$52))^2+($AG49*$AB$53-($CZ48+G$53))^2+($AG49*$AB$54-($DA48+G$54))^2+($AG49*$AB$55-($DB48+G$55))^2+($AG49*$AB$56-($DC48+G$56))^2+($AG49*$AB$57-($DD48+G$57))^2+($AG49*$AB$58-($DE48+G$58))^2+($AG49*$AB$59-($DF48+G$59))^2+($AG49*$AB$60-($DG48+G$60))^2+($AG49*$AB$61-($DH48+G$61))^2+($AG49*$AB$62-($DI48+G$62))^2+($AG49*$AB$63-($DJ48+G$63))^2)))</f>
        <v/>
      </c>
      <c r="AL49" s="418" t="str">
        <f>IF(H$10=0,"",IF(COUNTIF($BE$7:$BE48,AL$6)&gt;=HLOOKUP(AL$6,$E$8:$X$10,ROW($E$10)-ROW($E$8)+1,FALSE),"",SQRT(($AG49*$AB$14-($BM48+H$14))^2+($AG49*$AB$15-($BN48+H$15))^2+($AG49*$AB$16-($BO48+H$16))^2+($AG49*$AB$17-($BP48+H$17))^2+($AG49*$AB$18-($BQ48+H$18))^2+($AG49*$AB$19-($BR48+H$19))^2+($AG49*$AB$20-($BS48+H$20))^2+($AG49*$AB$21-($BT48+H$21))^2+($AG49*$AB$22-($BU48+H$22))^2+($AG49*$AB$23-($BV48+H$23))^2+($AG49*$AB$24-($BW48+H$24))^2+($AG49*$AB$25-($BX48+H$25))^2+($AG49*$AB$26-($BY48+H$26))^2+($AG49*$AB$27-($BZ48+H$27))^2+($AG49*$AB$28-($CA48+H$28))^2+($AG49*$AB$29-($CB48+H$29))^2+($AG49*$AB$30-($CC48+H$30))^2+($AG49*$AB$31-($CD48+H$31))^2+($AG49*$AB$32-($CE48+H$32))^2+($AG49*$AB$33-($CF48+H$33))^2+($AG49*$AB$34-($CG48+H$34))^2+($AG49*$AB$35-($CH48+H$35))^2+($AG49*$AB$36-($CI48+H$36))^2+($AG49*$AB$37-($CJ48+H$37))^2+($AG49*$AB$38-($CK48+H$38))^2+($AG49*$AB$39-($CL48+H$39))^2+($AG49*$AB$40-($CM48+H$40))^2+($AG49*$AB$41-($CN48+H$41))^2+($AG49*$AB$42-($CO48+H$42))^2+($AG49*$AB$43-($CP48+H$43))^2+($AG49*$AB$44-($CQ48+H$44))^2+($AG49*$AB$45-($CR48+H$45))^2+($AG49*$AB$46-($CS48+H$46))^2+($AG49*$AB$47-($CT48+H$47))^2+($AG49*$AB$48-($CU48+H$48))^2+($AG49*$AB$49-($CV48+H$49))^2+($AG49*$AB$50-($CW48+H$50))^2+($AG49*$AB$51-($CX48+H$51))^2+($AG49*$AB$52-($CY48+H$52))^2+($AG49*$AB$53-($CZ48+H$53))^2+($AG49*$AB$54-($DA48+H$54))^2+($AG49*$AB$55-($DB48+H$55))^2+($AG49*$AB$56-($DC48+H$56))^2+($AG49*$AB$57-($DD48+H$57))^2+($AG49*$AB$58-($DE48+H$58))^2+($AG49*$AB$59-($DF48+H$59))^2+($AG49*$AB$60-($DG48+H$60))^2+($AG49*$AB$61-($DH48+H$61))^2+($AG49*$AB$62-($DI48+H$62))^2+($AG49*$AB$63-($DJ48+H$63))^2)))</f>
        <v/>
      </c>
      <c r="AM49" s="418" t="str">
        <f>IF(I$10=0,"",IF(COUNTIF($BE$7:$BE48,AM$6)&gt;=HLOOKUP(AM$6,$E$8:$X$10,ROW($E$10)-ROW($E$8)+1,FALSE),"",SQRT(($AG49*$AB$14-($BM48+I$14))^2+($AG49*$AB$15-($BN48+I$15))^2+($AG49*$AB$16-($BO48+I$16))^2+($AG49*$AB$17-($BP48+I$17))^2+($AG49*$AB$18-($BQ48+I$18))^2+($AG49*$AB$19-($BR48+I$19))^2+($AG49*$AB$20-($BS48+I$20))^2+($AG49*$AB$21-($BT48+I$21))^2+($AG49*$AB$22-($BU48+I$22))^2+($AG49*$AB$23-($BV48+I$23))^2+($AG49*$AB$24-($BW48+I$24))^2+($AG49*$AB$25-($BX48+I$25))^2+($AG49*$AB$26-($BY48+I$26))^2+($AG49*$AB$27-($BZ48+I$27))^2+($AG49*$AB$28-($CA48+I$28))^2+($AG49*$AB$29-($CB48+I$29))^2+($AG49*$AB$30-($CC48+I$30))^2+($AG49*$AB$31-($CD48+I$31))^2+($AG49*$AB$32-($CE48+I$32))^2+($AG49*$AB$33-($CF48+I$33))^2+($AG49*$AB$34-($CG48+I$34))^2+($AG49*$AB$35-($CH48+I$35))^2+($AG49*$AB$36-($CI48+I$36))^2+($AG49*$AB$37-($CJ48+I$37))^2+($AG49*$AB$38-($CK48+I$38))^2+($AG49*$AB$39-($CL48+I$39))^2+($AG49*$AB$40-($CM48+I$40))^2+($AG49*$AB$41-($CN48+I$41))^2+($AG49*$AB$42-($CO48+I$42))^2+($AG49*$AB$43-($CP48+I$43))^2+($AG49*$AB$44-($CQ48+I$44))^2+($AG49*$AB$45-($CR48+I$45))^2+($AG49*$AB$46-($CS48+I$46))^2+($AG49*$AB$47-($CT48+I$47))^2+($AG49*$AB$48-($CU48+I$48))^2+($AG49*$AB$49-($CV48+I$49))^2+($AG49*$AB$50-($CW48+I$50))^2+($AG49*$AB$51-($CX48+I$51))^2+($AG49*$AB$52-($CY48+I$52))^2+($AG49*$AB$53-($CZ48+I$53))^2+($AG49*$AB$54-($DA48+I$54))^2+($AG49*$AB$55-($DB48+I$55))^2+($AG49*$AB$56-($DC48+I$56))^2+($AG49*$AB$57-($DD48+I$57))^2+($AG49*$AB$58-($DE48+I$58))^2+($AG49*$AB$59-($DF48+I$59))^2+($AG49*$AB$60-($DG48+I$60))^2+($AG49*$AB$61-($DH48+I$61))^2+($AG49*$AB$62-($DI48+I$62))^2+($AG49*$AB$63-($DJ48+I$63))^2)))</f>
        <v/>
      </c>
      <c r="AN49" s="418" t="str">
        <f>IF(J$10=0,"",IF(COUNTIF($BE$7:$BE48,AN$6)&gt;=HLOOKUP(AN$6,$E$8:$X$10,ROW($E$10)-ROW($E$8)+1,FALSE),"",SQRT(($AG49*$AB$14-($BM48+J$14))^2+($AG49*$AB$15-($BN48+J$15))^2+($AG49*$AB$16-($BO48+J$16))^2+($AG49*$AB$17-($BP48+J$17))^2+($AG49*$AB$18-($BQ48+J$18))^2+($AG49*$AB$19-($BR48+J$19))^2+($AG49*$AB$20-($BS48+J$20))^2+($AG49*$AB$21-($BT48+J$21))^2+($AG49*$AB$22-($BU48+J$22))^2+($AG49*$AB$23-($BV48+J$23))^2+($AG49*$AB$24-($BW48+J$24))^2+($AG49*$AB$25-($BX48+J$25))^2+($AG49*$AB$26-($BY48+J$26))^2+($AG49*$AB$27-($BZ48+J$27))^2+($AG49*$AB$28-($CA48+J$28))^2+($AG49*$AB$29-($CB48+J$29))^2+($AG49*$AB$30-($CC48+J$30))^2+($AG49*$AB$31-($CD48+J$31))^2+($AG49*$AB$32-($CE48+J$32))^2+($AG49*$AB$33-($CF48+J$33))^2+($AG49*$AB$34-($CG48+J$34))^2+($AG49*$AB$35-($CH48+J$35))^2+($AG49*$AB$36-($CI48+J$36))^2+($AG49*$AB$37-($CJ48+J$37))^2+($AG49*$AB$38-($CK48+J$38))^2+($AG49*$AB$39-($CL48+J$39))^2+($AG49*$AB$40-($CM48+J$40))^2+($AG49*$AB$41-($CN48+J$41))^2+($AG49*$AB$42-($CO48+J$42))^2+($AG49*$AB$43-($CP48+J$43))^2+($AG49*$AB$44-($CQ48+J$44))^2+($AG49*$AB$45-($CR48+J$45))^2+($AG49*$AB$46-($CS48+J$46))^2+($AG49*$AB$47-($CT48+J$47))^2+($AG49*$AB$48-($CU48+J$48))^2+($AG49*$AB$49-($CV48+J$49))^2+($AG49*$AB$50-($CW48+J$50))^2+($AG49*$AB$51-($CX48+J$51))^2+($AG49*$AB$52-($CY48+J$52))^2+($AG49*$AB$53-($CZ48+J$53))^2+($AG49*$AB$54-($DA48+J$54))^2+($AG49*$AB$55-($DB48+J$55))^2+($AG49*$AB$56-($DC48+J$56))^2+($AG49*$AB$57-($DD48+J$57))^2+($AG49*$AB$58-($DE48+J$58))^2+($AG49*$AB$59-($DF48+J$59))^2+($AG49*$AB$60-($DG48+J$60))^2+($AG49*$AB$61-($DH48+J$61))^2+($AG49*$AB$62-($DI48+J$62))^2+($AG49*$AB$63-($DJ48+J$63))^2)))</f>
        <v/>
      </c>
      <c r="AO49" s="418" t="str">
        <f>IF(K$10=0,"",IF(COUNTIF($BE$7:$BE48,AO$6)&gt;=HLOOKUP(AO$6,$E$8:$X$10,ROW($E$10)-ROW($E$8)+1,FALSE),"",SQRT(($AG49*$AB$14-($BM48+K$14))^2+($AG49*$AB$15-($BN48+K$15))^2+($AG49*$AB$16-($BO48+K$16))^2+($AG49*$AB$17-($BP48+K$17))^2+($AG49*$AB$18-($BQ48+K$18))^2+($AG49*$AB$19-($BR48+K$19))^2+($AG49*$AB$20-($BS48+K$20))^2+($AG49*$AB$21-($BT48+K$21))^2+($AG49*$AB$22-($BU48+K$22))^2+($AG49*$AB$23-($BV48+K$23))^2+($AG49*$AB$24-($BW48+K$24))^2+($AG49*$AB$25-($BX48+K$25))^2+($AG49*$AB$26-($BY48+K$26))^2+($AG49*$AB$27-($BZ48+K$27))^2+($AG49*$AB$28-($CA48+K$28))^2+($AG49*$AB$29-($CB48+K$29))^2+($AG49*$AB$30-($CC48+K$30))^2+($AG49*$AB$31-($CD48+K$31))^2+($AG49*$AB$32-($CE48+K$32))^2+($AG49*$AB$33-($CF48+K$33))^2+($AG49*$AB$34-($CG48+K$34))^2+($AG49*$AB$35-($CH48+K$35))^2+($AG49*$AB$36-($CI48+K$36))^2+($AG49*$AB$37-($CJ48+K$37))^2+($AG49*$AB$38-($CK48+K$38))^2+($AG49*$AB$39-($CL48+K$39))^2+($AG49*$AB$40-($CM48+K$40))^2+($AG49*$AB$41-($CN48+K$41))^2+($AG49*$AB$42-($CO48+K$42))^2+($AG49*$AB$43-($CP48+K$43))^2+($AG49*$AB$44-($CQ48+K$44))^2+($AG49*$AB$45-($CR48+K$45))^2+($AG49*$AB$46-($CS48+K$46))^2+($AG49*$AB$47-($CT48+K$47))^2+($AG49*$AB$48-($CU48+K$48))^2+($AG49*$AB$49-($CV48+K$49))^2+($AG49*$AB$50-($CW48+K$50))^2+($AG49*$AB$51-($CX48+K$51))^2+($AG49*$AB$52-($CY48+K$52))^2+($AG49*$AB$53-($CZ48+K$53))^2+($AG49*$AB$54-($DA48+K$54))^2+($AG49*$AB$55-($DB48+K$55))^2+($AG49*$AB$56-($DC48+K$56))^2+($AG49*$AB$57-($DD48+K$57))^2+($AG49*$AB$58-($DE48+K$58))^2+($AG49*$AB$59-($DF48+K$59))^2+($AG49*$AB$60-($DG48+K$60))^2+($AG49*$AB$61-($DH48+K$61))^2+($AG49*$AB$62-($DI48+K$62))^2+($AG49*$AB$63-($DJ48+K$63))^2)))</f>
        <v/>
      </c>
      <c r="AP49" s="418" t="str">
        <f>IF(L$10=0,"",IF(COUNTIF($BE$7:$BE48,AP$6)&gt;=HLOOKUP(AP$6,$E$8:$X$10,ROW($E$10)-ROW($E$8)+1,FALSE),"",SQRT(($AG49*$AB$14-($BM48+L$14))^2+($AG49*$AB$15-($BN48+L$15))^2+($AG49*$AB$16-($BO48+L$16))^2+($AG49*$AB$17-($BP48+L$17))^2+($AG49*$AB$18-($BQ48+L$18))^2+($AG49*$AB$19-($BR48+L$19))^2+($AG49*$AB$20-($BS48+L$20))^2+($AG49*$AB$21-($BT48+L$21))^2+($AG49*$AB$22-($BU48+L$22))^2+($AG49*$AB$23-($BV48+L$23))^2+($AG49*$AB$24-($BW48+L$24))^2+($AG49*$AB$25-($BX48+L$25))^2+($AG49*$AB$26-($BY48+L$26))^2+($AG49*$AB$27-($BZ48+L$27))^2+($AG49*$AB$28-($CA48+L$28))^2+($AG49*$AB$29-($CB48+L$29))^2+($AG49*$AB$30-($CC48+L$30))^2+($AG49*$AB$31-($CD48+L$31))^2+($AG49*$AB$32-($CE48+L$32))^2+($AG49*$AB$33-($CF48+L$33))^2+($AG49*$AB$34-($CG48+L$34))^2+($AG49*$AB$35-($CH48+L$35))^2+($AG49*$AB$36-($CI48+L$36))^2+($AG49*$AB$37-($CJ48+L$37))^2+($AG49*$AB$38-($CK48+L$38))^2+($AG49*$AB$39-($CL48+L$39))^2+($AG49*$AB$40-($CM48+L$40))^2+($AG49*$AB$41-($CN48+L$41))^2+($AG49*$AB$42-($CO48+L$42))^2+($AG49*$AB$43-($CP48+L$43))^2+($AG49*$AB$44-($CQ48+L$44))^2+($AG49*$AB$45-($CR48+L$45))^2+($AG49*$AB$46-($CS48+L$46))^2+($AG49*$AB$47-($CT48+L$47))^2+($AG49*$AB$48-($CU48+L$48))^2+($AG49*$AB$49-($CV48+L$49))^2+($AG49*$AB$50-($CW48+L$50))^2+($AG49*$AB$51-($CX48+L$51))^2+($AG49*$AB$52-($CY48+L$52))^2+($AG49*$AB$53-($CZ48+L$53))^2+($AG49*$AB$54-($DA48+L$54))^2+($AG49*$AB$55-($DB48+L$55))^2+($AG49*$AB$56-($DC48+L$56))^2+($AG49*$AB$57-($DD48+L$57))^2+($AG49*$AB$58-($DE48+L$58))^2+($AG49*$AB$59-($DF48+L$59))^2+($AG49*$AB$60-($DG48+L$60))^2+($AG49*$AB$61-($DH48+L$61))^2+($AG49*$AB$62-($DI48+L$62))^2+($AG49*$AB$63-($DJ48+L$63))^2)))</f>
        <v/>
      </c>
      <c r="AQ49" s="418" t="str">
        <f>IF(M$10=0,"",IF(COUNTIF($BE$7:$BE48,AQ$6)&gt;=HLOOKUP(AQ$6,$E$8:$X$10,ROW($E$10)-ROW($E$8)+1,FALSE),"",SQRT(($AG49*$AB$14-($BM48+M$14))^2+($AG49*$AB$15-($BN48+M$15))^2+($AG49*$AB$16-($BO48+M$16))^2+($AG49*$AB$17-($BP48+M$17))^2+($AG49*$AB$18-($BQ48+M$18))^2+($AG49*$AB$19-($BR48+M$19))^2+($AG49*$AB$20-($BS48+M$20))^2+($AG49*$AB$21-($BT48+M$21))^2+($AG49*$AB$22-($BU48+M$22))^2+($AG49*$AB$23-($BV48+M$23))^2+($AG49*$AB$24-($BW48+M$24))^2+($AG49*$AB$25-($BX48+M$25))^2+($AG49*$AB$26-($BY48+M$26))^2+($AG49*$AB$27-($BZ48+M$27))^2+($AG49*$AB$28-($CA48+M$28))^2+($AG49*$AB$29-($CB48+M$29))^2+($AG49*$AB$30-($CC48+M$30))^2+($AG49*$AB$31-($CD48+M$31))^2+($AG49*$AB$32-($CE48+M$32))^2+($AG49*$AB$33-($CF48+M$33))^2+($AG49*$AB$34-($CG48+M$34))^2+($AG49*$AB$35-($CH48+M$35))^2+($AG49*$AB$36-($CI48+M$36))^2+($AG49*$AB$37-($CJ48+M$37))^2+($AG49*$AB$38-($CK48+M$38))^2+($AG49*$AB$39-($CL48+M$39))^2+($AG49*$AB$40-($CM48+M$40))^2+($AG49*$AB$41-($CN48+M$41))^2+($AG49*$AB$42-($CO48+M$42))^2+($AG49*$AB$43-($CP48+M$43))^2+($AG49*$AB$44-($CQ48+M$44))^2+($AG49*$AB$45-($CR48+M$45))^2+($AG49*$AB$46-($CS48+M$46))^2+($AG49*$AB$47-($CT48+M$47))^2+($AG49*$AB$48-($CU48+M$48))^2+($AG49*$AB$49-($CV48+M$49))^2+($AG49*$AB$50-($CW48+M$50))^2+($AG49*$AB$51-($CX48+M$51))^2+($AG49*$AB$52-($CY48+M$52))^2+($AG49*$AB$53-($CZ48+M$53))^2+($AG49*$AB$54-($DA48+M$54))^2+($AG49*$AB$55-($DB48+M$55))^2+($AG49*$AB$56-($DC48+M$56))^2+($AG49*$AB$57-($DD48+M$57))^2+($AG49*$AB$58-($DE48+M$58))^2+($AG49*$AB$59-($DF48+M$59))^2+($AG49*$AB$60-($DG48+M$60))^2+($AG49*$AB$61-($DH48+M$61))^2+($AG49*$AB$62-($DI48+M$62))^2+($AG49*$AB$63-($DJ48+M$63))^2)))</f>
        <v/>
      </c>
      <c r="AR49" s="418" t="str">
        <f>IF(N$10=0,"",IF(COUNTIF($BE$7:$BE48,AR$6)&gt;=HLOOKUP(AR$6,$E$8:$X$10,ROW($E$10)-ROW($E$8)+1,FALSE),"",SQRT(($AG49*$AB$14-($BM48+N$14))^2+($AG49*$AB$15-($BN48+N$15))^2+($AG49*$AB$16-($BO48+N$16))^2+($AG49*$AB$17-($BP48+N$17))^2+($AG49*$AB$18-($BQ48+N$18))^2+($AG49*$AB$19-($BR48+N$19))^2+($AG49*$AB$20-($BS48+N$20))^2+($AG49*$AB$21-($BT48+N$21))^2+($AG49*$AB$22-($BU48+N$22))^2+($AG49*$AB$23-($BV48+N$23))^2+($AG49*$AB$24-($BW48+N$24))^2+($AG49*$AB$25-($BX48+N$25))^2+($AG49*$AB$26-($BY48+N$26))^2+($AG49*$AB$27-($BZ48+N$27))^2+($AG49*$AB$28-($CA48+N$28))^2+($AG49*$AB$29-($CB48+N$29))^2+($AG49*$AB$30-($CC48+N$30))^2+($AG49*$AB$31-($CD48+N$31))^2+($AG49*$AB$32-($CE48+N$32))^2+($AG49*$AB$33-($CF48+N$33))^2+($AG49*$AB$34-($CG48+N$34))^2+($AG49*$AB$35-($CH48+N$35))^2+($AG49*$AB$36-($CI48+N$36))^2+($AG49*$AB$37-($CJ48+N$37))^2+($AG49*$AB$38-($CK48+N$38))^2+($AG49*$AB$39-($CL48+N$39))^2+($AG49*$AB$40-($CM48+N$40))^2+($AG49*$AB$41-($CN48+N$41))^2+($AG49*$AB$42-($CO48+N$42))^2+($AG49*$AB$43-($CP48+N$43))^2+($AG49*$AB$44-($CQ48+N$44))^2+($AG49*$AB$45-($CR48+N$45))^2+($AG49*$AB$46-($CS48+N$46))^2+($AG49*$AB$47-($CT48+N$47))^2+($AG49*$AB$48-($CU48+N$48))^2+($AG49*$AB$49-($CV48+N$49))^2+($AG49*$AB$50-($CW48+N$50))^2+($AG49*$AB$51-($CX48+N$51))^2+($AG49*$AB$52-($CY48+N$52))^2+($AG49*$AB$53-($CZ48+N$53))^2+($AG49*$AB$54-($DA48+N$54))^2+($AG49*$AB$55-($DB48+N$55))^2+($AG49*$AB$56-($DC48+N$56))^2+($AG49*$AB$57-($DD48+N$57))^2+($AG49*$AB$58-($DE48+N$58))^2+($AG49*$AB$59-($DF48+N$59))^2+($AG49*$AB$60-($DG48+N$60))^2+($AG49*$AB$61-($DH48+N$61))^2+($AG49*$AB$62-($DI48+N$62))^2+($AG49*$AB$63-($DJ48+N$63))^2)))</f>
        <v/>
      </c>
      <c r="AS49" s="418" t="str">
        <f>IF(O$10=0,"",IF(COUNTIF($BE$7:$BE48,AS$6)&gt;=HLOOKUP(AS$6,$E$8:$X$10,ROW($E$10)-ROW($E$8)+1,FALSE),"",SQRT(($AG49*$AB$14-($BM48+O$14))^2+($AG49*$AB$15-($BN48+O$15))^2+($AG49*$AB$16-($BO48+O$16))^2+($AG49*$AB$17-($BP48+O$17))^2+($AG49*$AB$18-($BQ48+O$18))^2+($AG49*$AB$19-($BR48+O$19))^2+($AG49*$AB$20-($BS48+O$20))^2+($AG49*$AB$21-($BT48+O$21))^2+($AG49*$AB$22-($BU48+O$22))^2+($AG49*$AB$23-($BV48+O$23))^2+($AG49*$AB$24-($BW48+O$24))^2+($AG49*$AB$25-($BX48+O$25))^2+($AG49*$AB$26-($BY48+O$26))^2+($AG49*$AB$27-($BZ48+O$27))^2+($AG49*$AB$28-($CA48+O$28))^2+($AG49*$AB$29-($CB48+O$29))^2+($AG49*$AB$30-($CC48+O$30))^2+($AG49*$AB$31-($CD48+O$31))^2+($AG49*$AB$32-($CE48+O$32))^2+($AG49*$AB$33-($CF48+O$33))^2+($AG49*$AB$34-($CG48+O$34))^2+($AG49*$AB$35-($CH48+O$35))^2+($AG49*$AB$36-($CI48+O$36))^2+($AG49*$AB$37-($CJ48+O$37))^2+($AG49*$AB$38-($CK48+O$38))^2+($AG49*$AB$39-($CL48+O$39))^2+($AG49*$AB$40-($CM48+O$40))^2+($AG49*$AB$41-($CN48+O$41))^2+($AG49*$AB$42-($CO48+O$42))^2+($AG49*$AB$43-($CP48+O$43))^2+($AG49*$AB$44-($CQ48+O$44))^2+($AG49*$AB$45-($CR48+O$45))^2+($AG49*$AB$46-($CS48+O$46))^2+($AG49*$AB$47-($CT48+O$47))^2+($AG49*$AB$48-($CU48+O$48))^2+($AG49*$AB$49-($CV48+O$49))^2+($AG49*$AB$50-($CW48+O$50))^2+($AG49*$AB$51-($CX48+O$51))^2+($AG49*$AB$52-($CY48+O$52))^2+($AG49*$AB$53-($CZ48+O$53))^2+($AG49*$AB$54-($DA48+O$54))^2+($AG49*$AB$55-($DB48+O$55))^2+($AG49*$AB$56-($DC48+O$56))^2+($AG49*$AB$57-($DD48+O$57))^2+($AG49*$AB$58-($DE48+O$58))^2+($AG49*$AB$59-($DF48+O$59))^2+($AG49*$AB$60-($DG48+O$60))^2+($AG49*$AB$61-($DH48+O$61))^2+($AG49*$AB$62-($DI48+O$62))^2+($AG49*$AB$63-($DJ48+O$63))^2)))</f>
        <v/>
      </c>
      <c r="AT49" s="418" t="str">
        <f>IF(P$10=0,"",IF(COUNTIF($BE$7:$BE48,AT$6)&gt;=HLOOKUP(AT$6,$E$8:$X$10,ROW($E$10)-ROW($E$8)+1,FALSE),"",SQRT(($AG49*$AB$14-($BM48+P$14))^2+($AG49*$AB$15-($BN48+P$15))^2+($AG49*$AB$16-($BO48+P$16))^2+($AG49*$AB$17-($BP48+P$17))^2+($AG49*$AB$18-($BQ48+P$18))^2+($AG49*$AB$19-($BR48+P$19))^2+($AG49*$AB$20-($BS48+P$20))^2+($AG49*$AB$21-($BT48+P$21))^2+($AG49*$AB$22-($BU48+P$22))^2+($AG49*$AB$23-($BV48+P$23))^2+($AG49*$AB$24-($BW48+P$24))^2+($AG49*$AB$25-($BX48+P$25))^2+($AG49*$AB$26-($BY48+P$26))^2+($AG49*$AB$27-($BZ48+P$27))^2+($AG49*$AB$28-($CA48+P$28))^2+($AG49*$AB$29-($CB48+P$29))^2+($AG49*$AB$30-($CC48+P$30))^2+($AG49*$AB$31-($CD48+P$31))^2+($AG49*$AB$32-($CE48+P$32))^2+($AG49*$AB$33-($CF48+P$33))^2+($AG49*$AB$34-($CG48+P$34))^2+($AG49*$AB$35-($CH48+P$35))^2+($AG49*$AB$36-($CI48+P$36))^2+($AG49*$AB$37-($CJ48+P$37))^2+($AG49*$AB$38-($CK48+P$38))^2+($AG49*$AB$39-($CL48+P$39))^2+($AG49*$AB$40-($CM48+P$40))^2+($AG49*$AB$41-($CN48+P$41))^2+($AG49*$AB$42-($CO48+P$42))^2+($AG49*$AB$43-($CP48+P$43))^2+($AG49*$AB$44-($CQ48+P$44))^2+($AG49*$AB$45-($CR48+P$45))^2+($AG49*$AB$46-($CS48+P$46))^2+($AG49*$AB$47-($CT48+P$47))^2+($AG49*$AB$48-($CU48+P$48))^2+($AG49*$AB$49-($CV48+P$49))^2+($AG49*$AB$50-($CW48+P$50))^2+($AG49*$AB$51-($CX48+P$51))^2+($AG49*$AB$52-($CY48+P$52))^2+($AG49*$AB$53-($CZ48+P$53))^2+($AG49*$AB$54-($DA48+P$54))^2+($AG49*$AB$55-($DB48+P$55))^2+($AG49*$AB$56-($DC48+P$56))^2+($AG49*$AB$57-($DD48+P$57))^2+($AG49*$AB$58-($DE48+P$58))^2+($AG49*$AB$59-($DF48+P$59))^2+($AG49*$AB$60-($DG48+P$60))^2+($AG49*$AB$61-($DH48+P$61))^2+($AG49*$AB$62-($DI48+P$62))^2+($AG49*$AB$63-($DJ48+P$63))^2)))</f>
        <v/>
      </c>
      <c r="AU49" s="418" t="str">
        <f>IF(Q$10=0,"",IF(COUNTIF($BE$7:$BE48,AU$6)&gt;=HLOOKUP(AU$6,$E$8:$X$10,ROW($E$10)-ROW($E$8)+1,FALSE),"",SQRT(($AG49*$AB$14-($BM48+Q$14))^2+($AG49*$AB$15-($BN48+Q$15))^2+($AG49*$AB$16-($BO48+Q$16))^2+($AG49*$AB$17-($BP48+Q$17))^2+($AG49*$AB$18-($BQ48+Q$18))^2+($AG49*$AB$19-($BR48+Q$19))^2+($AG49*$AB$20-($BS48+Q$20))^2+($AG49*$AB$21-($BT48+Q$21))^2+($AG49*$AB$22-($BU48+Q$22))^2+($AG49*$AB$23-($BV48+Q$23))^2+($AG49*$AB$24-($BW48+Q$24))^2+($AG49*$AB$25-($BX48+Q$25))^2+($AG49*$AB$26-($BY48+Q$26))^2+($AG49*$AB$27-($BZ48+Q$27))^2+($AG49*$AB$28-($CA48+Q$28))^2+($AG49*$AB$29-($CB48+Q$29))^2+($AG49*$AB$30-($CC48+Q$30))^2+($AG49*$AB$31-($CD48+Q$31))^2+($AG49*$AB$32-($CE48+Q$32))^2+($AG49*$AB$33-($CF48+Q$33))^2+($AG49*$AB$34-($CG48+Q$34))^2+($AG49*$AB$35-($CH48+Q$35))^2+($AG49*$AB$36-($CI48+Q$36))^2+($AG49*$AB$37-($CJ48+Q$37))^2+($AG49*$AB$38-($CK48+Q$38))^2+($AG49*$AB$39-($CL48+Q$39))^2+($AG49*$AB$40-($CM48+Q$40))^2+($AG49*$AB$41-($CN48+Q$41))^2+($AG49*$AB$42-($CO48+Q$42))^2+($AG49*$AB$43-($CP48+Q$43))^2+($AG49*$AB$44-($CQ48+Q$44))^2+($AG49*$AB$45-($CR48+Q$45))^2+($AG49*$AB$46-($CS48+Q$46))^2+($AG49*$AB$47-($CT48+Q$47))^2+($AG49*$AB$48-($CU48+Q$48))^2+($AG49*$AB$49-($CV48+Q$49))^2+($AG49*$AB$50-($CW48+Q$50))^2+($AG49*$AB$51-($CX48+Q$51))^2+($AG49*$AB$52-($CY48+Q$52))^2+($AG49*$AB$53-($CZ48+Q$53))^2+($AG49*$AB$54-($DA48+Q$54))^2+($AG49*$AB$55-($DB48+Q$55))^2+($AG49*$AB$56-($DC48+Q$56))^2+($AG49*$AB$57-($DD48+Q$57))^2+($AG49*$AB$58-($DE48+Q$58))^2+($AG49*$AB$59-($DF48+Q$59))^2+($AG49*$AB$60-($DG48+Q$60))^2+($AG49*$AB$61-($DH48+Q$61))^2+($AG49*$AB$62-($DI48+Q$62))^2+($AG49*$AB$63-($DJ48+Q$63))^2)))</f>
        <v/>
      </c>
      <c r="AV49" s="418" t="str">
        <f>IF(R$10=0,"",IF(COUNTIF($BE$7:$BE48,AV$6)&gt;=HLOOKUP(AV$6,$E$8:$X$10,ROW($E$10)-ROW($E$8)+1,FALSE),"",SQRT(($AG49*$AB$14-($BM48+R$14))^2+($AG49*$AB$15-($BN48+R$15))^2+($AG49*$AB$16-($BO48+R$16))^2+($AG49*$AB$17-($BP48+R$17))^2+($AG49*$AB$18-($BQ48+R$18))^2+($AG49*$AB$19-($BR48+R$19))^2+($AG49*$AB$20-($BS48+R$20))^2+($AG49*$AB$21-($BT48+R$21))^2+($AG49*$AB$22-($BU48+R$22))^2+($AG49*$AB$23-($BV48+R$23))^2+($AG49*$AB$24-($BW48+R$24))^2+($AG49*$AB$25-($BX48+R$25))^2+($AG49*$AB$26-($BY48+R$26))^2+($AG49*$AB$27-($BZ48+R$27))^2+($AG49*$AB$28-($CA48+R$28))^2+($AG49*$AB$29-($CB48+R$29))^2+($AG49*$AB$30-($CC48+R$30))^2+($AG49*$AB$31-($CD48+R$31))^2+($AG49*$AB$32-($CE48+R$32))^2+($AG49*$AB$33-($CF48+R$33))^2+($AG49*$AB$34-($CG48+R$34))^2+($AG49*$AB$35-($CH48+R$35))^2+($AG49*$AB$36-($CI48+R$36))^2+($AG49*$AB$37-($CJ48+R$37))^2+($AG49*$AB$38-($CK48+R$38))^2+($AG49*$AB$39-($CL48+R$39))^2+($AG49*$AB$40-($CM48+R$40))^2+($AG49*$AB$41-($CN48+R$41))^2+($AG49*$AB$42-($CO48+R$42))^2+($AG49*$AB$43-($CP48+R$43))^2+($AG49*$AB$44-($CQ48+R$44))^2+($AG49*$AB$45-($CR48+R$45))^2+($AG49*$AB$46-($CS48+R$46))^2+($AG49*$AB$47-($CT48+R$47))^2+($AG49*$AB$48-($CU48+R$48))^2+($AG49*$AB$49-($CV48+R$49))^2+($AG49*$AB$50-($CW48+R$50))^2+($AG49*$AB$51-($CX48+R$51))^2+($AG49*$AB$52-($CY48+R$52))^2+($AG49*$AB$53-($CZ48+R$53))^2+($AG49*$AB$54-($DA48+R$54))^2+($AG49*$AB$55-($DB48+R$55))^2+($AG49*$AB$56-($DC48+R$56))^2+($AG49*$AB$57-($DD48+R$57))^2+($AG49*$AB$58-($DE48+R$58))^2+($AG49*$AB$59-($DF48+R$59))^2+($AG49*$AB$60-($DG48+R$60))^2+($AG49*$AB$61-($DH48+R$61))^2+($AG49*$AB$62-($DI48+R$62))^2+($AG49*$AB$63-($DJ48+R$63))^2)))</f>
        <v/>
      </c>
      <c r="AW49" s="418" t="str">
        <f>IF(S$10=0,"",IF(COUNTIF($BE$7:$BE48,AW$6)&gt;=HLOOKUP(AW$6,$E$8:$X$10,ROW($E$10)-ROW($E$8)+1,FALSE),"",SQRT(($AG49*$AB$14-($BM48+S$14))^2+($AG49*$AB$15-($BN48+S$15))^2+($AG49*$AB$16-($BO48+S$16))^2+($AG49*$AB$17-($BP48+S$17))^2+($AG49*$AB$18-($BQ48+S$18))^2+($AG49*$AB$19-($BR48+S$19))^2+($AG49*$AB$20-($BS48+S$20))^2+($AG49*$AB$21-($BT48+S$21))^2+($AG49*$AB$22-($BU48+S$22))^2+($AG49*$AB$23-($BV48+S$23))^2+($AG49*$AB$24-($BW48+S$24))^2+($AG49*$AB$25-($BX48+S$25))^2+($AG49*$AB$26-($BY48+S$26))^2+($AG49*$AB$27-($BZ48+S$27))^2+($AG49*$AB$28-($CA48+S$28))^2+($AG49*$AB$29-($CB48+S$29))^2+($AG49*$AB$30-($CC48+S$30))^2+($AG49*$AB$31-($CD48+S$31))^2+($AG49*$AB$32-($CE48+S$32))^2+($AG49*$AB$33-($CF48+S$33))^2+($AG49*$AB$34-($CG48+S$34))^2+($AG49*$AB$35-($CH48+S$35))^2+($AG49*$AB$36-($CI48+S$36))^2+($AG49*$AB$37-($CJ48+S$37))^2+($AG49*$AB$38-($CK48+S$38))^2+($AG49*$AB$39-($CL48+S$39))^2+($AG49*$AB$40-($CM48+S$40))^2+($AG49*$AB$41-($CN48+S$41))^2+($AG49*$AB$42-($CO48+S$42))^2+($AG49*$AB$43-($CP48+S$43))^2+($AG49*$AB$44-($CQ48+S$44))^2+($AG49*$AB$45-($CR48+S$45))^2+($AG49*$AB$46-($CS48+S$46))^2+($AG49*$AB$47-($CT48+S$47))^2+($AG49*$AB$48-($CU48+S$48))^2+($AG49*$AB$49-($CV48+S$49))^2+($AG49*$AB$50-($CW48+S$50))^2+($AG49*$AB$51-($CX48+S$51))^2+($AG49*$AB$52-($CY48+S$52))^2+($AG49*$AB$53-($CZ48+S$53))^2+($AG49*$AB$54-($DA48+S$54))^2+($AG49*$AB$55-($DB48+S$55))^2+($AG49*$AB$56-($DC48+S$56))^2+($AG49*$AB$57-($DD48+S$57))^2+($AG49*$AB$58-($DE48+S$58))^2+($AG49*$AB$59-($DF48+S$59))^2+($AG49*$AB$60-($DG48+S$60))^2+($AG49*$AB$61-($DH48+S$61))^2+($AG49*$AB$62-($DI48+S$62))^2+($AG49*$AB$63-($DJ48+S$63))^2)))</f>
        <v/>
      </c>
      <c r="AX49" s="418" t="str">
        <f>IF(T$10=0,"",IF(COUNTIF($BE$7:$BE48,AX$6)&gt;=HLOOKUP(AX$6,$E$8:$X$10,ROW($E$10)-ROW($E$8)+1,FALSE),"",SQRT(($AG49*$AB$14-($BM48+T$14))^2+($AG49*$AB$15-($BN48+T$15))^2+($AG49*$AB$16-($BO48+T$16))^2+($AG49*$AB$17-($BP48+T$17))^2+($AG49*$AB$18-($BQ48+T$18))^2+($AG49*$AB$19-($BR48+T$19))^2+($AG49*$AB$20-($BS48+T$20))^2+($AG49*$AB$21-($BT48+T$21))^2+($AG49*$AB$22-($BU48+T$22))^2+($AG49*$AB$23-($BV48+T$23))^2+($AG49*$AB$24-($BW48+T$24))^2+($AG49*$AB$25-($BX48+T$25))^2+($AG49*$AB$26-($BY48+T$26))^2+($AG49*$AB$27-($BZ48+T$27))^2+($AG49*$AB$28-($CA48+T$28))^2+($AG49*$AB$29-($CB48+T$29))^2+($AG49*$AB$30-($CC48+T$30))^2+($AG49*$AB$31-($CD48+T$31))^2+($AG49*$AB$32-($CE48+T$32))^2+($AG49*$AB$33-($CF48+T$33))^2+($AG49*$AB$34-($CG48+T$34))^2+($AG49*$AB$35-($CH48+T$35))^2+($AG49*$AB$36-($CI48+T$36))^2+($AG49*$AB$37-($CJ48+T$37))^2+($AG49*$AB$38-($CK48+T$38))^2+($AG49*$AB$39-($CL48+T$39))^2+($AG49*$AB$40-($CM48+T$40))^2+($AG49*$AB$41-($CN48+T$41))^2+($AG49*$AB$42-($CO48+T$42))^2+($AG49*$AB$43-($CP48+T$43))^2+($AG49*$AB$44-($CQ48+T$44))^2+($AG49*$AB$45-($CR48+T$45))^2+($AG49*$AB$46-($CS48+T$46))^2+($AG49*$AB$47-($CT48+T$47))^2+($AG49*$AB$48-($CU48+T$48))^2+($AG49*$AB$49-($CV48+T$49))^2+($AG49*$AB$50-($CW48+T$50))^2+($AG49*$AB$51-($CX48+T$51))^2+($AG49*$AB$52-($CY48+T$52))^2+($AG49*$AB$53-($CZ48+T$53))^2+($AG49*$AB$54-($DA48+T$54))^2+($AG49*$AB$55-($DB48+T$55))^2+($AG49*$AB$56-($DC48+T$56))^2+($AG49*$AB$57-($DD48+T$57))^2+($AG49*$AB$58-($DE48+T$58))^2+($AG49*$AB$59-($DF48+T$59))^2+($AG49*$AB$60-($DG48+T$60))^2+($AG49*$AB$61-($DH48+T$61))^2+($AG49*$AB$62-($DI48+T$62))^2+($AG49*$AB$63-($DJ48+T$63))^2)))</f>
        <v/>
      </c>
      <c r="AY49" s="418" t="str">
        <f>IF(U$10=0,"",IF(COUNTIF($BE$7:$BE48,AY$6)&gt;=HLOOKUP(AY$6,$E$8:$X$10,ROW($E$10)-ROW($E$8)+1,FALSE),"",SQRT(($AG49*$AB$14-($BM48+U$14))^2+($AG49*$AB$15-($BN48+U$15))^2+($AG49*$AB$16-($BO48+U$16))^2+($AG49*$AB$17-($BP48+U$17))^2+($AG49*$AB$18-($BQ48+U$18))^2+($AG49*$AB$19-($BR48+U$19))^2+($AG49*$AB$20-($BS48+U$20))^2+($AG49*$AB$21-($BT48+U$21))^2+($AG49*$AB$22-($BU48+U$22))^2+($AG49*$AB$23-($BV48+U$23))^2+($AG49*$AB$24-($BW48+U$24))^2+($AG49*$AB$25-($BX48+U$25))^2+($AG49*$AB$26-($BY48+U$26))^2+($AG49*$AB$27-($BZ48+U$27))^2+($AG49*$AB$28-($CA48+U$28))^2+($AG49*$AB$29-($CB48+U$29))^2+($AG49*$AB$30-($CC48+U$30))^2+($AG49*$AB$31-($CD48+U$31))^2+($AG49*$AB$32-($CE48+U$32))^2+($AG49*$AB$33-($CF48+U$33))^2+($AG49*$AB$34-($CG48+U$34))^2+($AG49*$AB$35-($CH48+U$35))^2+($AG49*$AB$36-($CI48+U$36))^2+($AG49*$AB$37-($CJ48+U$37))^2+($AG49*$AB$38-($CK48+U$38))^2+($AG49*$AB$39-($CL48+U$39))^2+($AG49*$AB$40-($CM48+U$40))^2+($AG49*$AB$41-($CN48+U$41))^2+($AG49*$AB$42-($CO48+U$42))^2+($AG49*$AB$43-($CP48+U$43))^2+($AG49*$AB$44-($CQ48+U$44))^2+($AG49*$AB$45-($CR48+U$45))^2+($AG49*$AB$46-($CS48+U$46))^2+($AG49*$AB$47-($CT48+U$47))^2+($AG49*$AB$48-($CU48+U$48))^2+($AG49*$AB$49-($CV48+U$49))^2+($AG49*$AB$50-($CW48+U$50))^2+($AG49*$AB$51-($CX48+U$51))^2+($AG49*$AB$52-($CY48+U$52))^2+($AG49*$AB$53-($CZ48+U$53))^2+($AG49*$AB$54-($DA48+U$54))^2+($AG49*$AB$55-($DB48+U$55))^2+($AG49*$AB$56-($DC48+U$56))^2+($AG49*$AB$57-($DD48+U$57))^2+($AG49*$AB$58-($DE48+U$58))^2+($AG49*$AB$59-($DF48+U$59))^2+($AG49*$AB$60-($DG48+U$60))^2+($AG49*$AB$61-($DH48+U$61))^2+($AG49*$AB$62-($DI48+U$62))^2+($AG49*$AB$63-($DJ48+U$63))^2)))</f>
        <v/>
      </c>
      <c r="AZ49" s="418" t="str">
        <f>IF(V$10=0,"",IF(COUNTIF($BE$7:$BE48,AZ$6)&gt;=HLOOKUP(AZ$6,$E$8:$X$10,ROW($E$10)-ROW($E$8)+1,FALSE),"",SQRT(($AG49*$AB$14-($BM48+V$14))^2+($AG49*$AB$15-($BN48+V$15))^2+($AG49*$AB$16-($BO48+V$16))^2+($AG49*$AB$17-($BP48+V$17))^2+($AG49*$AB$18-($BQ48+V$18))^2+($AG49*$AB$19-($BR48+V$19))^2+($AG49*$AB$20-($BS48+V$20))^2+($AG49*$AB$21-($BT48+V$21))^2+($AG49*$AB$22-($BU48+V$22))^2+($AG49*$AB$23-($BV48+V$23))^2+($AG49*$AB$24-($BW48+V$24))^2+($AG49*$AB$25-($BX48+V$25))^2+($AG49*$AB$26-($BY48+V$26))^2+($AG49*$AB$27-($BZ48+V$27))^2+($AG49*$AB$28-($CA48+V$28))^2+($AG49*$AB$29-($CB48+V$29))^2+($AG49*$AB$30-($CC48+V$30))^2+($AG49*$AB$31-($CD48+V$31))^2+($AG49*$AB$32-($CE48+V$32))^2+($AG49*$AB$33-($CF48+V$33))^2+($AG49*$AB$34-($CG48+V$34))^2+($AG49*$AB$35-($CH48+V$35))^2+($AG49*$AB$36-($CI48+V$36))^2+($AG49*$AB$37-($CJ48+V$37))^2+($AG49*$AB$38-($CK48+V$38))^2+($AG49*$AB$39-($CL48+V$39))^2+($AG49*$AB$40-($CM48+V$40))^2+($AG49*$AB$41-($CN48+V$41))^2+($AG49*$AB$42-($CO48+V$42))^2+($AG49*$AB$43-($CP48+V$43))^2+($AG49*$AB$44-($CQ48+V$44))^2+($AG49*$AB$45-($CR48+V$45))^2+($AG49*$AB$46-($CS48+V$46))^2+($AG49*$AB$47-($CT48+V$47))^2+($AG49*$AB$48-($CU48+V$48))^2+($AG49*$AB$49-($CV48+V$49))^2+($AG49*$AB$50-($CW48+V$50))^2+($AG49*$AB$51-($CX48+V$51))^2+($AG49*$AB$52-($CY48+V$52))^2+($AG49*$AB$53-($CZ48+V$53))^2+($AG49*$AB$54-($DA48+V$54))^2+($AG49*$AB$55-($DB48+V$55))^2+($AG49*$AB$56-($DC48+V$56))^2+($AG49*$AB$57-($DD48+V$57))^2+($AG49*$AB$58-($DE48+V$58))^2+($AG49*$AB$59-($DF48+V$59))^2+($AG49*$AB$60-($DG48+V$60))^2+($AG49*$AB$61-($DH48+V$61))^2+($AG49*$AB$62-($DI48+V$62))^2+($AG49*$AB$63-($DJ48+V$63))^2)))</f>
        <v/>
      </c>
      <c r="BA49" s="418" t="str">
        <f>IF(W$10=0,"",IF(COUNTIF($BE$7:$BE48,BA$6)&gt;=HLOOKUP(BA$6,$E$8:$X$10,ROW($E$10)-ROW($E$8)+1,FALSE),"",SQRT(($AG49*$AB$14-($BM48+W$14))^2+($AG49*$AB$15-($BN48+W$15))^2+($AG49*$AB$16-($BO48+W$16))^2+($AG49*$AB$17-($BP48+W$17))^2+($AG49*$AB$18-($BQ48+W$18))^2+($AG49*$AB$19-($BR48+W$19))^2+($AG49*$AB$20-($BS48+W$20))^2+($AG49*$AB$21-($BT48+W$21))^2+($AG49*$AB$22-($BU48+W$22))^2+($AG49*$AB$23-($BV48+W$23))^2+($AG49*$AB$24-($BW48+W$24))^2+($AG49*$AB$25-($BX48+W$25))^2+($AG49*$AB$26-($BY48+W$26))^2+($AG49*$AB$27-($BZ48+W$27))^2+($AG49*$AB$28-($CA48+W$28))^2+($AG49*$AB$29-($CB48+W$29))^2+($AG49*$AB$30-($CC48+W$30))^2+($AG49*$AB$31-($CD48+W$31))^2+($AG49*$AB$32-($CE48+W$32))^2+($AG49*$AB$33-($CF48+W$33))^2+($AG49*$AB$34-($CG48+W$34))^2+($AG49*$AB$35-($CH48+W$35))^2+($AG49*$AB$36-($CI48+W$36))^2+($AG49*$AB$37-($CJ48+W$37))^2+($AG49*$AB$38-($CK48+W$38))^2+($AG49*$AB$39-($CL48+W$39))^2+($AG49*$AB$40-($CM48+W$40))^2+($AG49*$AB$41-($CN48+W$41))^2+($AG49*$AB$42-($CO48+W$42))^2+($AG49*$AB$43-($CP48+W$43))^2+($AG49*$AB$44-($CQ48+W$44))^2+($AG49*$AB$45-($CR48+W$45))^2+($AG49*$AB$46-($CS48+W$46))^2+($AG49*$AB$47-($CT48+W$47))^2+($AG49*$AB$48-($CU48+W$48))^2+($AG49*$AB$49-($CV48+W$49))^2+($AG49*$AB$50-($CW48+W$50))^2+($AG49*$AB$51-($CX48+W$51))^2+($AG49*$AB$52-($CY48+W$52))^2+($AG49*$AB$53-($CZ48+W$53))^2+($AG49*$AB$54-($DA48+W$54))^2+($AG49*$AB$55-($DB48+W$55))^2+($AG49*$AB$56-($DC48+W$56))^2+($AG49*$AB$57-($DD48+W$57))^2+($AG49*$AB$58-($DE48+W$58))^2+($AG49*$AB$59-($DF48+W$59))^2+($AG49*$AB$60-($DG48+W$60))^2+($AG49*$AB$61-($DH48+W$61))^2+($AG49*$AB$62-($DI48+W$62))^2+($AG49*$AB$63-($DJ48+W$63))^2)))</f>
        <v/>
      </c>
      <c r="BB49" s="418" t="str">
        <f>IF(X$10=0,"",IF(COUNTIF($BE$7:$BE48,BB$6)&gt;=HLOOKUP(BB$6,$E$8:$X$10,ROW($E$10)-ROW($E$8)+1,FALSE),"",SQRT(($AG49*$AB$14-($BM48+X$14))^2+($AG49*$AB$15-($BN48+X$15))^2+($AG49*$AB$16-($BO48+X$16))^2+($AG49*$AB$17-($BP48+X$17))^2+($AG49*$AB$18-($BQ48+X$18))^2+($AG49*$AB$19-($BR48+X$19))^2+($AG49*$AB$20-($BS48+X$20))^2+($AG49*$AB$21-($BT48+X$21))^2+($AG49*$AB$22-($BU48+X$22))^2+($AG49*$AB$23-($BV48+X$23))^2+($AG49*$AB$24-($BW48+X$24))^2+($AG49*$AB$25-($BX48+X$25))^2+($AG49*$AB$26-($BY48+X$26))^2+($AG49*$AB$27-($BZ48+X$27))^2+($AG49*$AB$28-($CA48+X$28))^2+($AG49*$AB$29-($CB48+X$29))^2+($AG49*$AB$30-($CC48+X$30))^2+($AG49*$AB$31-($CD48+X$31))^2+($AG49*$AB$32-($CE48+X$32))^2+($AG49*$AB$33-($CF48+X$33))^2+($AG49*$AB$34-($CG48+X$34))^2+($AG49*$AB$35-($CH48+X$35))^2+($AG49*$AB$36-($CI48+X$36))^2+($AG49*$AB$37-($CJ48+X$37))^2+($AG49*$AB$38-($CK48+X$38))^2+($AG49*$AB$39-($CL48+X$39))^2+($AG49*$AB$40-($CM48+X$40))^2+($AG49*$AB$41-($CN48+X$41))^2+($AG49*$AB$42-($CO48+X$42))^2+($AG49*$AB$43-($CP48+X$43))^2+($AG49*$AB$44-($CQ48+X$44))^2+($AG49*$AB$45-($CR48+X$45))^2+($AG49*$AB$46-($CS48+X$46))^2+($AG49*$AB$47-($CT48+X$47))^2+($AG49*$AB$48-($CU48+X$48))^2+($AG49*$AB$49-($CV48+X$49))^2+($AG49*$AB$50-($CW48+X$50))^2+($AG49*$AB$51-($CX48+X$51))^2+($AG49*$AB$52-($CY48+X$52))^2+($AG49*$AB$53-($CZ48+X$53))^2+($AG49*$AB$54-($DA48+X$54))^2+($AG49*$AB$55-($DB48+X$55))^2+($AG49*$AB$56-($DC48+X$56))^2+($AG49*$AB$57-($DD48+X$57))^2+($AG49*$AB$58-($DE48+X$58))^2+($AG49*$AB$59-($DF48+X$59))^2+($AG49*$AB$60-($DG48+X$60))^2+($AG49*$AB$61-($DH48+X$61))^2+($AG49*$AB$62-($DI48+X$62))^2+($AG49*$AB$63-($DJ48+X$63))^2)))</f>
        <v/>
      </c>
      <c r="BC49" s="200"/>
      <c r="BD49" s="419">
        <f t="shared" si="68"/>
        <v>0</v>
      </c>
      <c r="BE49" s="420">
        <f t="shared" si="7"/>
        <v>0</v>
      </c>
      <c r="BF49" s="421">
        <f t="shared" si="8"/>
        <v>0</v>
      </c>
      <c r="BG49" s="71"/>
      <c r="BH49" s="71"/>
      <c r="BI49" s="71"/>
      <c r="BJ49" s="71"/>
      <c r="BK49" s="71"/>
      <c r="BL49" s="197">
        <f t="shared" si="69"/>
        <v>43</v>
      </c>
      <c r="BM49" s="202">
        <f t="shared" si="66"/>
        <v>0</v>
      </c>
      <c r="BN49" s="202">
        <f t="shared" si="67"/>
        <v>0</v>
      </c>
      <c r="BO49" s="202">
        <f t="shared" si="13"/>
        <v>0</v>
      </c>
      <c r="BP49" s="202">
        <f t="shared" si="14"/>
        <v>0</v>
      </c>
      <c r="BQ49" s="202">
        <f t="shared" si="15"/>
        <v>0</v>
      </c>
      <c r="BR49" s="202">
        <f t="shared" si="16"/>
        <v>0</v>
      </c>
      <c r="BS49" s="202">
        <f t="shared" si="17"/>
        <v>0</v>
      </c>
      <c r="BT49" s="202">
        <f t="shared" si="18"/>
        <v>0</v>
      </c>
      <c r="BU49" s="202">
        <f t="shared" si="19"/>
        <v>0</v>
      </c>
      <c r="BV49" s="202">
        <f t="shared" si="20"/>
        <v>0</v>
      </c>
      <c r="BW49" s="202">
        <f t="shared" si="21"/>
        <v>0</v>
      </c>
      <c r="BX49" s="202">
        <f t="shared" si="22"/>
        <v>0</v>
      </c>
      <c r="BY49" s="202">
        <f t="shared" si="23"/>
        <v>0</v>
      </c>
      <c r="BZ49" s="202">
        <f t="shared" si="24"/>
        <v>0</v>
      </c>
      <c r="CA49" s="202">
        <f t="shared" si="25"/>
        <v>0</v>
      </c>
      <c r="CB49" s="202">
        <f t="shared" si="26"/>
        <v>0</v>
      </c>
      <c r="CC49" s="202">
        <f t="shared" si="27"/>
        <v>0</v>
      </c>
      <c r="CD49" s="202">
        <f t="shared" si="28"/>
        <v>0</v>
      </c>
      <c r="CE49" s="202">
        <f t="shared" si="29"/>
        <v>0</v>
      </c>
      <c r="CF49" s="202">
        <f t="shared" si="30"/>
        <v>0</v>
      </c>
      <c r="CG49" s="202">
        <f t="shared" si="31"/>
        <v>0</v>
      </c>
      <c r="CH49" s="202">
        <f t="shared" si="32"/>
        <v>0</v>
      </c>
      <c r="CI49" s="202">
        <f t="shared" si="33"/>
        <v>0</v>
      </c>
      <c r="CJ49" s="202">
        <f t="shared" si="34"/>
        <v>0</v>
      </c>
      <c r="CK49" s="202">
        <f t="shared" si="35"/>
        <v>0</v>
      </c>
      <c r="CL49" s="202">
        <f t="shared" si="36"/>
        <v>0</v>
      </c>
      <c r="CM49" s="202">
        <f t="shared" si="37"/>
        <v>0</v>
      </c>
      <c r="CN49" s="202">
        <f t="shared" si="38"/>
        <v>0</v>
      </c>
      <c r="CO49" s="202">
        <f t="shared" si="39"/>
        <v>0</v>
      </c>
      <c r="CP49" s="202">
        <f t="shared" si="40"/>
        <v>0</v>
      </c>
      <c r="CQ49" s="202">
        <f t="shared" si="41"/>
        <v>0</v>
      </c>
      <c r="CR49" s="202">
        <f t="shared" si="42"/>
        <v>0</v>
      </c>
      <c r="CS49" s="202">
        <f t="shared" si="43"/>
        <v>0</v>
      </c>
      <c r="CT49" s="202">
        <f t="shared" si="44"/>
        <v>0</v>
      </c>
      <c r="CU49" s="202">
        <f t="shared" si="45"/>
        <v>0</v>
      </c>
      <c r="CV49" s="202">
        <f t="shared" si="46"/>
        <v>0</v>
      </c>
      <c r="CW49" s="202">
        <f t="shared" si="47"/>
        <v>0</v>
      </c>
      <c r="CX49" s="202">
        <f t="shared" si="48"/>
        <v>0</v>
      </c>
      <c r="CY49" s="202">
        <f t="shared" si="49"/>
        <v>0</v>
      </c>
      <c r="CZ49" s="202">
        <f t="shared" si="50"/>
        <v>0</v>
      </c>
      <c r="DA49" s="202">
        <f t="shared" si="51"/>
        <v>0</v>
      </c>
      <c r="DB49" s="202">
        <f t="shared" si="52"/>
        <v>0</v>
      </c>
      <c r="DC49" s="202">
        <f t="shared" si="53"/>
        <v>0</v>
      </c>
      <c r="DD49" s="202">
        <f t="shared" si="54"/>
        <v>0</v>
      </c>
      <c r="DE49" s="202">
        <f t="shared" si="55"/>
        <v>0</v>
      </c>
      <c r="DF49" s="202">
        <f t="shared" si="56"/>
        <v>0</v>
      </c>
      <c r="DG49" s="202">
        <f t="shared" si="57"/>
        <v>0</v>
      </c>
      <c r="DH49" s="202">
        <f t="shared" si="58"/>
        <v>0</v>
      </c>
      <c r="DI49" s="202">
        <f t="shared" si="59"/>
        <v>0</v>
      </c>
      <c r="DJ49" s="202">
        <f t="shared" si="60"/>
        <v>0</v>
      </c>
      <c r="DK49" s="71"/>
      <c r="DL49" s="71"/>
      <c r="DM49" s="71"/>
      <c r="DN49" s="71"/>
      <c r="DO49" s="71"/>
      <c r="DP49" s="71"/>
    </row>
    <row r="50" spans="1:120" ht="18" customHeight="1" thickTop="1" thickBot="1" x14ac:dyDescent="0.25">
      <c r="A50" s="71"/>
      <c r="B50" s="133"/>
      <c r="C50" s="220"/>
      <c r="D50" s="236"/>
      <c r="E50" s="237"/>
      <c r="F50" s="237"/>
      <c r="G50" s="237"/>
      <c r="H50" s="237"/>
      <c r="I50" s="237"/>
      <c r="J50" s="237"/>
      <c r="K50" s="237"/>
      <c r="L50" s="237"/>
      <c r="M50" s="237"/>
      <c r="N50" s="237"/>
      <c r="O50" s="237"/>
      <c r="P50" s="237"/>
      <c r="Q50" s="237"/>
      <c r="R50" s="237"/>
      <c r="S50" s="237"/>
      <c r="T50" s="237"/>
      <c r="U50" s="237"/>
      <c r="V50" s="237"/>
      <c r="W50" s="415"/>
      <c r="X50" s="414"/>
      <c r="Y50" s="133"/>
      <c r="Z50" s="222">
        <f t="shared" si="63"/>
        <v>0</v>
      </c>
      <c r="AA50" s="223"/>
      <c r="AB50" s="224">
        <f t="shared" si="64"/>
        <v>0</v>
      </c>
      <c r="AC50" s="71"/>
      <c r="AD50" s="440">
        <f t="shared" si="65"/>
        <v>0</v>
      </c>
      <c r="AE50" s="71"/>
      <c r="AF50" s="71"/>
      <c r="AG50" s="417">
        <f>IF(MAX(AG$7:AG49)&lt;$W$12,AG49+1,0)</f>
        <v>0</v>
      </c>
      <c r="AH50" s="200"/>
      <c r="AI50" s="418" t="str">
        <f>IF(E$10=0,"",IF(COUNTIF($BE$7:$BE49,AI$6)&gt;=HLOOKUP(AI$6,$E$8:$X$10,ROW($E$10)-ROW($E$8)+1,FALSE),"",SQRT(($AG50*$AB$14-($BM49+E$14))^2+($AG50*$AB$15-($BN49+E$15))^2+($AG50*$AB$16-($BO49+E$16))^2+($AG50*$AB$17-($BP49+E$17))^2+($AG50*$AB$18-($BQ49+E$18))^2+($AG50*$AB$19-($BR49+E$19))^2+($AG50*$AB$20-($BS49+E$20))^2+($AG50*$AB$21-($BT49+E$21))^2+($AG50*$AB$22-($BU49+E$22))^2+($AG50*$AB$23-($BV49+E$23))^2+($AG50*$AB$24-($BW49+E$24))^2+($AG50*$AB$25-($BX49+E$25))^2+($AG50*$AB$26-($BY49+E$26))^2+($AG50*$AB$27-($BZ49+E$27))^2+($AG50*$AB$28-($CA49+E$28))^2+($AG50*$AB$29-($CB49+E$29))^2+($AG50*$AB$30-($CC49+E$30))^2+($AG50*$AB$31-($CD49+E$31))^2+($AG50*$AB$32-($CE49+E$32))^2+($AG50*$AB$33-($CF49+E$33))^2+($AG50*$AB$34-($CG49+E$34))^2+($AG50*$AB$35-($CH49+E$35))^2+($AG50*$AB$36-($CI49+E$36))^2+($AG50*$AB$37-($CJ49+E$37))^2+($AG50*$AB$38-($CK49+E$38))^2+($AG50*$AB$39-($CL49+E$39))^2+($AG50*$AB$40-($CM49+E$40))^2+($AG50*$AB$41-($CN49+E$41))^2+($AG50*$AB$42-($CO49+E$42))^2+($AG50*$AB$43-($CP49+E$43))^2+($AG50*$AB$44-($CQ49+E$44))^2+($AG50*$AB$45-($CR49+E$45))^2+($AG50*$AB$46-($CS49+E$46))^2+($AG50*$AB$47-($CT49+E$47))^2+($AG50*$AB$48-($CU49+E$48))^2+($AG50*$AB$49-($CV49+E$49))^2+($AG50*$AB$50-($CW49+E$50))^2+($AG50*$AB$51-($CX49+E$51))^2+($AG50*$AB$52-($CY49+E$52))^2+($AG50*$AB$53-($CZ49+E$53))^2+($AG50*$AB$54-($DA49+E$54))^2+($AG50*$AB$55-($DB49+E$55))^2+($AG50*$AB$56-($DC49+E$56))^2+($AG50*$AB$57-($DD49+E$57))^2+($AG50*$AB$58-($DE49+E$58))^2+($AG50*$AB$59-($DF49+E$59))^2+($AG50*$AB$60-($DG49+E$60))^2+($AG50*$AB$61-($DH49+E$61))^2+($AG50*$AB$62-($DI49+E$62))^2+($AG50*$AB$63-($DJ49+E$63))^2)))</f>
        <v/>
      </c>
      <c r="AJ50" s="418" t="str">
        <f>IF(F$10=0,"",IF(COUNTIF($BE$7:$BE49,AJ$6)&gt;=HLOOKUP(AJ$6,$E$8:$X$10,ROW($E$10)-ROW($E$8)+1,FALSE),"",SQRT(($AG50*$AB$14-($BM49+F$14))^2+($AG50*$AB$15-($BN49+F$15))^2+($AG50*$AB$16-($BO49+F$16))^2+($AG50*$AB$17-($BP49+F$17))^2+($AG50*$AB$18-($BQ49+F$18))^2+($AG50*$AB$19-($BR49+F$19))^2+($AG50*$AB$20-($BS49+F$20))^2+($AG50*$AB$21-($BT49+F$21))^2+($AG50*$AB$22-($BU49+F$22))^2+($AG50*$AB$23-($BV49+F$23))^2+($AG50*$AB$24-($BW49+F$24))^2+($AG50*$AB$25-($BX49+F$25))^2+($AG50*$AB$26-($BY49+F$26))^2+($AG50*$AB$27-($BZ49+F$27))^2+($AG50*$AB$28-($CA49+F$28))^2+($AG50*$AB$29-($CB49+F$29))^2+($AG50*$AB$30-($CC49+F$30))^2+($AG50*$AB$31-($CD49+F$31))^2+($AG50*$AB$32-($CE49+F$32))^2+($AG50*$AB$33-($CF49+F$33))^2+($AG50*$AB$34-($CG49+F$34))^2+($AG50*$AB$35-($CH49+F$35))^2+($AG50*$AB$36-($CI49+F$36))^2+($AG50*$AB$37-($CJ49+F$37))^2+($AG50*$AB$38-($CK49+F$38))^2+($AG50*$AB$39-($CL49+F$39))^2+($AG50*$AB$40-($CM49+F$40))^2+($AG50*$AB$41-($CN49+F$41))^2+($AG50*$AB$42-($CO49+F$42))^2+($AG50*$AB$43-($CP49+F$43))^2+($AG50*$AB$44-($CQ49+F$44))^2+($AG50*$AB$45-($CR49+F$45))^2+($AG50*$AB$46-($CS49+F$46))^2+($AG50*$AB$47-($CT49+F$47))^2+($AG50*$AB$48-($CU49+F$48))^2+($AG50*$AB$49-($CV49+F$49))^2+($AG50*$AB$50-($CW49+F$50))^2+($AG50*$AB$51-($CX49+F$51))^2+($AG50*$AB$52-($CY49+F$52))^2+($AG50*$AB$53-($CZ49+F$53))^2+($AG50*$AB$54-($DA49+F$54))^2+($AG50*$AB$55-($DB49+F$55))^2+($AG50*$AB$56-($DC49+F$56))^2+($AG50*$AB$57-($DD49+F$57))^2+($AG50*$AB$58-($DE49+F$58))^2+($AG50*$AB$59-($DF49+F$59))^2+($AG50*$AB$60-($DG49+F$60))^2+($AG50*$AB$61-($DH49+F$61))^2+($AG50*$AB$62-($DI49+F$62))^2+($AG50*$AB$63-($DJ49+F$63))^2)))</f>
        <v/>
      </c>
      <c r="AK50" s="418" t="str">
        <f>IF(G$10=0,"",IF(COUNTIF($BE$7:$BE49,AK$6)&gt;=HLOOKUP(AK$6,$E$8:$X$10,ROW($E$10)-ROW($E$8)+1,FALSE),"",SQRT(($AG50*$AB$14-($BM49+G$14))^2+($AG50*$AB$15-($BN49+G$15))^2+($AG50*$AB$16-($BO49+G$16))^2+($AG50*$AB$17-($BP49+G$17))^2+($AG50*$AB$18-($BQ49+G$18))^2+($AG50*$AB$19-($BR49+G$19))^2+($AG50*$AB$20-($BS49+G$20))^2+($AG50*$AB$21-($BT49+G$21))^2+($AG50*$AB$22-($BU49+G$22))^2+($AG50*$AB$23-($BV49+G$23))^2+($AG50*$AB$24-($BW49+G$24))^2+($AG50*$AB$25-($BX49+G$25))^2+($AG50*$AB$26-($BY49+G$26))^2+($AG50*$AB$27-($BZ49+G$27))^2+($AG50*$AB$28-($CA49+G$28))^2+($AG50*$AB$29-($CB49+G$29))^2+($AG50*$AB$30-($CC49+G$30))^2+($AG50*$AB$31-($CD49+G$31))^2+($AG50*$AB$32-($CE49+G$32))^2+($AG50*$AB$33-($CF49+G$33))^2+($AG50*$AB$34-($CG49+G$34))^2+($AG50*$AB$35-($CH49+G$35))^2+($AG50*$AB$36-($CI49+G$36))^2+($AG50*$AB$37-($CJ49+G$37))^2+($AG50*$AB$38-($CK49+G$38))^2+($AG50*$AB$39-($CL49+G$39))^2+($AG50*$AB$40-($CM49+G$40))^2+($AG50*$AB$41-($CN49+G$41))^2+($AG50*$AB$42-($CO49+G$42))^2+($AG50*$AB$43-($CP49+G$43))^2+($AG50*$AB$44-($CQ49+G$44))^2+($AG50*$AB$45-($CR49+G$45))^2+($AG50*$AB$46-($CS49+G$46))^2+($AG50*$AB$47-($CT49+G$47))^2+($AG50*$AB$48-($CU49+G$48))^2+($AG50*$AB$49-($CV49+G$49))^2+($AG50*$AB$50-($CW49+G$50))^2+($AG50*$AB$51-($CX49+G$51))^2+($AG50*$AB$52-($CY49+G$52))^2+($AG50*$AB$53-($CZ49+G$53))^2+($AG50*$AB$54-($DA49+G$54))^2+($AG50*$AB$55-($DB49+G$55))^2+($AG50*$AB$56-($DC49+G$56))^2+($AG50*$AB$57-($DD49+G$57))^2+($AG50*$AB$58-($DE49+G$58))^2+($AG50*$AB$59-($DF49+G$59))^2+($AG50*$AB$60-($DG49+G$60))^2+($AG50*$AB$61-($DH49+G$61))^2+($AG50*$AB$62-($DI49+G$62))^2+($AG50*$AB$63-($DJ49+G$63))^2)))</f>
        <v/>
      </c>
      <c r="AL50" s="418" t="str">
        <f>IF(H$10=0,"",IF(COUNTIF($BE$7:$BE49,AL$6)&gt;=HLOOKUP(AL$6,$E$8:$X$10,ROW($E$10)-ROW($E$8)+1,FALSE),"",SQRT(($AG50*$AB$14-($BM49+H$14))^2+($AG50*$AB$15-($BN49+H$15))^2+($AG50*$AB$16-($BO49+H$16))^2+($AG50*$AB$17-($BP49+H$17))^2+($AG50*$AB$18-($BQ49+H$18))^2+($AG50*$AB$19-($BR49+H$19))^2+($AG50*$AB$20-($BS49+H$20))^2+($AG50*$AB$21-($BT49+H$21))^2+($AG50*$AB$22-($BU49+H$22))^2+($AG50*$AB$23-($BV49+H$23))^2+($AG50*$AB$24-($BW49+H$24))^2+($AG50*$AB$25-($BX49+H$25))^2+($AG50*$AB$26-($BY49+H$26))^2+($AG50*$AB$27-($BZ49+H$27))^2+($AG50*$AB$28-($CA49+H$28))^2+($AG50*$AB$29-($CB49+H$29))^2+($AG50*$AB$30-($CC49+H$30))^2+($AG50*$AB$31-($CD49+H$31))^2+($AG50*$AB$32-($CE49+H$32))^2+($AG50*$AB$33-($CF49+H$33))^2+($AG50*$AB$34-($CG49+H$34))^2+($AG50*$AB$35-($CH49+H$35))^2+($AG50*$AB$36-($CI49+H$36))^2+($AG50*$AB$37-($CJ49+H$37))^2+($AG50*$AB$38-($CK49+H$38))^2+($AG50*$AB$39-($CL49+H$39))^2+($AG50*$AB$40-($CM49+H$40))^2+($AG50*$AB$41-($CN49+H$41))^2+($AG50*$AB$42-($CO49+H$42))^2+($AG50*$AB$43-($CP49+H$43))^2+($AG50*$AB$44-($CQ49+H$44))^2+($AG50*$AB$45-($CR49+H$45))^2+($AG50*$AB$46-($CS49+H$46))^2+($AG50*$AB$47-($CT49+H$47))^2+($AG50*$AB$48-($CU49+H$48))^2+($AG50*$AB$49-($CV49+H$49))^2+($AG50*$AB$50-($CW49+H$50))^2+($AG50*$AB$51-($CX49+H$51))^2+($AG50*$AB$52-($CY49+H$52))^2+($AG50*$AB$53-($CZ49+H$53))^2+($AG50*$AB$54-($DA49+H$54))^2+($AG50*$AB$55-($DB49+H$55))^2+($AG50*$AB$56-($DC49+H$56))^2+($AG50*$AB$57-($DD49+H$57))^2+($AG50*$AB$58-($DE49+H$58))^2+($AG50*$AB$59-($DF49+H$59))^2+($AG50*$AB$60-($DG49+H$60))^2+($AG50*$AB$61-($DH49+H$61))^2+($AG50*$AB$62-($DI49+H$62))^2+($AG50*$AB$63-($DJ49+H$63))^2)))</f>
        <v/>
      </c>
      <c r="AM50" s="418" t="str">
        <f>IF(I$10=0,"",IF(COUNTIF($BE$7:$BE49,AM$6)&gt;=HLOOKUP(AM$6,$E$8:$X$10,ROW($E$10)-ROW($E$8)+1,FALSE),"",SQRT(($AG50*$AB$14-($BM49+I$14))^2+($AG50*$AB$15-($BN49+I$15))^2+($AG50*$AB$16-($BO49+I$16))^2+($AG50*$AB$17-($BP49+I$17))^2+($AG50*$AB$18-($BQ49+I$18))^2+($AG50*$AB$19-($BR49+I$19))^2+($AG50*$AB$20-($BS49+I$20))^2+($AG50*$AB$21-($BT49+I$21))^2+($AG50*$AB$22-($BU49+I$22))^2+($AG50*$AB$23-($BV49+I$23))^2+($AG50*$AB$24-($BW49+I$24))^2+($AG50*$AB$25-($BX49+I$25))^2+($AG50*$AB$26-($BY49+I$26))^2+($AG50*$AB$27-($BZ49+I$27))^2+($AG50*$AB$28-($CA49+I$28))^2+($AG50*$AB$29-($CB49+I$29))^2+($AG50*$AB$30-($CC49+I$30))^2+($AG50*$AB$31-($CD49+I$31))^2+($AG50*$AB$32-($CE49+I$32))^2+($AG50*$AB$33-($CF49+I$33))^2+($AG50*$AB$34-($CG49+I$34))^2+($AG50*$AB$35-($CH49+I$35))^2+($AG50*$AB$36-($CI49+I$36))^2+($AG50*$AB$37-($CJ49+I$37))^2+($AG50*$AB$38-($CK49+I$38))^2+($AG50*$AB$39-($CL49+I$39))^2+($AG50*$AB$40-($CM49+I$40))^2+($AG50*$AB$41-($CN49+I$41))^2+($AG50*$AB$42-($CO49+I$42))^2+($AG50*$AB$43-($CP49+I$43))^2+($AG50*$AB$44-($CQ49+I$44))^2+($AG50*$AB$45-($CR49+I$45))^2+($AG50*$AB$46-($CS49+I$46))^2+($AG50*$AB$47-($CT49+I$47))^2+($AG50*$AB$48-($CU49+I$48))^2+($AG50*$AB$49-($CV49+I$49))^2+($AG50*$AB$50-($CW49+I$50))^2+($AG50*$AB$51-($CX49+I$51))^2+($AG50*$AB$52-($CY49+I$52))^2+($AG50*$AB$53-($CZ49+I$53))^2+($AG50*$AB$54-($DA49+I$54))^2+($AG50*$AB$55-($DB49+I$55))^2+($AG50*$AB$56-($DC49+I$56))^2+($AG50*$AB$57-($DD49+I$57))^2+($AG50*$AB$58-($DE49+I$58))^2+($AG50*$AB$59-($DF49+I$59))^2+($AG50*$AB$60-($DG49+I$60))^2+($AG50*$AB$61-($DH49+I$61))^2+($AG50*$AB$62-($DI49+I$62))^2+($AG50*$AB$63-($DJ49+I$63))^2)))</f>
        <v/>
      </c>
      <c r="AN50" s="418" t="str">
        <f>IF(J$10=0,"",IF(COUNTIF($BE$7:$BE49,AN$6)&gt;=HLOOKUP(AN$6,$E$8:$X$10,ROW($E$10)-ROW($E$8)+1,FALSE),"",SQRT(($AG50*$AB$14-($BM49+J$14))^2+($AG50*$AB$15-($BN49+J$15))^2+($AG50*$AB$16-($BO49+J$16))^2+($AG50*$AB$17-($BP49+J$17))^2+($AG50*$AB$18-($BQ49+J$18))^2+($AG50*$AB$19-($BR49+J$19))^2+($AG50*$AB$20-($BS49+J$20))^2+($AG50*$AB$21-($BT49+J$21))^2+($AG50*$AB$22-($BU49+J$22))^2+($AG50*$AB$23-($BV49+J$23))^2+($AG50*$AB$24-($BW49+J$24))^2+($AG50*$AB$25-($BX49+J$25))^2+($AG50*$AB$26-($BY49+J$26))^2+($AG50*$AB$27-($BZ49+J$27))^2+($AG50*$AB$28-($CA49+J$28))^2+($AG50*$AB$29-($CB49+J$29))^2+($AG50*$AB$30-($CC49+J$30))^2+($AG50*$AB$31-($CD49+J$31))^2+($AG50*$AB$32-($CE49+J$32))^2+($AG50*$AB$33-($CF49+J$33))^2+($AG50*$AB$34-($CG49+J$34))^2+($AG50*$AB$35-($CH49+J$35))^2+($AG50*$AB$36-($CI49+J$36))^2+($AG50*$AB$37-($CJ49+J$37))^2+($AG50*$AB$38-($CK49+J$38))^2+($AG50*$AB$39-($CL49+J$39))^2+($AG50*$AB$40-($CM49+J$40))^2+($AG50*$AB$41-($CN49+J$41))^2+($AG50*$AB$42-($CO49+J$42))^2+($AG50*$AB$43-($CP49+J$43))^2+($AG50*$AB$44-($CQ49+J$44))^2+($AG50*$AB$45-($CR49+J$45))^2+($AG50*$AB$46-($CS49+J$46))^2+($AG50*$AB$47-($CT49+J$47))^2+($AG50*$AB$48-($CU49+J$48))^2+($AG50*$AB$49-($CV49+J$49))^2+($AG50*$AB$50-($CW49+J$50))^2+($AG50*$AB$51-($CX49+J$51))^2+($AG50*$AB$52-($CY49+J$52))^2+($AG50*$AB$53-($CZ49+J$53))^2+($AG50*$AB$54-($DA49+J$54))^2+($AG50*$AB$55-($DB49+J$55))^2+($AG50*$AB$56-($DC49+J$56))^2+($AG50*$AB$57-($DD49+J$57))^2+($AG50*$AB$58-($DE49+J$58))^2+($AG50*$AB$59-($DF49+J$59))^2+($AG50*$AB$60-($DG49+J$60))^2+($AG50*$AB$61-($DH49+J$61))^2+($AG50*$AB$62-($DI49+J$62))^2+($AG50*$AB$63-($DJ49+J$63))^2)))</f>
        <v/>
      </c>
      <c r="AO50" s="418" t="str">
        <f>IF(K$10=0,"",IF(COUNTIF($BE$7:$BE49,AO$6)&gt;=HLOOKUP(AO$6,$E$8:$X$10,ROW($E$10)-ROW($E$8)+1,FALSE),"",SQRT(($AG50*$AB$14-($BM49+K$14))^2+($AG50*$AB$15-($BN49+K$15))^2+($AG50*$AB$16-($BO49+K$16))^2+($AG50*$AB$17-($BP49+K$17))^2+($AG50*$AB$18-($BQ49+K$18))^2+($AG50*$AB$19-($BR49+K$19))^2+($AG50*$AB$20-($BS49+K$20))^2+($AG50*$AB$21-($BT49+K$21))^2+($AG50*$AB$22-($BU49+K$22))^2+($AG50*$AB$23-($BV49+K$23))^2+($AG50*$AB$24-($BW49+K$24))^2+($AG50*$AB$25-($BX49+K$25))^2+($AG50*$AB$26-($BY49+K$26))^2+($AG50*$AB$27-($BZ49+K$27))^2+($AG50*$AB$28-($CA49+K$28))^2+($AG50*$AB$29-($CB49+K$29))^2+($AG50*$AB$30-($CC49+K$30))^2+($AG50*$AB$31-($CD49+K$31))^2+($AG50*$AB$32-($CE49+K$32))^2+($AG50*$AB$33-($CF49+K$33))^2+($AG50*$AB$34-($CG49+K$34))^2+($AG50*$AB$35-($CH49+K$35))^2+($AG50*$AB$36-($CI49+K$36))^2+($AG50*$AB$37-($CJ49+K$37))^2+($AG50*$AB$38-($CK49+K$38))^2+($AG50*$AB$39-($CL49+K$39))^2+($AG50*$AB$40-($CM49+K$40))^2+($AG50*$AB$41-($CN49+K$41))^2+($AG50*$AB$42-($CO49+K$42))^2+($AG50*$AB$43-($CP49+K$43))^2+($AG50*$AB$44-($CQ49+K$44))^2+($AG50*$AB$45-($CR49+K$45))^2+($AG50*$AB$46-($CS49+K$46))^2+($AG50*$AB$47-($CT49+K$47))^2+($AG50*$AB$48-($CU49+K$48))^2+($AG50*$AB$49-($CV49+K$49))^2+($AG50*$AB$50-($CW49+K$50))^2+($AG50*$AB$51-($CX49+K$51))^2+($AG50*$AB$52-($CY49+K$52))^2+($AG50*$AB$53-($CZ49+K$53))^2+($AG50*$AB$54-($DA49+K$54))^2+($AG50*$AB$55-($DB49+K$55))^2+($AG50*$AB$56-($DC49+K$56))^2+($AG50*$AB$57-($DD49+K$57))^2+($AG50*$AB$58-($DE49+K$58))^2+($AG50*$AB$59-($DF49+K$59))^2+($AG50*$AB$60-($DG49+K$60))^2+($AG50*$AB$61-($DH49+K$61))^2+($AG50*$AB$62-($DI49+K$62))^2+($AG50*$AB$63-($DJ49+K$63))^2)))</f>
        <v/>
      </c>
      <c r="AP50" s="418" t="str">
        <f>IF(L$10=0,"",IF(COUNTIF($BE$7:$BE49,AP$6)&gt;=HLOOKUP(AP$6,$E$8:$X$10,ROW($E$10)-ROW($E$8)+1,FALSE),"",SQRT(($AG50*$AB$14-($BM49+L$14))^2+($AG50*$AB$15-($BN49+L$15))^2+($AG50*$AB$16-($BO49+L$16))^2+($AG50*$AB$17-($BP49+L$17))^2+($AG50*$AB$18-($BQ49+L$18))^2+($AG50*$AB$19-($BR49+L$19))^2+($AG50*$AB$20-($BS49+L$20))^2+($AG50*$AB$21-($BT49+L$21))^2+($AG50*$AB$22-($BU49+L$22))^2+($AG50*$AB$23-($BV49+L$23))^2+($AG50*$AB$24-($BW49+L$24))^2+($AG50*$AB$25-($BX49+L$25))^2+($AG50*$AB$26-($BY49+L$26))^2+($AG50*$AB$27-($BZ49+L$27))^2+($AG50*$AB$28-($CA49+L$28))^2+($AG50*$AB$29-($CB49+L$29))^2+($AG50*$AB$30-($CC49+L$30))^2+($AG50*$AB$31-($CD49+L$31))^2+($AG50*$AB$32-($CE49+L$32))^2+($AG50*$AB$33-($CF49+L$33))^2+($AG50*$AB$34-($CG49+L$34))^2+($AG50*$AB$35-($CH49+L$35))^2+($AG50*$AB$36-($CI49+L$36))^2+($AG50*$AB$37-($CJ49+L$37))^2+($AG50*$AB$38-($CK49+L$38))^2+($AG50*$AB$39-($CL49+L$39))^2+($AG50*$AB$40-($CM49+L$40))^2+($AG50*$AB$41-($CN49+L$41))^2+($AG50*$AB$42-($CO49+L$42))^2+($AG50*$AB$43-($CP49+L$43))^2+($AG50*$AB$44-($CQ49+L$44))^2+($AG50*$AB$45-($CR49+L$45))^2+($AG50*$AB$46-($CS49+L$46))^2+($AG50*$AB$47-($CT49+L$47))^2+($AG50*$AB$48-($CU49+L$48))^2+($AG50*$AB$49-($CV49+L$49))^2+($AG50*$AB$50-($CW49+L$50))^2+($AG50*$AB$51-($CX49+L$51))^2+($AG50*$AB$52-($CY49+L$52))^2+($AG50*$AB$53-($CZ49+L$53))^2+($AG50*$AB$54-($DA49+L$54))^2+($AG50*$AB$55-($DB49+L$55))^2+($AG50*$AB$56-($DC49+L$56))^2+($AG50*$AB$57-($DD49+L$57))^2+($AG50*$AB$58-($DE49+L$58))^2+($AG50*$AB$59-($DF49+L$59))^2+($AG50*$AB$60-($DG49+L$60))^2+($AG50*$AB$61-($DH49+L$61))^2+($AG50*$AB$62-($DI49+L$62))^2+($AG50*$AB$63-($DJ49+L$63))^2)))</f>
        <v/>
      </c>
      <c r="AQ50" s="418" t="str">
        <f>IF(M$10=0,"",IF(COUNTIF($BE$7:$BE49,AQ$6)&gt;=HLOOKUP(AQ$6,$E$8:$X$10,ROW($E$10)-ROW($E$8)+1,FALSE),"",SQRT(($AG50*$AB$14-($BM49+M$14))^2+($AG50*$AB$15-($BN49+M$15))^2+($AG50*$AB$16-($BO49+M$16))^2+($AG50*$AB$17-($BP49+M$17))^2+($AG50*$AB$18-($BQ49+M$18))^2+($AG50*$AB$19-($BR49+M$19))^2+($AG50*$AB$20-($BS49+M$20))^2+($AG50*$AB$21-($BT49+M$21))^2+($AG50*$AB$22-($BU49+M$22))^2+($AG50*$AB$23-($BV49+M$23))^2+($AG50*$AB$24-($BW49+M$24))^2+($AG50*$AB$25-($BX49+M$25))^2+($AG50*$AB$26-($BY49+M$26))^2+($AG50*$AB$27-($BZ49+M$27))^2+($AG50*$AB$28-($CA49+M$28))^2+($AG50*$AB$29-($CB49+M$29))^2+($AG50*$AB$30-($CC49+M$30))^2+($AG50*$AB$31-($CD49+M$31))^2+($AG50*$AB$32-($CE49+M$32))^2+($AG50*$AB$33-($CF49+M$33))^2+($AG50*$AB$34-($CG49+M$34))^2+($AG50*$AB$35-($CH49+M$35))^2+($AG50*$AB$36-($CI49+M$36))^2+($AG50*$AB$37-($CJ49+M$37))^2+($AG50*$AB$38-($CK49+M$38))^2+($AG50*$AB$39-($CL49+M$39))^2+($AG50*$AB$40-($CM49+M$40))^2+($AG50*$AB$41-($CN49+M$41))^2+($AG50*$AB$42-($CO49+M$42))^2+($AG50*$AB$43-($CP49+M$43))^2+($AG50*$AB$44-($CQ49+M$44))^2+($AG50*$AB$45-($CR49+M$45))^2+($AG50*$AB$46-($CS49+M$46))^2+($AG50*$AB$47-($CT49+M$47))^2+($AG50*$AB$48-($CU49+M$48))^2+($AG50*$AB$49-($CV49+M$49))^2+($AG50*$AB$50-($CW49+M$50))^2+($AG50*$AB$51-($CX49+M$51))^2+($AG50*$AB$52-($CY49+M$52))^2+($AG50*$AB$53-($CZ49+M$53))^2+($AG50*$AB$54-($DA49+M$54))^2+($AG50*$AB$55-($DB49+M$55))^2+($AG50*$AB$56-($DC49+M$56))^2+($AG50*$AB$57-($DD49+M$57))^2+($AG50*$AB$58-($DE49+M$58))^2+($AG50*$AB$59-($DF49+M$59))^2+($AG50*$AB$60-($DG49+M$60))^2+($AG50*$AB$61-($DH49+M$61))^2+($AG50*$AB$62-($DI49+M$62))^2+($AG50*$AB$63-($DJ49+M$63))^2)))</f>
        <v/>
      </c>
      <c r="AR50" s="418" t="str">
        <f>IF(N$10=0,"",IF(COUNTIF($BE$7:$BE49,AR$6)&gt;=HLOOKUP(AR$6,$E$8:$X$10,ROW($E$10)-ROW($E$8)+1,FALSE),"",SQRT(($AG50*$AB$14-($BM49+N$14))^2+($AG50*$AB$15-($BN49+N$15))^2+($AG50*$AB$16-($BO49+N$16))^2+($AG50*$AB$17-($BP49+N$17))^2+($AG50*$AB$18-($BQ49+N$18))^2+($AG50*$AB$19-($BR49+N$19))^2+($AG50*$AB$20-($BS49+N$20))^2+($AG50*$AB$21-($BT49+N$21))^2+($AG50*$AB$22-($BU49+N$22))^2+($AG50*$AB$23-($BV49+N$23))^2+($AG50*$AB$24-($BW49+N$24))^2+($AG50*$AB$25-($BX49+N$25))^2+($AG50*$AB$26-($BY49+N$26))^2+($AG50*$AB$27-($BZ49+N$27))^2+($AG50*$AB$28-($CA49+N$28))^2+($AG50*$AB$29-($CB49+N$29))^2+($AG50*$AB$30-($CC49+N$30))^2+($AG50*$AB$31-($CD49+N$31))^2+($AG50*$AB$32-($CE49+N$32))^2+($AG50*$AB$33-($CF49+N$33))^2+($AG50*$AB$34-($CG49+N$34))^2+($AG50*$AB$35-($CH49+N$35))^2+($AG50*$AB$36-($CI49+N$36))^2+($AG50*$AB$37-($CJ49+N$37))^2+($AG50*$AB$38-($CK49+N$38))^2+($AG50*$AB$39-($CL49+N$39))^2+($AG50*$AB$40-($CM49+N$40))^2+($AG50*$AB$41-($CN49+N$41))^2+($AG50*$AB$42-($CO49+N$42))^2+($AG50*$AB$43-($CP49+N$43))^2+($AG50*$AB$44-($CQ49+N$44))^2+($AG50*$AB$45-($CR49+N$45))^2+($AG50*$AB$46-($CS49+N$46))^2+($AG50*$AB$47-($CT49+N$47))^2+($AG50*$AB$48-($CU49+N$48))^2+($AG50*$AB$49-($CV49+N$49))^2+($AG50*$AB$50-($CW49+N$50))^2+($AG50*$AB$51-($CX49+N$51))^2+($AG50*$AB$52-($CY49+N$52))^2+($AG50*$AB$53-($CZ49+N$53))^2+($AG50*$AB$54-($DA49+N$54))^2+($AG50*$AB$55-($DB49+N$55))^2+($AG50*$AB$56-($DC49+N$56))^2+($AG50*$AB$57-($DD49+N$57))^2+($AG50*$AB$58-($DE49+N$58))^2+($AG50*$AB$59-($DF49+N$59))^2+($AG50*$AB$60-($DG49+N$60))^2+($AG50*$AB$61-($DH49+N$61))^2+($AG50*$AB$62-($DI49+N$62))^2+($AG50*$AB$63-($DJ49+N$63))^2)))</f>
        <v/>
      </c>
      <c r="AS50" s="418" t="str">
        <f>IF(O$10=0,"",IF(COUNTIF($BE$7:$BE49,AS$6)&gt;=HLOOKUP(AS$6,$E$8:$X$10,ROW($E$10)-ROW($E$8)+1,FALSE),"",SQRT(($AG50*$AB$14-($BM49+O$14))^2+($AG50*$AB$15-($BN49+O$15))^2+($AG50*$AB$16-($BO49+O$16))^2+($AG50*$AB$17-($BP49+O$17))^2+($AG50*$AB$18-($BQ49+O$18))^2+($AG50*$AB$19-($BR49+O$19))^2+($AG50*$AB$20-($BS49+O$20))^2+($AG50*$AB$21-($BT49+O$21))^2+($AG50*$AB$22-($BU49+O$22))^2+($AG50*$AB$23-($BV49+O$23))^2+($AG50*$AB$24-($BW49+O$24))^2+($AG50*$AB$25-($BX49+O$25))^2+($AG50*$AB$26-($BY49+O$26))^2+($AG50*$AB$27-($BZ49+O$27))^2+($AG50*$AB$28-($CA49+O$28))^2+($AG50*$AB$29-($CB49+O$29))^2+($AG50*$AB$30-($CC49+O$30))^2+($AG50*$AB$31-($CD49+O$31))^2+($AG50*$AB$32-($CE49+O$32))^2+($AG50*$AB$33-($CF49+O$33))^2+($AG50*$AB$34-($CG49+O$34))^2+($AG50*$AB$35-($CH49+O$35))^2+($AG50*$AB$36-($CI49+O$36))^2+($AG50*$AB$37-($CJ49+O$37))^2+($AG50*$AB$38-($CK49+O$38))^2+($AG50*$AB$39-($CL49+O$39))^2+($AG50*$AB$40-($CM49+O$40))^2+($AG50*$AB$41-($CN49+O$41))^2+($AG50*$AB$42-($CO49+O$42))^2+($AG50*$AB$43-($CP49+O$43))^2+($AG50*$AB$44-($CQ49+O$44))^2+($AG50*$AB$45-($CR49+O$45))^2+($AG50*$AB$46-($CS49+O$46))^2+($AG50*$AB$47-($CT49+O$47))^2+($AG50*$AB$48-($CU49+O$48))^2+($AG50*$AB$49-($CV49+O$49))^2+($AG50*$AB$50-($CW49+O$50))^2+($AG50*$AB$51-($CX49+O$51))^2+($AG50*$AB$52-($CY49+O$52))^2+($AG50*$AB$53-($CZ49+O$53))^2+($AG50*$AB$54-($DA49+O$54))^2+($AG50*$AB$55-($DB49+O$55))^2+($AG50*$AB$56-($DC49+O$56))^2+($AG50*$AB$57-($DD49+O$57))^2+($AG50*$AB$58-($DE49+O$58))^2+($AG50*$AB$59-($DF49+O$59))^2+($AG50*$AB$60-($DG49+O$60))^2+($AG50*$AB$61-($DH49+O$61))^2+($AG50*$AB$62-($DI49+O$62))^2+($AG50*$AB$63-($DJ49+O$63))^2)))</f>
        <v/>
      </c>
      <c r="AT50" s="418" t="str">
        <f>IF(P$10=0,"",IF(COUNTIF($BE$7:$BE49,AT$6)&gt;=HLOOKUP(AT$6,$E$8:$X$10,ROW($E$10)-ROW($E$8)+1,FALSE),"",SQRT(($AG50*$AB$14-($BM49+P$14))^2+($AG50*$AB$15-($BN49+P$15))^2+($AG50*$AB$16-($BO49+P$16))^2+($AG50*$AB$17-($BP49+P$17))^2+($AG50*$AB$18-($BQ49+P$18))^2+($AG50*$AB$19-($BR49+P$19))^2+($AG50*$AB$20-($BS49+P$20))^2+($AG50*$AB$21-($BT49+P$21))^2+($AG50*$AB$22-($BU49+P$22))^2+($AG50*$AB$23-($BV49+P$23))^2+($AG50*$AB$24-($BW49+P$24))^2+($AG50*$AB$25-($BX49+P$25))^2+($AG50*$AB$26-($BY49+P$26))^2+($AG50*$AB$27-($BZ49+P$27))^2+($AG50*$AB$28-($CA49+P$28))^2+($AG50*$AB$29-($CB49+P$29))^2+($AG50*$AB$30-($CC49+P$30))^2+($AG50*$AB$31-($CD49+P$31))^2+($AG50*$AB$32-($CE49+P$32))^2+($AG50*$AB$33-($CF49+P$33))^2+($AG50*$AB$34-($CG49+P$34))^2+($AG50*$AB$35-($CH49+P$35))^2+($AG50*$AB$36-($CI49+P$36))^2+($AG50*$AB$37-($CJ49+P$37))^2+($AG50*$AB$38-($CK49+P$38))^2+($AG50*$AB$39-($CL49+P$39))^2+($AG50*$AB$40-($CM49+P$40))^2+($AG50*$AB$41-($CN49+P$41))^2+($AG50*$AB$42-($CO49+P$42))^2+($AG50*$AB$43-($CP49+P$43))^2+($AG50*$AB$44-($CQ49+P$44))^2+($AG50*$AB$45-($CR49+P$45))^2+($AG50*$AB$46-($CS49+P$46))^2+($AG50*$AB$47-($CT49+P$47))^2+($AG50*$AB$48-($CU49+P$48))^2+($AG50*$AB$49-($CV49+P$49))^2+($AG50*$AB$50-($CW49+P$50))^2+($AG50*$AB$51-($CX49+P$51))^2+($AG50*$AB$52-($CY49+P$52))^2+($AG50*$AB$53-($CZ49+P$53))^2+($AG50*$AB$54-($DA49+P$54))^2+($AG50*$AB$55-($DB49+P$55))^2+($AG50*$AB$56-($DC49+P$56))^2+($AG50*$AB$57-($DD49+P$57))^2+($AG50*$AB$58-($DE49+P$58))^2+($AG50*$AB$59-($DF49+P$59))^2+($AG50*$AB$60-($DG49+P$60))^2+($AG50*$AB$61-($DH49+P$61))^2+($AG50*$AB$62-($DI49+P$62))^2+($AG50*$AB$63-($DJ49+P$63))^2)))</f>
        <v/>
      </c>
      <c r="AU50" s="418" t="str">
        <f>IF(Q$10=0,"",IF(COUNTIF($BE$7:$BE49,AU$6)&gt;=HLOOKUP(AU$6,$E$8:$X$10,ROW($E$10)-ROW($E$8)+1,FALSE),"",SQRT(($AG50*$AB$14-($BM49+Q$14))^2+($AG50*$AB$15-($BN49+Q$15))^2+($AG50*$AB$16-($BO49+Q$16))^2+($AG50*$AB$17-($BP49+Q$17))^2+($AG50*$AB$18-($BQ49+Q$18))^2+($AG50*$AB$19-($BR49+Q$19))^2+($AG50*$AB$20-($BS49+Q$20))^2+($AG50*$AB$21-($BT49+Q$21))^2+($AG50*$AB$22-($BU49+Q$22))^2+($AG50*$AB$23-($BV49+Q$23))^2+($AG50*$AB$24-($BW49+Q$24))^2+($AG50*$AB$25-($BX49+Q$25))^2+($AG50*$AB$26-($BY49+Q$26))^2+($AG50*$AB$27-($BZ49+Q$27))^2+($AG50*$AB$28-($CA49+Q$28))^2+($AG50*$AB$29-($CB49+Q$29))^2+($AG50*$AB$30-($CC49+Q$30))^2+($AG50*$AB$31-($CD49+Q$31))^2+($AG50*$AB$32-($CE49+Q$32))^2+($AG50*$AB$33-($CF49+Q$33))^2+($AG50*$AB$34-($CG49+Q$34))^2+($AG50*$AB$35-($CH49+Q$35))^2+($AG50*$AB$36-($CI49+Q$36))^2+($AG50*$AB$37-($CJ49+Q$37))^2+($AG50*$AB$38-($CK49+Q$38))^2+($AG50*$AB$39-($CL49+Q$39))^2+($AG50*$AB$40-($CM49+Q$40))^2+($AG50*$AB$41-($CN49+Q$41))^2+($AG50*$AB$42-($CO49+Q$42))^2+($AG50*$AB$43-($CP49+Q$43))^2+($AG50*$AB$44-($CQ49+Q$44))^2+($AG50*$AB$45-($CR49+Q$45))^2+($AG50*$AB$46-($CS49+Q$46))^2+($AG50*$AB$47-($CT49+Q$47))^2+($AG50*$AB$48-($CU49+Q$48))^2+($AG50*$AB$49-($CV49+Q$49))^2+($AG50*$AB$50-($CW49+Q$50))^2+($AG50*$AB$51-($CX49+Q$51))^2+($AG50*$AB$52-($CY49+Q$52))^2+($AG50*$AB$53-($CZ49+Q$53))^2+($AG50*$AB$54-($DA49+Q$54))^2+($AG50*$AB$55-($DB49+Q$55))^2+($AG50*$AB$56-($DC49+Q$56))^2+($AG50*$AB$57-($DD49+Q$57))^2+($AG50*$AB$58-($DE49+Q$58))^2+($AG50*$AB$59-($DF49+Q$59))^2+($AG50*$AB$60-($DG49+Q$60))^2+($AG50*$AB$61-($DH49+Q$61))^2+($AG50*$AB$62-($DI49+Q$62))^2+($AG50*$AB$63-($DJ49+Q$63))^2)))</f>
        <v/>
      </c>
      <c r="AV50" s="418" t="str">
        <f>IF(R$10=0,"",IF(COUNTIF($BE$7:$BE49,AV$6)&gt;=HLOOKUP(AV$6,$E$8:$X$10,ROW($E$10)-ROW($E$8)+1,FALSE),"",SQRT(($AG50*$AB$14-($BM49+R$14))^2+($AG50*$AB$15-($BN49+R$15))^2+($AG50*$AB$16-($BO49+R$16))^2+($AG50*$AB$17-($BP49+R$17))^2+($AG50*$AB$18-($BQ49+R$18))^2+($AG50*$AB$19-($BR49+R$19))^2+($AG50*$AB$20-($BS49+R$20))^2+($AG50*$AB$21-($BT49+R$21))^2+($AG50*$AB$22-($BU49+R$22))^2+($AG50*$AB$23-($BV49+R$23))^2+($AG50*$AB$24-($BW49+R$24))^2+($AG50*$AB$25-($BX49+R$25))^2+($AG50*$AB$26-($BY49+R$26))^2+($AG50*$AB$27-($BZ49+R$27))^2+($AG50*$AB$28-($CA49+R$28))^2+($AG50*$AB$29-($CB49+R$29))^2+($AG50*$AB$30-($CC49+R$30))^2+($AG50*$AB$31-($CD49+R$31))^2+($AG50*$AB$32-($CE49+R$32))^2+($AG50*$AB$33-($CF49+R$33))^2+($AG50*$AB$34-($CG49+R$34))^2+($AG50*$AB$35-($CH49+R$35))^2+($AG50*$AB$36-($CI49+R$36))^2+($AG50*$AB$37-($CJ49+R$37))^2+($AG50*$AB$38-($CK49+R$38))^2+($AG50*$AB$39-($CL49+R$39))^2+($AG50*$AB$40-($CM49+R$40))^2+($AG50*$AB$41-($CN49+R$41))^2+($AG50*$AB$42-($CO49+R$42))^2+($AG50*$AB$43-($CP49+R$43))^2+($AG50*$AB$44-($CQ49+R$44))^2+($AG50*$AB$45-($CR49+R$45))^2+($AG50*$AB$46-($CS49+R$46))^2+($AG50*$AB$47-($CT49+R$47))^2+($AG50*$AB$48-($CU49+R$48))^2+($AG50*$AB$49-($CV49+R$49))^2+($AG50*$AB$50-($CW49+R$50))^2+($AG50*$AB$51-($CX49+R$51))^2+($AG50*$AB$52-($CY49+R$52))^2+($AG50*$AB$53-($CZ49+R$53))^2+($AG50*$AB$54-($DA49+R$54))^2+($AG50*$AB$55-($DB49+R$55))^2+($AG50*$AB$56-($DC49+R$56))^2+($AG50*$AB$57-($DD49+R$57))^2+($AG50*$AB$58-($DE49+R$58))^2+($AG50*$AB$59-($DF49+R$59))^2+($AG50*$AB$60-($DG49+R$60))^2+($AG50*$AB$61-($DH49+R$61))^2+($AG50*$AB$62-($DI49+R$62))^2+($AG50*$AB$63-($DJ49+R$63))^2)))</f>
        <v/>
      </c>
      <c r="AW50" s="418" t="str">
        <f>IF(S$10=0,"",IF(COUNTIF($BE$7:$BE49,AW$6)&gt;=HLOOKUP(AW$6,$E$8:$X$10,ROW($E$10)-ROW($E$8)+1,FALSE),"",SQRT(($AG50*$AB$14-($BM49+S$14))^2+($AG50*$AB$15-($BN49+S$15))^2+($AG50*$AB$16-($BO49+S$16))^2+($AG50*$AB$17-($BP49+S$17))^2+($AG50*$AB$18-($BQ49+S$18))^2+($AG50*$AB$19-($BR49+S$19))^2+($AG50*$AB$20-($BS49+S$20))^2+($AG50*$AB$21-($BT49+S$21))^2+($AG50*$AB$22-($BU49+S$22))^2+($AG50*$AB$23-($BV49+S$23))^2+($AG50*$AB$24-($BW49+S$24))^2+($AG50*$AB$25-($BX49+S$25))^2+($AG50*$AB$26-($BY49+S$26))^2+($AG50*$AB$27-($BZ49+S$27))^2+($AG50*$AB$28-($CA49+S$28))^2+($AG50*$AB$29-($CB49+S$29))^2+($AG50*$AB$30-($CC49+S$30))^2+($AG50*$AB$31-($CD49+S$31))^2+($AG50*$AB$32-($CE49+S$32))^2+($AG50*$AB$33-($CF49+S$33))^2+($AG50*$AB$34-($CG49+S$34))^2+($AG50*$AB$35-($CH49+S$35))^2+($AG50*$AB$36-($CI49+S$36))^2+($AG50*$AB$37-($CJ49+S$37))^2+($AG50*$AB$38-($CK49+S$38))^2+($AG50*$AB$39-($CL49+S$39))^2+($AG50*$AB$40-($CM49+S$40))^2+($AG50*$AB$41-($CN49+S$41))^2+($AG50*$AB$42-($CO49+S$42))^2+($AG50*$AB$43-($CP49+S$43))^2+($AG50*$AB$44-($CQ49+S$44))^2+($AG50*$AB$45-($CR49+S$45))^2+($AG50*$AB$46-($CS49+S$46))^2+($AG50*$AB$47-($CT49+S$47))^2+($AG50*$AB$48-($CU49+S$48))^2+($AG50*$AB$49-($CV49+S$49))^2+($AG50*$AB$50-($CW49+S$50))^2+($AG50*$AB$51-($CX49+S$51))^2+($AG50*$AB$52-($CY49+S$52))^2+($AG50*$AB$53-($CZ49+S$53))^2+($AG50*$AB$54-($DA49+S$54))^2+($AG50*$AB$55-($DB49+S$55))^2+($AG50*$AB$56-($DC49+S$56))^2+($AG50*$AB$57-($DD49+S$57))^2+($AG50*$AB$58-($DE49+S$58))^2+($AG50*$AB$59-($DF49+S$59))^2+($AG50*$AB$60-($DG49+S$60))^2+($AG50*$AB$61-($DH49+S$61))^2+($AG50*$AB$62-($DI49+S$62))^2+($AG50*$AB$63-($DJ49+S$63))^2)))</f>
        <v/>
      </c>
      <c r="AX50" s="418" t="str">
        <f>IF(T$10=0,"",IF(COUNTIF($BE$7:$BE49,AX$6)&gt;=HLOOKUP(AX$6,$E$8:$X$10,ROW($E$10)-ROW($E$8)+1,FALSE),"",SQRT(($AG50*$AB$14-($BM49+T$14))^2+($AG50*$AB$15-($BN49+T$15))^2+($AG50*$AB$16-($BO49+T$16))^2+($AG50*$AB$17-($BP49+T$17))^2+($AG50*$AB$18-($BQ49+T$18))^2+($AG50*$AB$19-($BR49+T$19))^2+($AG50*$AB$20-($BS49+T$20))^2+($AG50*$AB$21-($BT49+T$21))^2+($AG50*$AB$22-($BU49+T$22))^2+($AG50*$AB$23-($BV49+T$23))^2+($AG50*$AB$24-($BW49+T$24))^2+($AG50*$AB$25-($BX49+T$25))^2+($AG50*$AB$26-($BY49+T$26))^2+($AG50*$AB$27-($BZ49+T$27))^2+($AG50*$AB$28-($CA49+T$28))^2+($AG50*$AB$29-($CB49+T$29))^2+($AG50*$AB$30-($CC49+T$30))^2+($AG50*$AB$31-($CD49+T$31))^2+($AG50*$AB$32-($CE49+T$32))^2+($AG50*$AB$33-($CF49+T$33))^2+($AG50*$AB$34-($CG49+T$34))^2+($AG50*$AB$35-($CH49+T$35))^2+($AG50*$AB$36-($CI49+T$36))^2+($AG50*$AB$37-($CJ49+T$37))^2+($AG50*$AB$38-($CK49+T$38))^2+($AG50*$AB$39-($CL49+T$39))^2+($AG50*$AB$40-($CM49+T$40))^2+($AG50*$AB$41-($CN49+T$41))^2+($AG50*$AB$42-($CO49+T$42))^2+($AG50*$AB$43-($CP49+T$43))^2+($AG50*$AB$44-($CQ49+T$44))^2+($AG50*$AB$45-($CR49+T$45))^2+($AG50*$AB$46-($CS49+T$46))^2+($AG50*$AB$47-($CT49+T$47))^2+($AG50*$AB$48-($CU49+T$48))^2+($AG50*$AB$49-($CV49+T$49))^2+($AG50*$AB$50-($CW49+T$50))^2+($AG50*$AB$51-($CX49+T$51))^2+($AG50*$AB$52-($CY49+T$52))^2+($AG50*$AB$53-($CZ49+T$53))^2+($AG50*$AB$54-($DA49+T$54))^2+($AG50*$AB$55-($DB49+T$55))^2+($AG50*$AB$56-($DC49+T$56))^2+($AG50*$AB$57-($DD49+T$57))^2+($AG50*$AB$58-($DE49+T$58))^2+($AG50*$AB$59-($DF49+T$59))^2+($AG50*$AB$60-($DG49+T$60))^2+($AG50*$AB$61-($DH49+T$61))^2+($AG50*$AB$62-($DI49+T$62))^2+($AG50*$AB$63-($DJ49+T$63))^2)))</f>
        <v/>
      </c>
      <c r="AY50" s="418" t="str">
        <f>IF(U$10=0,"",IF(COUNTIF($BE$7:$BE49,AY$6)&gt;=HLOOKUP(AY$6,$E$8:$X$10,ROW($E$10)-ROW($E$8)+1,FALSE),"",SQRT(($AG50*$AB$14-($BM49+U$14))^2+($AG50*$AB$15-($BN49+U$15))^2+($AG50*$AB$16-($BO49+U$16))^2+($AG50*$AB$17-($BP49+U$17))^2+($AG50*$AB$18-($BQ49+U$18))^2+($AG50*$AB$19-($BR49+U$19))^2+($AG50*$AB$20-($BS49+U$20))^2+($AG50*$AB$21-($BT49+U$21))^2+($AG50*$AB$22-($BU49+U$22))^2+($AG50*$AB$23-($BV49+U$23))^2+($AG50*$AB$24-($BW49+U$24))^2+($AG50*$AB$25-($BX49+U$25))^2+($AG50*$AB$26-($BY49+U$26))^2+($AG50*$AB$27-($BZ49+U$27))^2+($AG50*$AB$28-($CA49+U$28))^2+($AG50*$AB$29-($CB49+U$29))^2+($AG50*$AB$30-($CC49+U$30))^2+($AG50*$AB$31-($CD49+U$31))^2+($AG50*$AB$32-($CE49+U$32))^2+($AG50*$AB$33-($CF49+U$33))^2+($AG50*$AB$34-($CG49+U$34))^2+($AG50*$AB$35-($CH49+U$35))^2+($AG50*$AB$36-($CI49+U$36))^2+($AG50*$AB$37-($CJ49+U$37))^2+($AG50*$AB$38-($CK49+U$38))^2+($AG50*$AB$39-($CL49+U$39))^2+($AG50*$AB$40-($CM49+U$40))^2+($AG50*$AB$41-($CN49+U$41))^2+($AG50*$AB$42-($CO49+U$42))^2+($AG50*$AB$43-($CP49+U$43))^2+($AG50*$AB$44-($CQ49+U$44))^2+($AG50*$AB$45-($CR49+U$45))^2+($AG50*$AB$46-($CS49+U$46))^2+($AG50*$AB$47-($CT49+U$47))^2+($AG50*$AB$48-($CU49+U$48))^2+($AG50*$AB$49-($CV49+U$49))^2+($AG50*$AB$50-($CW49+U$50))^2+($AG50*$AB$51-($CX49+U$51))^2+($AG50*$AB$52-($CY49+U$52))^2+($AG50*$AB$53-($CZ49+U$53))^2+($AG50*$AB$54-($DA49+U$54))^2+($AG50*$AB$55-($DB49+U$55))^2+($AG50*$AB$56-($DC49+U$56))^2+($AG50*$AB$57-($DD49+U$57))^2+($AG50*$AB$58-($DE49+U$58))^2+($AG50*$AB$59-($DF49+U$59))^2+($AG50*$AB$60-($DG49+U$60))^2+($AG50*$AB$61-($DH49+U$61))^2+($AG50*$AB$62-($DI49+U$62))^2+($AG50*$AB$63-($DJ49+U$63))^2)))</f>
        <v/>
      </c>
      <c r="AZ50" s="418" t="str">
        <f>IF(V$10=0,"",IF(COUNTIF($BE$7:$BE49,AZ$6)&gt;=HLOOKUP(AZ$6,$E$8:$X$10,ROW($E$10)-ROW($E$8)+1,FALSE),"",SQRT(($AG50*$AB$14-($BM49+V$14))^2+($AG50*$AB$15-($BN49+V$15))^2+($AG50*$AB$16-($BO49+V$16))^2+($AG50*$AB$17-($BP49+V$17))^2+($AG50*$AB$18-($BQ49+V$18))^2+($AG50*$AB$19-($BR49+V$19))^2+($AG50*$AB$20-($BS49+V$20))^2+($AG50*$AB$21-($BT49+V$21))^2+($AG50*$AB$22-($BU49+V$22))^2+($AG50*$AB$23-($BV49+V$23))^2+($AG50*$AB$24-($BW49+V$24))^2+($AG50*$AB$25-($BX49+V$25))^2+($AG50*$AB$26-($BY49+V$26))^2+($AG50*$AB$27-($BZ49+V$27))^2+($AG50*$AB$28-($CA49+V$28))^2+($AG50*$AB$29-($CB49+V$29))^2+($AG50*$AB$30-($CC49+V$30))^2+($AG50*$AB$31-($CD49+V$31))^2+($AG50*$AB$32-($CE49+V$32))^2+($AG50*$AB$33-($CF49+V$33))^2+($AG50*$AB$34-($CG49+V$34))^2+($AG50*$AB$35-($CH49+V$35))^2+($AG50*$AB$36-($CI49+V$36))^2+($AG50*$AB$37-($CJ49+V$37))^2+($AG50*$AB$38-($CK49+V$38))^2+($AG50*$AB$39-($CL49+V$39))^2+($AG50*$AB$40-($CM49+V$40))^2+($AG50*$AB$41-($CN49+V$41))^2+($AG50*$AB$42-($CO49+V$42))^2+($AG50*$AB$43-($CP49+V$43))^2+($AG50*$AB$44-($CQ49+V$44))^2+($AG50*$AB$45-($CR49+V$45))^2+($AG50*$AB$46-($CS49+V$46))^2+($AG50*$AB$47-($CT49+V$47))^2+($AG50*$AB$48-($CU49+V$48))^2+($AG50*$AB$49-($CV49+V$49))^2+($AG50*$AB$50-($CW49+V$50))^2+($AG50*$AB$51-($CX49+V$51))^2+($AG50*$AB$52-($CY49+V$52))^2+($AG50*$AB$53-($CZ49+V$53))^2+($AG50*$AB$54-($DA49+V$54))^2+($AG50*$AB$55-($DB49+V$55))^2+($AG50*$AB$56-($DC49+V$56))^2+($AG50*$AB$57-($DD49+V$57))^2+($AG50*$AB$58-($DE49+V$58))^2+($AG50*$AB$59-($DF49+V$59))^2+($AG50*$AB$60-($DG49+V$60))^2+($AG50*$AB$61-($DH49+V$61))^2+($AG50*$AB$62-($DI49+V$62))^2+($AG50*$AB$63-($DJ49+V$63))^2)))</f>
        <v/>
      </c>
      <c r="BA50" s="418" t="str">
        <f>IF(W$10=0,"",IF(COUNTIF($BE$7:$BE49,BA$6)&gt;=HLOOKUP(BA$6,$E$8:$X$10,ROW($E$10)-ROW($E$8)+1,FALSE),"",SQRT(($AG50*$AB$14-($BM49+W$14))^2+($AG50*$AB$15-($BN49+W$15))^2+($AG50*$AB$16-($BO49+W$16))^2+($AG50*$AB$17-($BP49+W$17))^2+($AG50*$AB$18-($BQ49+W$18))^2+($AG50*$AB$19-($BR49+W$19))^2+($AG50*$AB$20-($BS49+W$20))^2+($AG50*$AB$21-($BT49+W$21))^2+($AG50*$AB$22-($BU49+W$22))^2+($AG50*$AB$23-($BV49+W$23))^2+($AG50*$AB$24-($BW49+W$24))^2+($AG50*$AB$25-($BX49+W$25))^2+($AG50*$AB$26-($BY49+W$26))^2+($AG50*$AB$27-($BZ49+W$27))^2+($AG50*$AB$28-($CA49+W$28))^2+($AG50*$AB$29-($CB49+W$29))^2+($AG50*$AB$30-($CC49+W$30))^2+($AG50*$AB$31-($CD49+W$31))^2+($AG50*$AB$32-($CE49+W$32))^2+($AG50*$AB$33-($CF49+W$33))^2+($AG50*$AB$34-($CG49+W$34))^2+($AG50*$AB$35-($CH49+W$35))^2+($AG50*$AB$36-($CI49+W$36))^2+($AG50*$AB$37-($CJ49+W$37))^2+($AG50*$AB$38-($CK49+W$38))^2+($AG50*$AB$39-($CL49+W$39))^2+($AG50*$AB$40-($CM49+W$40))^2+($AG50*$AB$41-($CN49+W$41))^2+($AG50*$AB$42-($CO49+W$42))^2+($AG50*$AB$43-($CP49+W$43))^2+($AG50*$AB$44-($CQ49+W$44))^2+($AG50*$AB$45-($CR49+W$45))^2+($AG50*$AB$46-($CS49+W$46))^2+($AG50*$AB$47-($CT49+W$47))^2+($AG50*$AB$48-($CU49+W$48))^2+($AG50*$AB$49-($CV49+W$49))^2+($AG50*$AB$50-($CW49+W$50))^2+($AG50*$AB$51-($CX49+W$51))^2+($AG50*$AB$52-($CY49+W$52))^2+($AG50*$AB$53-($CZ49+W$53))^2+($AG50*$AB$54-($DA49+W$54))^2+($AG50*$AB$55-($DB49+W$55))^2+($AG50*$AB$56-($DC49+W$56))^2+($AG50*$AB$57-($DD49+W$57))^2+($AG50*$AB$58-($DE49+W$58))^2+($AG50*$AB$59-($DF49+W$59))^2+($AG50*$AB$60-($DG49+W$60))^2+($AG50*$AB$61-($DH49+W$61))^2+($AG50*$AB$62-($DI49+W$62))^2+($AG50*$AB$63-($DJ49+W$63))^2)))</f>
        <v/>
      </c>
      <c r="BB50" s="418" t="str">
        <f>IF(X$10=0,"",IF(COUNTIF($BE$7:$BE49,BB$6)&gt;=HLOOKUP(BB$6,$E$8:$X$10,ROW($E$10)-ROW($E$8)+1,FALSE),"",SQRT(($AG50*$AB$14-($BM49+X$14))^2+($AG50*$AB$15-($BN49+X$15))^2+($AG50*$AB$16-($BO49+X$16))^2+($AG50*$AB$17-($BP49+X$17))^2+($AG50*$AB$18-($BQ49+X$18))^2+($AG50*$AB$19-($BR49+X$19))^2+($AG50*$AB$20-($BS49+X$20))^2+($AG50*$AB$21-($BT49+X$21))^2+($AG50*$AB$22-($BU49+X$22))^2+($AG50*$AB$23-($BV49+X$23))^2+($AG50*$AB$24-($BW49+X$24))^2+($AG50*$AB$25-($BX49+X$25))^2+($AG50*$AB$26-($BY49+X$26))^2+($AG50*$AB$27-($BZ49+X$27))^2+($AG50*$AB$28-($CA49+X$28))^2+($AG50*$AB$29-($CB49+X$29))^2+($AG50*$AB$30-($CC49+X$30))^2+($AG50*$AB$31-($CD49+X$31))^2+($AG50*$AB$32-($CE49+X$32))^2+($AG50*$AB$33-($CF49+X$33))^2+($AG50*$AB$34-($CG49+X$34))^2+($AG50*$AB$35-($CH49+X$35))^2+($AG50*$AB$36-($CI49+X$36))^2+($AG50*$AB$37-($CJ49+X$37))^2+($AG50*$AB$38-($CK49+X$38))^2+($AG50*$AB$39-($CL49+X$39))^2+($AG50*$AB$40-($CM49+X$40))^2+($AG50*$AB$41-($CN49+X$41))^2+($AG50*$AB$42-($CO49+X$42))^2+($AG50*$AB$43-($CP49+X$43))^2+($AG50*$AB$44-($CQ49+X$44))^2+($AG50*$AB$45-($CR49+X$45))^2+($AG50*$AB$46-($CS49+X$46))^2+($AG50*$AB$47-($CT49+X$47))^2+($AG50*$AB$48-($CU49+X$48))^2+($AG50*$AB$49-($CV49+X$49))^2+($AG50*$AB$50-($CW49+X$50))^2+($AG50*$AB$51-($CX49+X$51))^2+($AG50*$AB$52-($CY49+X$52))^2+($AG50*$AB$53-($CZ49+X$53))^2+($AG50*$AB$54-($DA49+X$54))^2+($AG50*$AB$55-($DB49+X$55))^2+($AG50*$AB$56-($DC49+X$56))^2+($AG50*$AB$57-($DD49+X$57))^2+($AG50*$AB$58-($DE49+X$58))^2+($AG50*$AB$59-($DF49+X$59))^2+($AG50*$AB$60-($DG49+X$60))^2+($AG50*$AB$61-($DH49+X$61))^2+($AG50*$AB$62-($DI49+X$62))^2+($AG50*$AB$63-($DJ49+X$63))^2)))</f>
        <v/>
      </c>
      <c r="BC50" s="200"/>
      <c r="BD50" s="419">
        <f t="shared" si="68"/>
        <v>0</v>
      </c>
      <c r="BE50" s="420">
        <f t="shared" si="7"/>
        <v>0</v>
      </c>
      <c r="BF50" s="421">
        <f t="shared" si="8"/>
        <v>0</v>
      </c>
      <c r="BG50" s="71"/>
      <c r="BH50" s="71"/>
      <c r="BI50" s="71"/>
      <c r="BJ50" s="71"/>
      <c r="BK50" s="71"/>
      <c r="BL50" s="197">
        <f t="shared" si="69"/>
        <v>44</v>
      </c>
      <c r="BM50" s="202">
        <f t="shared" si="66"/>
        <v>0</v>
      </c>
      <c r="BN50" s="202">
        <f t="shared" si="67"/>
        <v>0</v>
      </c>
      <c r="BO50" s="202">
        <f t="shared" si="13"/>
        <v>0</v>
      </c>
      <c r="BP50" s="202">
        <f t="shared" si="14"/>
        <v>0</v>
      </c>
      <c r="BQ50" s="202">
        <f t="shared" si="15"/>
        <v>0</v>
      </c>
      <c r="BR50" s="202">
        <f t="shared" si="16"/>
        <v>0</v>
      </c>
      <c r="BS50" s="202">
        <f t="shared" si="17"/>
        <v>0</v>
      </c>
      <c r="BT50" s="202">
        <f t="shared" si="18"/>
        <v>0</v>
      </c>
      <c r="BU50" s="202">
        <f t="shared" si="19"/>
        <v>0</v>
      </c>
      <c r="BV50" s="202">
        <f t="shared" si="20"/>
        <v>0</v>
      </c>
      <c r="BW50" s="202">
        <f t="shared" si="21"/>
        <v>0</v>
      </c>
      <c r="BX50" s="202">
        <f t="shared" si="22"/>
        <v>0</v>
      </c>
      <c r="BY50" s="202">
        <f t="shared" si="23"/>
        <v>0</v>
      </c>
      <c r="BZ50" s="202">
        <f t="shared" si="24"/>
        <v>0</v>
      </c>
      <c r="CA50" s="202">
        <f t="shared" si="25"/>
        <v>0</v>
      </c>
      <c r="CB50" s="202">
        <f t="shared" si="26"/>
        <v>0</v>
      </c>
      <c r="CC50" s="202">
        <f t="shared" si="27"/>
        <v>0</v>
      </c>
      <c r="CD50" s="202">
        <f t="shared" si="28"/>
        <v>0</v>
      </c>
      <c r="CE50" s="202">
        <f t="shared" si="29"/>
        <v>0</v>
      </c>
      <c r="CF50" s="202">
        <f t="shared" si="30"/>
        <v>0</v>
      </c>
      <c r="CG50" s="202">
        <f t="shared" si="31"/>
        <v>0</v>
      </c>
      <c r="CH50" s="202">
        <f t="shared" si="32"/>
        <v>0</v>
      </c>
      <c r="CI50" s="202">
        <f t="shared" si="33"/>
        <v>0</v>
      </c>
      <c r="CJ50" s="202">
        <f t="shared" si="34"/>
        <v>0</v>
      </c>
      <c r="CK50" s="202">
        <f t="shared" si="35"/>
        <v>0</v>
      </c>
      <c r="CL50" s="202">
        <f t="shared" si="36"/>
        <v>0</v>
      </c>
      <c r="CM50" s="202">
        <f t="shared" si="37"/>
        <v>0</v>
      </c>
      <c r="CN50" s="202">
        <f t="shared" si="38"/>
        <v>0</v>
      </c>
      <c r="CO50" s="202">
        <f t="shared" si="39"/>
        <v>0</v>
      </c>
      <c r="CP50" s="202">
        <f t="shared" si="40"/>
        <v>0</v>
      </c>
      <c r="CQ50" s="202">
        <f t="shared" si="41"/>
        <v>0</v>
      </c>
      <c r="CR50" s="202">
        <f t="shared" si="42"/>
        <v>0</v>
      </c>
      <c r="CS50" s="202">
        <f t="shared" si="43"/>
        <v>0</v>
      </c>
      <c r="CT50" s="202">
        <f t="shared" si="44"/>
        <v>0</v>
      </c>
      <c r="CU50" s="202">
        <f t="shared" si="45"/>
        <v>0</v>
      </c>
      <c r="CV50" s="202">
        <f t="shared" si="46"/>
        <v>0</v>
      </c>
      <c r="CW50" s="202">
        <f t="shared" si="47"/>
        <v>0</v>
      </c>
      <c r="CX50" s="202">
        <f t="shared" si="48"/>
        <v>0</v>
      </c>
      <c r="CY50" s="202">
        <f t="shared" si="49"/>
        <v>0</v>
      </c>
      <c r="CZ50" s="202">
        <f t="shared" si="50"/>
        <v>0</v>
      </c>
      <c r="DA50" s="202">
        <f t="shared" si="51"/>
        <v>0</v>
      </c>
      <c r="DB50" s="202">
        <f t="shared" si="52"/>
        <v>0</v>
      </c>
      <c r="DC50" s="202">
        <f t="shared" si="53"/>
        <v>0</v>
      </c>
      <c r="DD50" s="202">
        <f t="shared" si="54"/>
        <v>0</v>
      </c>
      <c r="DE50" s="202">
        <f t="shared" si="55"/>
        <v>0</v>
      </c>
      <c r="DF50" s="202">
        <f t="shared" si="56"/>
        <v>0</v>
      </c>
      <c r="DG50" s="202">
        <f t="shared" si="57"/>
        <v>0</v>
      </c>
      <c r="DH50" s="202">
        <f t="shared" si="58"/>
        <v>0</v>
      </c>
      <c r="DI50" s="202">
        <f t="shared" si="59"/>
        <v>0</v>
      </c>
      <c r="DJ50" s="202">
        <f t="shared" si="60"/>
        <v>0</v>
      </c>
      <c r="DK50" s="71"/>
      <c r="DL50" s="71"/>
      <c r="DM50" s="71"/>
      <c r="DN50" s="71"/>
      <c r="DO50" s="71"/>
      <c r="DP50" s="71"/>
    </row>
    <row r="51" spans="1:120" ht="18" customHeight="1" thickTop="1" thickBot="1" x14ac:dyDescent="0.25">
      <c r="A51" s="71"/>
      <c r="B51" s="133"/>
      <c r="C51" s="220"/>
      <c r="D51" s="236"/>
      <c r="E51" s="237"/>
      <c r="F51" s="237"/>
      <c r="G51" s="237"/>
      <c r="H51" s="237"/>
      <c r="I51" s="237"/>
      <c r="J51" s="237"/>
      <c r="K51" s="237"/>
      <c r="L51" s="237"/>
      <c r="M51" s="237"/>
      <c r="N51" s="237"/>
      <c r="O51" s="237"/>
      <c r="P51" s="237"/>
      <c r="Q51" s="237"/>
      <c r="R51" s="237"/>
      <c r="S51" s="237"/>
      <c r="T51" s="237"/>
      <c r="U51" s="237"/>
      <c r="V51" s="237"/>
      <c r="W51" s="415"/>
      <c r="X51" s="414"/>
      <c r="Y51" s="133"/>
      <c r="Z51" s="222">
        <f t="shared" si="63"/>
        <v>0</v>
      </c>
      <c r="AA51" s="223"/>
      <c r="AB51" s="224">
        <f t="shared" si="64"/>
        <v>0</v>
      </c>
      <c r="AC51" s="71"/>
      <c r="AD51" s="440">
        <f t="shared" si="65"/>
        <v>0</v>
      </c>
      <c r="AE51" s="71"/>
      <c r="AF51" s="71"/>
      <c r="AG51" s="417">
        <f>IF(MAX(AG$7:AG50)&lt;$W$12,AG50+1,0)</f>
        <v>0</v>
      </c>
      <c r="AH51" s="200"/>
      <c r="AI51" s="418" t="str">
        <f>IF(E$10=0,"",IF(COUNTIF($BE$7:$BE50,AI$6)&gt;=HLOOKUP(AI$6,$E$8:$X$10,ROW($E$10)-ROW($E$8)+1,FALSE),"",SQRT(($AG51*$AB$14-($BM50+E$14))^2+($AG51*$AB$15-($BN50+E$15))^2+($AG51*$AB$16-($BO50+E$16))^2+($AG51*$AB$17-($BP50+E$17))^2+($AG51*$AB$18-($BQ50+E$18))^2+($AG51*$AB$19-($BR50+E$19))^2+($AG51*$AB$20-($BS50+E$20))^2+($AG51*$AB$21-($BT50+E$21))^2+($AG51*$AB$22-($BU50+E$22))^2+($AG51*$AB$23-($BV50+E$23))^2+($AG51*$AB$24-($BW50+E$24))^2+($AG51*$AB$25-($BX50+E$25))^2+($AG51*$AB$26-($BY50+E$26))^2+($AG51*$AB$27-($BZ50+E$27))^2+($AG51*$AB$28-($CA50+E$28))^2+($AG51*$AB$29-($CB50+E$29))^2+($AG51*$AB$30-($CC50+E$30))^2+($AG51*$AB$31-($CD50+E$31))^2+($AG51*$AB$32-($CE50+E$32))^2+($AG51*$AB$33-($CF50+E$33))^2+($AG51*$AB$34-($CG50+E$34))^2+($AG51*$AB$35-($CH50+E$35))^2+($AG51*$AB$36-($CI50+E$36))^2+($AG51*$AB$37-($CJ50+E$37))^2+($AG51*$AB$38-($CK50+E$38))^2+($AG51*$AB$39-($CL50+E$39))^2+($AG51*$AB$40-($CM50+E$40))^2+($AG51*$AB$41-($CN50+E$41))^2+($AG51*$AB$42-($CO50+E$42))^2+($AG51*$AB$43-($CP50+E$43))^2+($AG51*$AB$44-($CQ50+E$44))^2+($AG51*$AB$45-($CR50+E$45))^2+($AG51*$AB$46-($CS50+E$46))^2+($AG51*$AB$47-($CT50+E$47))^2+($AG51*$AB$48-($CU50+E$48))^2+($AG51*$AB$49-($CV50+E$49))^2+($AG51*$AB$50-($CW50+E$50))^2+($AG51*$AB$51-($CX50+E$51))^2+($AG51*$AB$52-($CY50+E$52))^2+($AG51*$AB$53-($CZ50+E$53))^2+($AG51*$AB$54-($DA50+E$54))^2+($AG51*$AB$55-($DB50+E$55))^2+($AG51*$AB$56-($DC50+E$56))^2+($AG51*$AB$57-($DD50+E$57))^2+($AG51*$AB$58-($DE50+E$58))^2+($AG51*$AB$59-($DF50+E$59))^2+($AG51*$AB$60-($DG50+E$60))^2+($AG51*$AB$61-($DH50+E$61))^2+($AG51*$AB$62-($DI50+E$62))^2+($AG51*$AB$63-($DJ50+E$63))^2)))</f>
        <v/>
      </c>
      <c r="AJ51" s="418" t="str">
        <f>IF(F$10=0,"",IF(COUNTIF($BE$7:$BE50,AJ$6)&gt;=HLOOKUP(AJ$6,$E$8:$X$10,ROW($E$10)-ROW($E$8)+1,FALSE),"",SQRT(($AG51*$AB$14-($BM50+F$14))^2+($AG51*$AB$15-($BN50+F$15))^2+($AG51*$AB$16-($BO50+F$16))^2+($AG51*$AB$17-($BP50+F$17))^2+($AG51*$AB$18-($BQ50+F$18))^2+($AG51*$AB$19-($BR50+F$19))^2+($AG51*$AB$20-($BS50+F$20))^2+($AG51*$AB$21-($BT50+F$21))^2+($AG51*$AB$22-($BU50+F$22))^2+($AG51*$AB$23-($BV50+F$23))^2+($AG51*$AB$24-($BW50+F$24))^2+($AG51*$AB$25-($BX50+F$25))^2+($AG51*$AB$26-($BY50+F$26))^2+($AG51*$AB$27-($BZ50+F$27))^2+($AG51*$AB$28-($CA50+F$28))^2+($AG51*$AB$29-($CB50+F$29))^2+($AG51*$AB$30-($CC50+F$30))^2+($AG51*$AB$31-($CD50+F$31))^2+($AG51*$AB$32-($CE50+F$32))^2+($AG51*$AB$33-($CF50+F$33))^2+($AG51*$AB$34-($CG50+F$34))^2+($AG51*$AB$35-($CH50+F$35))^2+($AG51*$AB$36-($CI50+F$36))^2+($AG51*$AB$37-($CJ50+F$37))^2+($AG51*$AB$38-($CK50+F$38))^2+($AG51*$AB$39-($CL50+F$39))^2+($AG51*$AB$40-($CM50+F$40))^2+($AG51*$AB$41-($CN50+F$41))^2+($AG51*$AB$42-($CO50+F$42))^2+($AG51*$AB$43-($CP50+F$43))^2+($AG51*$AB$44-($CQ50+F$44))^2+($AG51*$AB$45-($CR50+F$45))^2+($AG51*$AB$46-($CS50+F$46))^2+($AG51*$AB$47-($CT50+F$47))^2+($AG51*$AB$48-($CU50+F$48))^2+($AG51*$AB$49-($CV50+F$49))^2+($AG51*$AB$50-($CW50+F$50))^2+($AG51*$AB$51-($CX50+F$51))^2+($AG51*$AB$52-($CY50+F$52))^2+($AG51*$AB$53-($CZ50+F$53))^2+($AG51*$AB$54-($DA50+F$54))^2+($AG51*$AB$55-($DB50+F$55))^2+($AG51*$AB$56-($DC50+F$56))^2+($AG51*$AB$57-($DD50+F$57))^2+($AG51*$AB$58-($DE50+F$58))^2+($AG51*$AB$59-($DF50+F$59))^2+($AG51*$AB$60-($DG50+F$60))^2+($AG51*$AB$61-($DH50+F$61))^2+($AG51*$AB$62-($DI50+F$62))^2+($AG51*$AB$63-($DJ50+F$63))^2)))</f>
        <v/>
      </c>
      <c r="AK51" s="418" t="str">
        <f>IF(G$10=0,"",IF(COUNTIF($BE$7:$BE50,AK$6)&gt;=HLOOKUP(AK$6,$E$8:$X$10,ROW($E$10)-ROW($E$8)+1,FALSE),"",SQRT(($AG51*$AB$14-($BM50+G$14))^2+($AG51*$AB$15-($BN50+G$15))^2+($AG51*$AB$16-($BO50+G$16))^2+($AG51*$AB$17-($BP50+G$17))^2+($AG51*$AB$18-($BQ50+G$18))^2+($AG51*$AB$19-($BR50+G$19))^2+($AG51*$AB$20-($BS50+G$20))^2+($AG51*$AB$21-($BT50+G$21))^2+($AG51*$AB$22-($BU50+G$22))^2+($AG51*$AB$23-($BV50+G$23))^2+($AG51*$AB$24-($BW50+G$24))^2+($AG51*$AB$25-($BX50+G$25))^2+($AG51*$AB$26-($BY50+G$26))^2+($AG51*$AB$27-($BZ50+G$27))^2+($AG51*$AB$28-($CA50+G$28))^2+($AG51*$AB$29-($CB50+G$29))^2+($AG51*$AB$30-($CC50+G$30))^2+($AG51*$AB$31-($CD50+G$31))^2+($AG51*$AB$32-($CE50+G$32))^2+($AG51*$AB$33-($CF50+G$33))^2+($AG51*$AB$34-($CG50+G$34))^2+($AG51*$AB$35-($CH50+G$35))^2+($AG51*$AB$36-($CI50+G$36))^2+($AG51*$AB$37-($CJ50+G$37))^2+($AG51*$AB$38-($CK50+G$38))^2+($AG51*$AB$39-($CL50+G$39))^2+($AG51*$AB$40-($CM50+G$40))^2+($AG51*$AB$41-($CN50+G$41))^2+($AG51*$AB$42-($CO50+G$42))^2+($AG51*$AB$43-($CP50+G$43))^2+($AG51*$AB$44-($CQ50+G$44))^2+($AG51*$AB$45-($CR50+G$45))^2+($AG51*$AB$46-($CS50+G$46))^2+($AG51*$AB$47-($CT50+G$47))^2+($AG51*$AB$48-($CU50+G$48))^2+($AG51*$AB$49-($CV50+G$49))^2+($AG51*$AB$50-($CW50+G$50))^2+($AG51*$AB$51-($CX50+G$51))^2+($AG51*$AB$52-($CY50+G$52))^2+($AG51*$AB$53-($CZ50+G$53))^2+($AG51*$AB$54-($DA50+G$54))^2+($AG51*$AB$55-($DB50+G$55))^2+($AG51*$AB$56-($DC50+G$56))^2+($AG51*$AB$57-($DD50+G$57))^2+($AG51*$AB$58-($DE50+G$58))^2+($AG51*$AB$59-($DF50+G$59))^2+($AG51*$AB$60-($DG50+G$60))^2+($AG51*$AB$61-($DH50+G$61))^2+($AG51*$AB$62-($DI50+G$62))^2+($AG51*$AB$63-($DJ50+G$63))^2)))</f>
        <v/>
      </c>
      <c r="AL51" s="418" t="str">
        <f>IF(H$10=0,"",IF(COUNTIF($BE$7:$BE50,AL$6)&gt;=HLOOKUP(AL$6,$E$8:$X$10,ROW($E$10)-ROW($E$8)+1,FALSE),"",SQRT(($AG51*$AB$14-($BM50+H$14))^2+($AG51*$AB$15-($BN50+H$15))^2+($AG51*$AB$16-($BO50+H$16))^2+($AG51*$AB$17-($BP50+H$17))^2+($AG51*$AB$18-($BQ50+H$18))^2+($AG51*$AB$19-($BR50+H$19))^2+($AG51*$AB$20-($BS50+H$20))^2+($AG51*$AB$21-($BT50+H$21))^2+($AG51*$AB$22-($BU50+H$22))^2+($AG51*$AB$23-($BV50+H$23))^2+($AG51*$AB$24-($BW50+H$24))^2+($AG51*$AB$25-($BX50+H$25))^2+($AG51*$AB$26-($BY50+H$26))^2+($AG51*$AB$27-($BZ50+H$27))^2+($AG51*$AB$28-($CA50+H$28))^2+($AG51*$AB$29-($CB50+H$29))^2+($AG51*$AB$30-($CC50+H$30))^2+($AG51*$AB$31-($CD50+H$31))^2+($AG51*$AB$32-($CE50+H$32))^2+($AG51*$AB$33-($CF50+H$33))^2+($AG51*$AB$34-($CG50+H$34))^2+($AG51*$AB$35-($CH50+H$35))^2+($AG51*$AB$36-($CI50+H$36))^2+($AG51*$AB$37-($CJ50+H$37))^2+($AG51*$AB$38-($CK50+H$38))^2+($AG51*$AB$39-($CL50+H$39))^2+($AG51*$AB$40-($CM50+H$40))^2+($AG51*$AB$41-($CN50+H$41))^2+($AG51*$AB$42-($CO50+H$42))^2+($AG51*$AB$43-($CP50+H$43))^2+($AG51*$AB$44-($CQ50+H$44))^2+($AG51*$AB$45-($CR50+H$45))^2+($AG51*$AB$46-($CS50+H$46))^2+($AG51*$AB$47-($CT50+H$47))^2+($AG51*$AB$48-($CU50+H$48))^2+($AG51*$AB$49-($CV50+H$49))^2+($AG51*$AB$50-($CW50+H$50))^2+($AG51*$AB$51-($CX50+H$51))^2+($AG51*$AB$52-($CY50+H$52))^2+($AG51*$AB$53-($CZ50+H$53))^2+($AG51*$AB$54-($DA50+H$54))^2+($AG51*$AB$55-($DB50+H$55))^2+($AG51*$AB$56-($DC50+H$56))^2+($AG51*$AB$57-($DD50+H$57))^2+($AG51*$AB$58-($DE50+H$58))^2+($AG51*$AB$59-($DF50+H$59))^2+($AG51*$AB$60-($DG50+H$60))^2+($AG51*$AB$61-($DH50+H$61))^2+($AG51*$AB$62-($DI50+H$62))^2+($AG51*$AB$63-($DJ50+H$63))^2)))</f>
        <v/>
      </c>
      <c r="AM51" s="418" t="str">
        <f>IF(I$10=0,"",IF(COUNTIF($BE$7:$BE50,AM$6)&gt;=HLOOKUP(AM$6,$E$8:$X$10,ROW($E$10)-ROW($E$8)+1,FALSE),"",SQRT(($AG51*$AB$14-($BM50+I$14))^2+($AG51*$AB$15-($BN50+I$15))^2+($AG51*$AB$16-($BO50+I$16))^2+($AG51*$AB$17-($BP50+I$17))^2+($AG51*$AB$18-($BQ50+I$18))^2+($AG51*$AB$19-($BR50+I$19))^2+($AG51*$AB$20-($BS50+I$20))^2+($AG51*$AB$21-($BT50+I$21))^2+($AG51*$AB$22-($BU50+I$22))^2+($AG51*$AB$23-($BV50+I$23))^2+($AG51*$AB$24-($BW50+I$24))^2+($AG51*$AB$25-($BX50+I$25))^2+($AG51*$AB$26-($BY50+I$26))^2+($AG51*$AB$27-($BZ50+I$27))^2+($AG51*$AB$28-($CA50+I$28))^2+($AG51*$AB$29-($CB50+I$29))^2+($AG51*$AB$30-($CC50+I$30))^2+($AG51*$AB$31-($CD50+I$31))^2+($AG51*$AB$32-($CE50+I$32))^2+($AG51*$AB$33-($CF50+I$33))^2+($AG51*$AB$34-($CG50+I$34))^2+($AG51*$AB$35-($CH50+I$35))^2+($AG51*$AB$36-($CI50+I$36))^2+($AG51*$AB$37-($CJ50+I$37))^2+($AG51*$AB$38-($CK50+I$38))^2+($AG51*$AB$39-($CL50+I$39))^2+($AG51*$AB$40-($CM50+I$40))^2+($AG51*$AB$41-($CN50+I$41))^2+($AG51*$AB$42-($CO50+I$42))^2+($AG51*$AB$43-($CP50+I$43))^2+($AG51*$AB$44-($CQ50+I$44))^2+($AG51*$AB$45-($CR50+I$45))^2+($AG51*$AB$46-($CS50+I$46))^2+($AG51*$AB$47-($CT50+I$47))^2+($AG51*$AB$48-($CU50+I$48))^2+($AG51*$AB$49-($CV50+I$49))^2+($AG51*$AB$50-($CW50+I$50))^2+($AG51*$AB$51-($CX50+I$51))^2+($AG51*$AB$52-($CY50+I$52))^2+($AG51*$AB$53-($CZ50+I$53))^2+($AG51*$AB$54-($DA50+I$54))^2+($AG51*$AB$55-($DB50+I$55))^2+($AG51*$AB$56-($DC50+I$56))^2+($AG51*$AB$57-($DD50+I$57))^2+($AG51*$AB$58-($DE50+I$58))^2+($AG51*$AB$59-($DF50+I$59))^2+($AG51*$AB$60-($DG50+I$60))^2+($AG51*$AB$61-($DH50+I$61))^2+($AG51*$AB$62-($DI50+I$62))^2+($AG51*$AB$63-($DJ50+I$63))^2)))</f>
        <v/>
      </c>
      <c r="AN51" s="418" t="str">
        <f>IF(J$10=0,"",IF(COUNTIF($BE$7:$BE50,AN$6)&gt;=HLOOKUP(AN$6,$E$8:$X$10,ROW($E$10)-ROW($E$8)+1,FALSE),"",SQRT(($AG51*$AB$14-($BM50+J$14))^2+($AG51*$AB$15-($BN50+J$15))^2+($AG51*$AB$16-($BO50+J$16))^2+($AG51*$AB$17-($BP50+J$17))^2+($AG51*$AB$18-($BQ50+J$18))^2+($AG51*$AB$19-($BR50+J$19))^2+($AG51*$AB$20-($BS50+J$20))^2+($AG51*$AB$21-($BT50+J$21))^2+($AG51*$AB$22-($BU50+J$22))^2+($AG51*$AB$23-($BV50+J$23))^2+($AG51*$AB$24-($BW50+J$24))^2+($AG51*$AB$25-($BX50+J$25))^2+($AG51*$AB$26-($BY50+J$26))^2+($AG51*$AB$27-($BZ50+J$27))^2+($AG51*$AB$28-($CA50+J$28))^2+($AG51*$AB$29-($CB50+J$29))^2+($AG51*$AB$30-($CC50+J$30))^2+($AG51*$AB$31-($CD50+J$31))^2+($AG51*$AB$32-($CE50+J$32))^2+($AG51*$AB$33-($CF50+J$33))^2+($AG51*$AB$34-($CG50+J$34))^2+($AG51*$AB$35-($CH50+J$35))^2+($AG51*$AB$36-($CI50+J$36))^2+($AG51*$AB$37-($CJ50+J$37))^2+($AG51*$AB$38-($CK50+J$38))^2+($AG51*$AB$39-($CL50+J$39))^2+($AG51*$AB$40-($CM50+J$40))^2+($AG51*$AB$41-($CN50+J$41))^2+($AG51*$AB$42-($CO50+J$42))^2+($AG51*$AB$43-($CP50+J$43))^2+($AG51*$AB$44-($CQ50+J$44))^2+($AG51*$AB$45-($CR50+J$45))^2+($AG51*$AB$46-($CS50+J$46))^2+($AG51*$AB$47-($CT50+J$47))^2+($AG51*$AB$48-($CU50+J$48))^2+($AG51*$AB$49-($CV50+J$49))^2+($AG51*$AB$50-($CW50+J$50))^2+($AG51*$AB$51-($CX50+J$51))^2+($AG51*$AB$52-($CY50+J$52))^2+($AG51*$AB$53-($CZ50+J$53))^2+($AG51*$AB$54-($DA50+J$54))^2+($AG51*$AB$55-($DB50+J$55))^2+($AG51*$AB$56-($DC50+J$56))^2+($AG51*$AB$57-($DD50+J$57))^2+($AG51*$AB$58-($DE50+J$58))^2+($AG51*$AB$59-($DF50+J$59))^2+($AG51*$AB$60-($DG50+J$60))^2+($AG51*$AB$61-($DH50+J$61))^2+($AG51*$AB$62-($DI50+J$62))^2+($AG51*$AB$63-($DJ50+J$63))^2)))</f>
        <v/>
      </c>
      <c r="AO51" s="418" t="str">
        <f>IF(K$10=0,"",IF(COUNTIF($BE$7:$BE50,AO$6)&gt;=HLOOKUP(AO$6,$E$8:$X$10,ROW($E$10)-ROW($E$8)+1,FALSE),"",SQRT(($AG51*$AB$14-($BM50+K$14))^2+($AG51*$AB$15-($BN50+K$15))^2+($AG51*$AB$16-($BO50+K$16))^2+($AG51*$AB$17-($BP50+K$17))^2+($AG51*$AB$18-($BQ50+K$18))^2+($AG51*$AB$19-($BR50+K$19))^2+($AG51*$AB$20-($BS50+K$20))^2+($AG51*$AB$21-($BT50+K$21))^2+($AG51*$AB$22-($BU50+K$22))^2+($AG51*$AB$23-($BV50+K$23))^2+($AG51*$AB$24-($BW50+K$24))^2+($AG51*$AB$25-($BX50+K$25))^2+($AG51*$AB$26-($BY50+K$26))^2+($AG51*$AB$27-($BZ50+K$27))^2+($AG51*$AB$28-($CA50+K$28))^2+($AG51*$AB$29-($CB50+K$29))^2+($AG51*$AB$30-($CC50+K$30))^2+($AG51*$AB$31-($CD50+K$31))^2+($AG51*$AB$32-($CE50+K$32))^2+($AG51*$AB$33-($CF50+K$33))^2+($AG51*$AB$34-($CG50+K$34))^2+($AG51*$AB$35-($CH50+K$35))^2+($AG51*$AB$36-($CI50+K$36))^2+($AG51*$AB$37-($CJ50+K$37))^2+($AG51*$AB$38-($CK50+K$38))^2+($AG51*$AB$39-($CL50+K$39))^2+($AG51*$AB$40-($CM50+K$40))^2+($AG51*$AB$41-($CN50+K$41))^2+($AG51*$AB$42-($CO50+K$42))^2+($AG51*$AB$43-($CP50+K$43))^2+($AG51*$AB$44-($CQ50+K$44))^2+($AG51*$AB$45-($CR50+K$45))^2+($AG51*$AB$46-($CS50+K$46))^2+($AG51*$AB$47-($CT50+K$47))^2+($AG51*$AB$48-($CU50+K$48))^2+($AG51*$AB$49-($CV50+K$49))^2+($AG51*$AB$50-($CW50+K$50))^2+($AG51*$AB$51-($CX50+K$51))^2+($AG51*$AB$52-($CY50+K$52))^2+($AG51*$AB$53-($CZ50+K$53))^2+($AG51*$AB$54-($DA50+K$54))^2+($AG51*$AB$55-($DB50+K$55))^2+($AG51*$AB$56-($DC50+K$56))^2+($AG51*$AB$57-($DD50+K$57))^2+($AG51*$AB$58-($DE50+K$58))^2+($AG51*$AB$59-($DF50+K$59))^2+($AG51*$AB$60-($DG50+K$60))^2+($AG51*$AB$61-($DH50+K$61))^2+($AG51*$AB$62-($DI50+K$62))^2+($AG51*$AB$63-($DJ50+K$63))^2)))</f>
        <v/>
      </c>
      <c r="AP51" s="418" t="str">
        <f>IF(L$10=0,"",IF(COUNTIF($BE$7:$BE50,AP$6)&gt;=HLOOKUP(AP$6,$E$8:$X$10,ROW($E$10)-ROW($E$8)+1,FALSE),"",SQRT(($AG51*$AB$14-($BM50+L$14))^2+($AG51*$AB$15-($BN50+L$15))^2+($AG51*$AB$16-($BO50+L$16))^2+($AG51*$AB$17-($BP50+L$17))^2+($AG51*$AB$18-($BQ50+L$18))^2+($AG51*$AB$19-($BR50+L$19))^2+($AG51*$AB$20-($BS50+L$20))^2+($AG51*$AB$21-($BT50+L$21))^2+($AG51*$AB$22-($BU50+L$22))^2+($AG51*$AB$23-($BV50+L$23))^2+($AG51*$AB$24-($BW50+L$24))^2+($AG51*$AB$25-($BX50+L$25))^2+($AG51*$AB$26-($BY50+L$26))^2+($AG51*$AB$27-($BZ50+L$27))^2+($AG51*$AB$28-($CA50+L$28))^2+($AG51*$AB$29-($CB50+L$29))^2+($AG51*$AB$30-($CC50+L$30))^2+($AG51*$AB$31-($CD50+L$31))^2+($AG51*$AB$32-($CE50+L$32))^2+($AG51*$AB$33-($CF50+L$33))^2+($AG51*$AB$34-($CG50+L$34))^2+($AG51*$AB$35-($CH50+L$35))^2+($AG51*$AB$36-($CI50+L$36))^2+($AG51*$AB$37-($CJ50+L$37))^2+($AG51*$AB$38-($CK50+L$38))^2+($AG51*$AB$39-($CL50+L$39))^2+($AG51*$AB$40-($CM50+L$40))^2+($AG51*$AB$41-($CN50+L$41))^2+($AG51*$AB$42-($CO50+L$42))^2+($AG51*$AB$43-($CP50+L$43))^2+($AG51*$AB$44-($CQ50+L$44))^2+($AG51*$AB$45-($CR50+L$45))^2+($AG51*$AB$46-($CS50+L$46))^2+($AG51*$AB$47-($CT50+L$47))^2+($AG51*$AB$48-($CU50+L$48))^2+($AG51*$AB$49-($CV50+L$49))^2+($AG51*$AB$50-($CW50+L$50))^2+($AG51*$AB$51-($CX50+L$51))^2+($AG51*$AB$52-($CY50+L$52))^2+($AG51*$AB$53-($CZ50+L$53))^2+($AG51*$AB$54-($DA50+L$54))^2+($AG51*$AB$55-($DB50+L$55))^2+($AG51*$AB$56-($DC50+L$56))^2+($AG51*$AB$57-($DD50+L$57))^2+($AG51*$AB$58-($DE50+L$58))^2+($AG51*$AB$59-($DF50+L$59))^2+($AG51*$AB$60-($DG50+L$60))^2+($AG51*$AB$61-($DH50+L$61))^2+($AG51*$AB$62-($DI50+L$62))^2+($AG51*$AB$63-($DJ50+L$63))^2)))</f>
        <v/>
      </c>
      <c r="AQ51" s="418" t="str">
        <f>IF(M$10=0,"",IF(COUNTIF($BE$7:$BE50,AQ$6)&gt;=HLOOKUP(AQ$6,$E$8:$X$10,ROW($E$10)-ROW($E$8)+1,FALSE),"",SQRT(($AG51*$AB$14-($BM50+M$14))^2+($AG51*$AB$15-($BN50+M$15))^2+($AG51*$AB$16-($BO50+M$16))^2+($AG51*$AB$17-($BP50+M$17))^2+($AG51*$AB$18-($BQ50+M$18))^2+($AG51*$AB$19-($BR50+M$19))^2+($AG51*$AB$20-($BS50+M$20))^2+($AG51*$AB$21-($BT50+M$21))^2+($AG51*$AB$22-($BU50+M$22))^2+($AG51*$AB$23-($BV50+M$23))^2+($AG51*$AB$24-($BW50+M$24))^2+($AG51*$AB$25-($BX50+M$25))^2+($AG51*$AB$26-($BY50+M$26))^2+($AG51*$AB$27-($BZ50+M$27))^2+($AG51*$AB$28-($CA50+M$28))^2+($AG51*$AB$29-($CB50+M$29))^2+($AG51*$AB$30-($CC50+M$30))^2+($AG51*$AB$31-($CD50+M$31))^2+($AG51*$AB$32-($CE50+M$32))^2+($AG51*$AB$33-($CF50+M$33))^2+($AG51*$AB$34-($CG50+M$34))^2+($AG51*$AB$35-($CH50+M$35))^2+($AG51*$AB$36-($CI50+M$36))^2+($AG51*$AB$37-($CJ50+M$37))^2+($AG51*$AB$38-($CK50+M$38))^2+($AG51*$AB$39-($CL50+M$39))^2+($AG51*$AB$40-($CM50+M$40))^2+($AG51*$AB$41-($CN50+M$41))^2+($AG51*$AB$42-($CO50+M$42))^2+($AG51*$AB$43-($CP50+M$43))^2+($AG51*$AB$44-($CQ50+M$44))^2+($AG51*$AB$45-($CR50+M$45))^2+($AG51*$AB$46-($CS50+M$46))^2+($AG51*$AB$47-($CT50+M$47))^2+($AG51*$AB$48-($CU50+M$48))^2+($AG51*$AB$49-($CV50+M$49))^2+($AG51*$AB$50-($CW50+M$50))^2+($AG51*$AB$51-($CX50+M$51))^2+($AG51*$AB$52-($CY50+M$52))^2+($AG51*$AB$53-($CZ50+M$53))^2+($AG51*$AB$54-($DA50+M$54))^2+($AG51*$AB$55-($DB50+M$55))^2+($AG51*$AB$56-($DC50+M$56))^2+($AG51*$AB$57-($DD50+M$57))^2+($AG51*$AB$58-($DE50+M$58))^2+($AG51*$AB$59-($DF50+M$59))^2+($AG51*$AB$60-($DG50+M$60))^2+($AG51*$AB$61-($DH50+M$61))^2+($AG51*$AB$62-($DI50+M$62))^2+($AG51*$AB$63-($DJ50+M$63))^2)))</f>
        <v/>
      </c>
      <c r="AR51" s="418" t="str">
        <f>IF(N$10=0,"",IF(COUNTIF($BE$7:$BE50,AR$6)&gt;=HLOOKUP(AR$6,$E$8:$X$10,ROW($E$10)-ROW($E$8)+1,FALSE),"",SQRT(($AG51*$AB$14-($BM50+N$14))^2+($AG51*$AB$15-($BN50+N$15))^2+($AG51*$AB$16-($BO50+N$16))^2+($AG51*$AB$17-($BP50+N$17))^2+($AG51*$AB$18-($BQ50+N$18))^2+($AG51*$AB$19-($BR50+N$19))^2+($AG51*$AB$20-($BS50+N$20))^2+($AG51*$AB$21-($BT50+N$21))^2+($AG51*$AB$22-($BU50+N$22))^2+($AG51*$AB$23-($BV50+N$23))^2+($AG51*$AB$24-($BW50+N$24))^2+($AG51*$AB$25-($BX50+N$25))^2+($AG51*$AB$26-($BY50+N$26))^2+($AG51*$AB$27-($BZ50+N$27))^2+($AG51*$AB$28-($CA50+N$28))^2+($AG51*$AB$29-($CB50+N$29))^2+($AG51*$AB$30-($CC50+N$30))^2+($AG51*$AB$31-($CD50+N$31))^2+($AG51*$AB$32-($CE50+N$32))^2+($AG51*$AB$33-($CF50+N$33))^2+($AG51*$AB$34-($CG50+N$34))^2+($AG51*$AB$35-($CH50+N$35))^2+($AG51*$AB$36-($CI50+N$36))^2+($AG51*$AB$37-($CJ50+N$37))^2+($AG51*$AB$38-($CK50+N$38))^2+($AG51*$AB$39-($CL50+N$39))^2+($AG51*$AB$40-($CM50+N$40))^2+($AG51*$AB$41-($CN50+N$41))^2+($AG51*$AB$42-($CO50+N$42))^2+($AG51*$AB$43-($CP50+N$43))^2+($AG51*$AB$44-($CQ50+N$44))^2+($AG51*$AB$45-($CR50+N$45))^2+($AG51*$AB$46-($CS50+N$46))^2+($AG51*$AB$47-($CT50+N$47))^2+($AG51*$AB$48-($CU50+N$48))^2+($AG51*$AB$49-($CV50+N$49))^2+($AG51*$AB$50-($CW50+N$50))^2+($AG51*$AB$51-($CX50+N$51))^2+($AG51*$AB$52-($CY50+N$52))^2+($AG51*$AB$53-($CZ50+N$53))^2+($AG51*$AB$54-($DA50+N$54))^2+($AG51*$AB$55-($DB50+N$55))^2+($AG51*$AB$56-($DC50+N$56))^2+($AG51*$AB$57-($DD50+N$57))^2+($AG51*$AB$58-($DE50+N$58))^2+($AG51*$AB$59-($DF50+N$59))^2+($AG51*$AB$60-($DG50+N$60))^2+($AG51*$AB$61-($DH50+N$61))^2+($AG51*$AB$62-($DI50+N$62))^2+($AG51*$AB$63-($DJ50+N$63))^2)))</f>
        <v/>
      </c>
      <c r="AS51" s="418" t="str">
        <f>IF(O$10=0,"",IF(COUNTIF($BE$7:$BE50,AS$6)&gt;=HLOOKUP(AS$6,$E$8:$X$10,ROW($E$10)-ROW($E$8)+1,FALSE),"",SQRT(($AG51*$AB$14-($BM50+O$14))^2+($AG51*$AB$15-($BN50+O$15))^2+($AG51*$AB$16-($BO50+O$16))^2+($AG51*$AB$17-($BP50+O$17))^2+($AG51*$AB$18-($BQ50+O$18))^2+($AG51*$AB$19-($BR50+O$19))^2+($AG51*$AB$20-($BS50+O$20))^2+($AG51*$AB$21-($BT50+O$21))^2+($AG51*$AB$22-($BU50+O$22))^2+($AG51*$AB$23-($BV50+O$23))^2+($AG51*$AB$24-($BW50+O$24))^2+($AG51*$AB$25-($BX50+O$25))^2+($AG51*$AB$26-($BY50+O$26))^2+($AG51*$AB$27-($BZ50+O$27))^2+($AG51*$AB$28-($CA50+O$28))^2+($AG51*$AB$29-($CB50+O$29))^2+($AG51*$AB$30-($CC50+O$30))^2+($AG51*$AB$31-($CD50+O$31))^2+($AG51*$AB$32-($CE50+O$32))^2+($AG51*$AB$33-($CF50+O$33))^2+($AG51*$AB$34-($CG50+O$34))^2+($AG51*$AB$35-($CH50+O$35))^2+($AG51*$AB$36-($CI50+O$36))^2+($AG51*$AB$37-($CJ50+O$37))^2+($AG51*$AB$38-($CK50+O$38))^2+($AG51*$AB$39-($CL50+O$39))^2+($AG51*$AB$40-($CM50+O$40))^2+($AG51*$AB$41-($CN50+O$41))^2+($AG51*$AB$42-($CO50+O$42))^2+($AG51*$AB$43-($CP50+O$43))^2+($AG51*$AB$44-($CQ50+O$44))^2+($AG51*$AB$45-($CR50+O$45))^2+($AG51*$AB$46-($CS50+O$46))^2+($AG51*$AB$47-($CT50+O$47))^2+($AG51*$AB$48-($CU50+O$48))^2+($AG51*$AB$49-($CV50+O$49))^2+($AG51*$AB$50-($CW50+O$50))^2+($AG51*$AB$51-($CX50+O$51))^2+($AG51*$AB$52-($CY50+O$52))^2+($AG51*$AB$53-($CZ50+O$53))^2+($AG51*$AB$54-($DA50+O$54))^2+($AG51*$AB$55-($DB50+O$55))^2+($AG51*$AB$56-($DC50+O$56))^2+($AG51*$AB$57-($DD50+O$57))^2+($AG51*$AB$58-($DE50+O$58))^2+($AG51*$AB$59-($DF50+O$59))^2+($AG51*$AB$60-($DG50+O$60))^2+($AG51*$AB$61-($DH50+O$61))^2+($AG51*$AB$62-($DI50+O$62))^2+($AG51*$AB$63-($DJ50+O$63))^2)))</f>
        <v/>
      </c>
      <c r="AT51" s="418" t="str">
        <f>IF(P$10=0,"",IF(COUNTIF($BE$7:$BE50,AT$6)&gt;=HLOOKUP(AT$6,$E$8:$X$10,ROW($E$10)-ROW($E$8)+1,FALSE),"",SQRT(($AG51*$AB$14-($BM50+P$14))^2+($AG51*$AB$15-($BN50+P$15))^2+($AG51*$AB$16-($BO50+P$16))^2+($AG51*$AB$17-($BP50+P$17))^2+($AG51*$AB$18-($BQ50+P$18))^2+($AG51*$AB$19-($BR50+P$19))^2+($AG51*$AB$20-($BS50+P$20))^2+($AG51*$AB$21-($BT50+P$21))^2+($AG51*$AB$22-($BU50+P$22))^2+($AG51*$AB$23-($BV50+P$23))^2+($AG51*$AB$24-($BW50+P$24))^2+($AG51*$AB$25-($BX50+P$25))^2+($AG51*$AB$26-($BY50+P$26))^2+($AG51*$AB$27-($BZ50+P$27))^2+($AG51*$AB$28-($CA50+P$28))^2+($AG51*$AB$29-($CB50+P$29))^2+($AG51*$AB$30-($CC50+P$30))^2+($AG51*$AB$31-($CD50+P$31))^2+($AG51*$AB$32-($CE50+P$32))^2+($AG51*$AB$33-($CF50+P$33))^2+($AG51*$AB$34-($CG50+P$34))^2+($AG51*$AB$35-($CH50+P$35))^2+($AG51*$AB$36-($CI50+P$36))^2+($AG51*$AB$37-($CJ50+P$37))^2+($AG51*$AB$38-($CK50+P$38))^2+($AG51*$AB$39-($CL50+P$39))^2+($AG51*$AB$40-($CM50+P$40))^2+($AG51*$AB$41-($CN50+P$41))^2+($AG51*$AB$42-($CO50+P$42))^2+($AG51*$AB$43-($CP50+P$43))^2+($AG51*$AB$44-($CQ50+P$44))^2+($AG51*$AB$45-($CR50+P$45))^2+($AG51*$AB$46-($CS50+P$46))^2+($AG51*$AB$47-($CT50+P$47))^2+($AG51*$AB$48-($CU50+P$48))^2+($AG51*$AB$49-($CV50+P$49))^2+($AG51*$AB$50-($CW50+P$50))^2+($AG51*$AB$51-($CX50+P$51))^2+($AG51*$AB$52-($CY50+P$52))^2+($AG51*$AB$53-($CZ50+P$53))^2+($AG51*$AB$54-($DA50+P$54))^2+($AG51*$AB$55-($DB50+P$55))^2+($AG51*$AB$56-($DC50+P$56))^2+($AG51*$AB$57-($DD50+P$57))^2+($AG51*$AB$58-($DE50+P$58))^2+($AG51*$AB$59-($DF50+P$59))^2+($AG51*$AB$60-($DG50+P$60))^2+($AG51*$AB$61-($DH50+P$61))^2+($AG51*$AB$62-($DI50+P$62))^2+($AG51*$AB$63-($DJ50+P$63))^2)))</f>
        <v/>
      </c>
      <c r="AU51" s="418" t="str">
        <f>IF(Q$10=0,"",IF(COUNTIF($BE$7:$BE50,AU$6)&gt;=HLOOKUP(AU$6,$E$8:$X$10,ROW($E$10)-ROW($E$8)+1,FALSE),"",SQRT(($AG51*$AB$14-($BM50+Q$14))^2+($AG51*$AB$15-($BN50+Q$15))^2+($AG51*$AB$16-($BO50+Q$16))^2+($AG51*$AB$17-($BP50+Q$17))^2+($AG51*$AB$18-($BQ50+Q$18))^2+($AG51*$AB$19-($BR50+Q$19))^2+($AG51*$AB$20-($BS50+Q$20))^2+($AG51*$AB$21-($BT50+Q$21))^2+($AG51*$AB$22-($BU50+Q$22))^2+($AG51*$AB$23-($BV50+Q$23))^2+($AG51*$AB$24-($BW50+Q$24))^2+($AG51*$AB$25-($BX50+Q$25))^2+($AG51*$AB$26-($BY50+Q$26))^2+($AG51*$AB$27-($BZ50+Q$27))^2+($AG51*$AB$28-($CA50+Q$28))^2+($AG51*$AB$29-($CB50+Q$29))^2+($AG51*$AB$30-($CC50+Q$30))^2+($AG51*$AB$31-($CD50+Q$31))^2+($AG51*$AB$32-($CE50+Q$32))^2+($AG51*$AB$33-($CF50+Q$33))^2+($AG51*$AB$34-($CG50+Q$34))^2+($AG51*$AB$35-($CH50+Q$35))^2+($AG51*$AB$36-($CI50+Q$36))^2+($AG51*$AB$37-($CJ50+Q$37))^2+($AG51*$AB$38-($CK50+Q$38))^2+($AG51*$AB$39-($CL50+Q$39))^2+($AG51*$AB$40-($CM50+Q$40))^2+($AG51*$AB$41-($CN50+Q$41))^2+($AG51*$AB$42-($CO50+Q$42))^2+($AG51*$AB$43-($CP50+Q$43))^2+($AG51*$AB$44-($CQ50+Q$44))^2+($AG51*$AB$45-($CR50+Q$45))^2+($AG51*$AB$46-($CS50+Q$46))^2+($AG51*$AB$47-($CT50+Q$47))^2+($AG51*$AB$48-($CU50+Q$48))^2+($AG51*$AB$49-($CV50+Q$49))^2+($AG51*$AB$50-($CW50+Q$50))^2+($AG51*$AB$51-($CX50+Q$51))^2+($AG51*$AB$52-($CY50+Q$52))^2+($AG51*$AB$53-($CZ50+Q$53))^2+($AG51*$AB$54-($DA50+Q$54))^2+($AG51*$AB$55-($DB50+Q$55))^2+($AG51*$AB$56-($DC50+Q$56))^2+($AG51*$AB$57-($DD50+Q$57))^2+($AG51*$AB$58-($DE50+Q$58))^2+($AG51*$AB$59-($DF50+Q$59))^2+($AG51*$AB$60-($DG50+Q$60))^2+($AG51*$AB$61-($DH50+Q$61))^2+($AG51*$AB$62-($DI50+Q$62))^2+($AG51*$AB$63-($DJ50+Q$63))^2)))</f>
        <v/>
      </c>
      <c r="AV51" s="418" t="str">
        <f>IF(R$10=0,"",IF(COUNTIF($BE$7:$BE50,AV$6)&gt;=HLOOKUP(AV$6,$E$8:$X$10,ROW($E$10)-ROW($E$8)+1,FALSE),"",SQRT(($AG51*$AB$14-($BM50+R$14))^2+($AG51*$AB$15-($BN50+R$15))^2+($AG51*$AB$16-($BO50+R$16))^2+($AG51*$AB$17-($BP50+R$17))^2+($AG51*$AB$18-($BQ50+R$18))^2+($AG51*$AB$19-($BR50+R$19))^2+($AG51*$AB$20-($BS50+R$20))^2+($AG51*$AB$21-($BT50+R$21))^2+($AG51*$AB$22-($BU50+R$22))^2+($AG51*$AB$23-($BV50+R$23))^2+($AG51*$AB$24-($BW50+R$24))^2+($AG51*$AB$25-($BX50+R$25))^2+($AG51*$AB$26-($BY50+R$26))^2+($AG51*$AB$27-($BZ50+R$27))^2+($AG51*$AB$28-($CA50+R$28))^2+($AG51*$AB$29-($CB50+R$29))^2+($AG51*$AB$30-($CC50+R$30))^2+($AG51*$AB$31-($CD50+R$31))^2+($AG51*$AB$32-($CE50+R$32))^2+($AG51*$AB$33-($CF50+R$33))^2+($AG51*$AB$34-($CG50+R$34))^2+($AG51*$AB$35-($CH50+R$35))^2+($AG51*$AB$36-($CI50+R$36))^2+($AG51*$AB$37-($CJ50+R$37))^2+($AG51*$AB$38-($CK50+R$38))^2+($AG51*$AB$39-($CL50+R$39))^2+($AG51*$AB$40-($CM50+R$40))^2+($AG51*$AB$41-($CN50+R$41))^2+($AG51*$AB$42-($CO50+R$42))^2+($AG51*$AB$43-($CP50+R$43))^2+($AG51*$AB$44-($CQ50+R$44))^2+($AG51*$AB$45-($CR50+R$45))^2+($AG51*$AB$46-($CS50+R$46))^2+($AG51*$AB$47-($CT50+R$47))^2+($AG51*$AB$48-($CU50+R$48))^2+($AG51*$AB$49-($CV50+R$49))^2+($AG51*$AB$50-($CW50+R$50))^2+($AG51*$AB$51-($CX50+R$51))^2+($AG51*$AB$52-($CY50+R$52))^2+($AG51*$AB$53-($CZ50+R$53))^2+($AG51*$AB$54-($DA50+R$54))^2+($AG51*$AB$55-($DB50+R$55))^2+($AG51*$AB$56-($DC50+R$56))^2+($AG51*$AB$57-($DD50+R$57))^2+($AG51*$AB$58-($DE50+R$58))^2+($AG51*$AB$59-($DF50+R$59))^2+($AG51*$AB$60-($DG50+R$60))^2+($AG51*$AB$61-($DH50+R$61))^2+($AG51*$AB$62-($DI50+R$62))^2+($AG51*$AB$63-($DJ50+R$63))^2)))</f>
        <v/>
      </c>
      <c r="AW51" s="418" t="str">
        <f>IF(S$10=0,"",IF(COUNTIF($BE$7:$BE50,AW$6)&gt;=HLOOKUP(AW$6,$E$8:$X$10,ROW($E$10)-ROW($E$8)+1,FALSE),"",SQRT(($AG51*$AB$14-($BM50+S$14))^2+($AG51*$AB$15-($BN50+S$15))^2+($AG51*$AB$16-($BO50+S$16))^2+($AG51*$AB$17-($BP50+S$17))^2+($AG51*$AB$18-($BQ50+S$18))^2+($AG51*$AB$19-($BR50+S$19))^2+($AG51*$AB$20-($BS50+S$20))^2+($AG51*$AB$21-($BT50+S$21))^2+($AG51*$AB$22-($BU50+S$22))^2+($AG51*$AB$23-($BV50+S$23))^2+($AG51*$AB$24-($BW50+S$24))^2+($AG51*$AB$25-($BX50+S$25))^2+($AG51*$AB$26-($BY50+S$26))^2+($AG51*$AB$27-($BZ50+S$27))^2+($AG51*$AB$28-($CA50+S$28))^2+($AG51*$AB$29-($CB50+S$29))^2+($AG51*$AB$30-($CC50+S$30))^2+($AG51*$AB$31-($CD50+S$31))^2+($AG51*$AB$32-($CE50+S$32))^2+($AG51*$AB$33-($CF50+S$33))^2+($AG51*$AB$34-($CG50+S$34))^2+($AG51*$AB$35-($CH50+S$35))^2+($AG51*$AB$36-($CI50+S$36))^2+($AG51*$AB$37-($CJ50+S$37))^2+($AG51*$AB$38-($CK50+S$38))^2+($AG51*$AB$39-($CL50+S$39))^2+($AG51*$AB$40-($CM50+S$40))^2+($AG51*$AB$41-($CN50+S$41))^2+($AG51*$AB$42-($CO50+S$42))^2+($AG51*$AB$43-($CP50+S$43))^2+($AG51*$AB$44-($CQ50+S$44))^2+($AG51*$AB$45-($CR50+S$45))^2+($AG51*$AB$46-($CS50+S$46))^2+($AG51*$AB$47-($CT50+S$47))^2+($AG51*$AB$48-($CU50+S$48))^2+($AG51*$AB$49-($CV50+S$49))^2+($AG51*$AB$50-($CW50+S$50))^2+($AG51*$AB$51-($CX50+S$51))^2+($AG51*$AB$52-($CY50+S$52))^2+($AG51*$AB$53-($CZ50+S$53))^2+($AG51*$AB$54-($DA50+S$54))^2+($AG51*$AB$55-($DB50+S$55))^2+($AG51*$AB$56-($DC50+S$56))^2+($AG51*$AB$57-($DD50+S$57))^2+($AG51*$AB$58-($DE50+S$58))^2+($AG51*$AB$59-($DF50+S$59))^2+($AG51*$AB$60-($DG50+S$60))^2+($AG51*$AB$61-($DH50+S$61))^2+($AG51*$AB$62-($DI50+S$62))^2+($AG51*$AB$63-($DJ50+S$63))^2)))</f>
        <v/>
      </c>
      <c r="AX51" s="418" t="str">
        <f>IF(T$10=0,"",IF(COUNTIF($BE$7:$BE50,AX$6)&gt;=HLOOKUP(AX$6,$E$8:$X$10,ROW($E$10)-ROW($E$8)+1,FALSE),"",SQRT(($AG51*$AB$14-($BM50+T$14))^2+($AG51*$AB$15-($BN50+T$15))^2+($AG51*$AB$16-($BO50+T$16))^2+($AG51*$AB$17-($BP50+T$17))^2+($AG51*$AB$18-($BQ50+T$18))^2+($AG51*$AB$19-($BR50+T$19))^2+($AG51*$AB$20-($BS50+T$20))^2+($AG51*$AB$21-($BT50+T$21))^2+($AG51*$AB$22-($BU50+T$22))^2+($AG51*$AB$23-($BV50+T$23))^2+($AG51*$AB$24-($BW50+T$24))^2+($AG51*$AB$25-($BX50+T$25))^2+($AG51*$AB$26-($BY50+T$26))^2+($AG51*$AB$27-($BZ50+T$27))^2+($AG51*$AB$28-($CA50+T$28))^2+($AG51*$AB$29-($CB50+T$29))^2+($AG51*$AB$30-($CC50+T$30))^2+($AG51*$AB$31-($CD50+T$31))^2+($AG51*$AB$32-($CE50+T$32))^2+($AG51*$AB$33-($CF50+T$33))^2+($AG51*$AB$34-($CG50+T$34))^2+($AG51*$AB$35-($CH50+T$35))^2+($AG51*$AB$36-($CI50+T$36))^2+($AG51*$AB$37-($CJ50+T$37))^2+($AG51*$AB$38-($CK50+T$38))^2+($AG51*$AB$39-($CL50+T$39))^2+($AG51*$AB$40-($CM50+T$40))^2+($AG51*$AB$41-($CN50+T$41))^2+($AG51*$AB$42-($CO50+T$42))^2+($AG51*$AB$43-($CP50+T$43))^2+($AG51*$AB$44-($CQ50+T$44))^2+($AG51*$AB$45-($CR50+T$45))^2+($AG51*$AB$46-($CS50+T$46))^2+($AG51*$AB$47-($CT50+T$47))^2+($AG51*$AB$48-($CU50+T$48))^2+($AG51*$AB$49-($CV50+T$49))^2+($AG51*$AB$50-($CW50+T$50))^2+($AG51*$AB$51-($CX50+T$51))^2+($AG51*$AB$52-($CY50+T$52))^2+($AG51*$AB$53-($CZ50+T$53))^2+($AG51*$AB$54-($DA50+T$54))^2+($AG51*$AB$55-($DB50+T$55))^2+($AG51*$AB$56-($DC50+T$56))^2+($AG51*$AB$57-($DD50+T$57))^2+($AG51*$AB$58-($DE50+T$58))^2+($AG51*$AB$59-($DF50+T$59))^2+($AG51*$AB$60-($DG50+T$60))^2+($AG51*$AB$61-($DH50+T$61))^2+($AG51*$AB$62-($DI50+T$62))^2+($AG51*$AB$63-($DJ50+T$63))^2)))</f>
        <v/>
      </c>
      <c r="AY51" s="418" t="str">
        <f>IF(U$10=0,"",IF(COUNTIF($BE$7:$BE50,AY$6)&gt;=HLOOKUP(AY$6,$E$8:$X$10,ROW($E$10)-ROW($E$8)+1,FALSE),"",SQRT(($AG51*$AB$14-($BM50+U$14))^2+($AG51*$AB$15-($BN50+U$15))^2+($AG51*$AB$16-($BO50+U$16))^2+($AG51*$AB$17-($BP50+U$17))^2+($AG51*$AB$18-($BQ50+U$18))^2+($AG51*$AB$19-($BR50+U$19))^2+($AG51*$AB$20-($BS50+U$20))^2+($AG51*$AB$21-($BT50+U$21))^2+($AG51*$AB$22-($BU50+U$22))^2+($AG51*$AB$23-($BV50+U$23))^2+($AG51*$AB$24-($BW50+U$24))^2+($AG51*$AB$25-($BX50+U$25))^2+($AG51*$AB$26-($BY50+U$26))^2+($AG51*$AB$27-($BZ50+U$27))^2+($AG51*$AB$28-($CA50+U$28))^2+($AG51*$AB$29-($CB50+U$29))^2+($AG51*$AB$30-($CC50+U$30))^2+($AG51*$AB$31-($CD50+U$31))^2+($AG51*$AB$32-($CE50+U$32))^2+($AG51*$AB$33-($CF50+U$33))^2+($AG51*$AB$34-($CG50+U$34))^2+($AG51*$AB$35-($CH50+U$35))^2+($AG51*$AB$36-($CI50+U$36))^2+($AG51*$AB$37-($CJ50+U$37))^2+($AG51*$AB$38-($CK50+U$38))^2+($AG51*$AB$39-($CL50+U$39))^2+($AG51*$AB$40-($CM50+U$40))^2+($AG51*$AB$41-($CN50+U$41))^2+($AG51*$AB$42-($CO50+U$42))^2+($AG51*$AB$43-($CP50+U$43))^2+($AG51*$AB$44-($CQ50+U$44))^2+($AG51*$AB$45-($CR50+U$45))^2+($AG51*$AB$46-($CS50+U$46))^2+($AG51*$AB$47-($CT50+U$47))^2+($AG51*$AB$48-($CU50+U$48))^2+($AG51*$AB$49-($CV50+U$49))^2+($AG51*$AB$50-($CW50+U$50))^2+($AG51*$AB$51-($CX50+U$51))^2+($AG51*$AB$52-($CY50+U$52))^2+($AG51*$AB$53-($CZ50+U$53))^2+($AG51*$AB$54-($DA50+U$54))^2+($AG51*$AB$55-($DB50+U$55))^2+($AG51*$AB$56-($DC50+U$56))^2+($AG51*$AB$57-($DD50+U$57))^2+($AG51*$AB$58-($DE50+U$58))^2+($AG51*$AB$59-($DF50+U$59))^2+($AG51*$AB$60-($DG50+U$60))^2+($AG51*$AB$61-($DH50+U$61))^2+($AG51*$AB$62-($DI50+U$62))^2+($AG51*$AB$63-($DJ50+U$63))^2)))</f>
        <v/>
      </c>
      <c r="AZ51" s="418" t="str">
        <f>IF(V$10=0,"",IF(COUNTIF($BE$7:$BE50,AZ$6)&gt;=HLOOKUP(AZ$6,$E$8:$X$10,ROW($E$10)-ROW($E$8)+1,FALSE),"",SQRT(($AG51*$AB$14-($BM50+V$14))^2+($AG51*$AB$15-($BN50+V$15))^2+($AG51*$AB$16-($BO50+V$16))^2+($AG51*$AB$17-($BP50+V$17))^2+($AG51*$AB$18-($BQ50+V$18))^2+($AG51*$AB$19-($BR50+V$19))^2+($AG51*$AB$20-($BS50+V$20))^2+($AG51*$AB$21-($BT50+V$21))^2+($AG51*$AB$22-($BU50+V$22))^2+($AG51*$AB$23-($BV50+V$23))^2+($AG51*$AB$24-($BW50+V$24))^2+($AG51*$AB$25-($BX50+V$25))^2+($AG51*$AB$26-($BY50+V$26))^2+($AG51*$AB$27-($BZ50+V$27))^2+($AG51*$AB$28-($CA50+V$28))^2+($AG51*$AB$29-($CB50+V$29))^2+($AG51*$AB$30-($CC50+V$30))^2+($AG51*$AB$31-($CD50+V$31))^2+($AG51*$AB$32-($CE50+V$32))^2+($AG51*$AB$33-($CF50+V$33))^2+($AG51*$AB$34-($CG50+V$34))^2+($AG51*$AB$35-($CH50+V$35))^2+($AG51*$AB$36-($CI50+V$36))^2+($AG51*$AB$37-($CJ50+V$37))^2+($AG51*$AB$38-($CK50+V$38))^2+($AG51*$AB$39-($CL50+V$39))^2+($AG51*$AB$40-($CM50+V$40))^2+($AG51*$AB$41-($CN50+V$41))^2+($AG51*$AB$42-($CO50+V$42))^2+($AG51*$AB$43-($CP50+V$43))^2+($AG51*$AB$44-($CQ50+V$44))^2+($AG51*$AB$45-($CR50+V$45))^2+($AG51*$AB$46-($CS50+V$46))^2+($AG51*$AB$47-($CT50+V$47))^2+($AG51*$AB$48-($CU50+V$48))^2+($AG51*$AB$49-($CV50+V$49))^2+($AG51*$AB$50-($CW50+V$50))^2+($AG51*$AB$51-($CX50+V$51))^2+($AG51*$AB$52-($CY50+V$52))^2+($AG51*$AB$53-($CZ50+V$53))^2+($AG51*$AB$54-($DA50+V$54))^2+($AG51*$AB$55-($DB50+V$55))^2+($AG51*$AB$56-($DC50+V$56))^2+($AG51*$AB$57-($DD50+V$57))^2+($AG51*$AB$58-($DE50+V$58))^2+($AG51*$AB$59-($DF50+V$59))^2+($AG51*$AB$60-($DG50+V$60))^2+($AG51*$AB$61-($DH50+V$61))^2+($AG51*$AB$62-($DI50+V$62))^2+($AG51*$AB$63-($DJ50+V$63))^2)))</f>
        <v/>
      </c>
      <c r="BA51" s="418" t="str">
        <f>IF(W$10=0,"",IF(COUNTIF($BE$7:$BE50,BA$6)&gt;=HLOOKUP(BA$6,$E$8:$X$10,ROW($E$10)-ROW($E$8)+1,FALSE),"",SQRT(($AG51*$AB$14-($BM50+W$14))^2+($AG51*$AB$15-($BN50+W$15))^2+($AG51*$AB$16-($BO50+W$16))^2+($AG51*$AB$17-($BP50+W$17))^2+($AG51*$AB$18-($BQ50+W$18))^2+($AG51*$AB$19-($BR50+W$19))^2+($AG51*$AB$20-($BS50+W$20))^2+($AG51*$AB$21-($BT50+W$21))^2+($AG51*$AB$22-($BU50+W$22))^2+($AG51*$AB$23-($BV50+W$23))^2+($AG51*$AB$24-($BW50+W$24))^2+($AG51*$AB$25-($BX50+W$25))^2+($AG51*$AB$26-($BY50+W$26))^2+($AG51*$AB$27-($BZ50+W$27))^2+($AG51*$AB$28-($CA50+W$28))^2+($AG51*$AB$29-($CB50+W$29))^2+($AG51*$AB$30-($CC50+W$30))^2+($AG51*$AB$31-($CD50+W$31))^2+($AG51*$AB$32-($CE50+W$32))^2+($AG51*$AB$33-($CF50+W$33))^2+($AG51*$AB$34-($CG50+W$34))^2+($AG51*$AB$35-($CH50+W$35))^2+($AG51*$AB$36-($CI50+W$36))^2+($AG51*$AB$37-($CJ50+W$37))^2+($AG51*$AB$38-($CK50+W$38))^2+($AG51*$AB$39-($CL50+W$39))^2+($AG51*$AB$40-($CM50+W$40))^2+($AG51*$AB$41-($CN50+W$41))^2+($AG51*$AB$42-($CO50+W$42))^2+($AG51*$AB$43-($CP50+W$43))^2+($AG51*$AB$44-($CQ50+W$44))^2+($AG51*$AB$45-($CR50+W$45))^2+($AG51*$AB$46-($CS50+W$46))^2+($AG51*$AB$47-($CT50+W$47))^2+($AG51*$AB$48-($CU50+W$48))^2+($AG51*$AB$49-($CV50+W$49))^2+($AG51*$AB$50-($CW50+W$50))^2+($AG51*$AB$51-($CX50+W$51))^2+($AG51*$AB$52-($CY50+W$52))^2+($AG51*$AB$53-($CZ50+W$53))^2+($AG51*$AB$54-($DA50+W$54))^2+($AG51*$AB$55-($DB50+W$55))^2+($AG51*$AB$56-($DC50+W$56))^2+($AG51*$AB$57-($DD50+W$57))^2+($AG51*$AB$58-($DE50+W$58))^2+($AG51*$AB$59-($DF50+W$59))^2+($AG51*$AB$60-($DG50+W$60))^2+($AG51*$AB$61-($DH50+W$61))^2+($AG51*$AB$62-($DI50+W$62))^2+($AG51*$AB$63-($DJ50+W$63))^2)))</f>
        <v/>
      </c>
      <c r="BB51" s="418" t="str">
        <f>IF(X$10=0,"",IF(COUNTIF($BE$7:$BE50,BB$6)&gt;=HLOOKUP(BB$6,$E$8:$X$10,ROW($E$10)-ROW($E$8)+1,FALSE),"",SQRT(($AG51*$AB$14-($BM50+X$14))^2+($AG51*$AB$15-($BN50+X$15))^2+($AG51*$AB$16-($BO50+X$16))^2+($AG51*$AB$17-($BP50+X$17))^2+($AG51*$AB$18-($BQ50+X$18))^2+($AG51*$AB$19-($BR50+X$19))^2+($AG51*$AB$20-($BS50+X$20))^2+($AG51*$AB$21-($BT50+X$21))^2+($AG51*$AB$22-($BU50+X$22))^2+($AG51*$AB$23-($BV50+X$23))^2+($AG51*$AB$24-($BW50+X$24))^2+($AG51*$AB$25-($BX50+X$25))^2+($AG51*$AB$26-($BY50+X$26))^2+($AG51*$AB$27-($BZ50+X$27))^2+($AG51*$AB$28-($CA50+X$28))^2+($AG51*$AB$29-($CB50+X$29))^2+($AG51*$AB$30-($CC50+X$30))^2+($AG51*$AB$31-($CD50+X$31))^2+($AG51*$AB$32-($CE50+X$32))^2+($AG51*$AB$33-($CF50+X$33))^2+($AG51*$AB$34-($CG50+X$34))^2+($AG51*$AB$35-($CH50+X$35))^2+($AG51*$AB$36-($CI50+X$36))^2+($AG51*$AB$37-($CJ50+X$37))^2+($AG51*$AB$38-($CK50+X$38))^2+($AG51*$AB$39-($CL50+X$39))^2+($AG51*$AB$40-($CM50+X$40))^2+($AG51*$AB$41-($CN50+X$41))^2+($AG51*$AB$42-($CO50+X$42))^2+($AG51*$AB$43-($CP50+X$43))^2+($AG51*$AB$44-($CQ50+X$44))^2+($AG51*$AB$45-($CR50+X$45))^2+($AG51*$AB$46-($CS50+X$46))^2+($AG51*$AB$47-($CT50+X$47))^2+($AG51*$AB$48-($CU50+X$48))^2+($AG51*$AB$49-($CV50+X$49))^2+($AG51*$AB$50-($CW50+X$50))^2+($AG51*$AB$51-($CX50+X$51))^2+($AG51*$AB$52-($CY50+X$52))^2+($AG51*$AB$53-($CZ50+X$53))^2+($AG51*$AB$54-($DA50+X$54))^2+($AG51*$AB$55-($DB50+X$55))^2+($AG51*$AB$56-($DC50+X$56))^2+($AG51*$AB$57-($DD50+X$57))^2+($AG51*$AB$58-($DE50+X$58))^2+($AG51*$AB$59-($DF50+X$59))^2+($AG51*$AB$60-($DG50+X$60))^2+($AG51*$AB$61-($DH50+X$61))^2+($AG51*$AB$62-($DI50+X$62))^2+($AG51*$AB$63-($DJ50+X$63))^2)))</f>
        <v/>
      </c>
      <c r="BC51" s="200"/>
      <c r="BD51" s="419">
        <f t="shared" si="68"/>
        <v>0</v>
      </c>
      <c r="BE51" s="420">
        <f t="shared" si="7"/>
        <v>0</v>
      </c>
      <c r="BF51" s="421">
        <f t="shared" si="8"/>
        <v>0</v>
      </c>
      <c r="BG51" s="71"/>
      <c r="BH51" s="71"/>
      <c r="BI51" s="71"/>
      <c r="BJ51" s="71"/>
      <c r="BK51" s="71"/>
      <c r="BL51" s="197">
        <f t="shared" si="69"/>
        <v>45</v>
      </c>
      <c r="BM51" s="202">
        <f t="shared" si="66"/>
        <v>0</v>
      </c>
      <c r="BN51" s="202">
        <f t="shared" si="67"/>
        <v>0</v>
      </c>
      <c r="BO51" s="202">
        <f t="shared" si="13"/>
        <v>0</v>
      </c>
      <c r="BP51" s="202">
        <f t="shared" si="14"/>
        <v>0</v>
      </c>
      <c r="BQ51" s="202">
        <f t="shared" si="15"/>
        <v>0</v>
      </c>
      <c r="BR51" s="202">
        <f t="shared" si="16"/>
        <v>0</v>
      </c>
      <c r="BS51" s="202">
        <f t="shared" si="17"/>
        <v>0</v>
      </c>
      <c r="BT51" s="202">
        <f t="shared" si="18"/>
        <v>0</v>
      </c>
      <c r="BU51" s="202">
        <f t="shared" si="19"/>
        <v>0</v>
      </c>
      <c r="BV51" s="202">
        <f t="shared" si="20"/>
        <v>0</v>
      </c>
      <c r="BW51" s="202">
        <f t="shared" si="21"/>
        <v>0</v>
      </c>
      <c r="BX51" s="202">
        <f t="shared" si="22"/>
        <v>0</v>
      </c>
      <c r="BY51" s="202">
        <f t="shared" si="23"/>
        <v>0</v>
      </c>
      <c r="BZ51" s="202">
        <f t="shared" si="24"/>
        <v>0</v>
      </c>
      <c r="CA51" s="202">
        <f t="shared" si="25"/>
        <v>0</v>
      </c>
      <c r="CB51" s="202">
        <f t="shared" si="26"/>
        <v>0</v>
      </c>
      <c r="CC51" s="202">
        <f t="shared" si="27"/>
        <v>0</v>
      </c>
      <c r="CD51" s="202">
        <f t="shared" si="28"/>
        <v>0</v>
      </c>
      <c r="CE51" s="202">
        <f t="shared" si="29"/>
        <v>0</v>
      </c>
      <c r="CF51" s="202">
        <f t="shared" si="30"/>
        <v>0</v>
      </c>
      <c r="CG51" s="202">
        <f t="shared" si="31"/>
        <v>0</v>
      </c>
      <c r="CH51" s="202">
        <f t="shared" si="32"/>
        <v>0</v>
      </c>
      <c r="CI51" s="202">
        <f t="shared" si="33"/>
        <v>0</v>
      </c>
      <c r="CJ51" s="202">
        <f t="shared" si="34"/>
        <v>0</v>
      </c>
      <c r="CK51" s="202">
        <f t="shared" si="35"/>
        <v>0</v>
      </c>
      <c r="CL51" s="202">
        <f t="shared" si="36"/>
        <v>0</v>
      </c>
      <c r="CM51" s="202">
        <f t="shared" si="37"/>
        <v>0</v>
      </c>
      <c r="CN51" s="202">
        <f t="shared" si="38"/>
        <v>0</v>
      </c>
      <c r="CO51" s="202">
        <f t="shared" si="39"/>
        <v>0</v>
      </c>
      <c r="CP51" s="202">
        <f t="shared" si="40"/>
        <v>0</v>
      </c>
      <c r="CQ51" s="202">
        <f t="shared" si="41"/>
        <v>0</v>
      </c>
      <c r="CR51" s="202">
        <f t="shared" si="42"/>
        <v>0</v>
      </c>
      <c r="CS51" s="202">
        <f t="shared" si="43"/>
        <v>0</v>
      </c>
      <c r="CT51" s="202">
        <f t="shared" si="44"/>
        <v>0</v>
      </c>
      <c r="CU51" s="202">
        <f t="shared" si="45"/>
        <v>0</v>
      </c>
      <c r="CV51" s="202">
        <f t="shared" si="46"/>
        <v>0</v>
      </c>
      <c r="CW51" s="202">
        <f t="shared" si="47"/>
        <v>0</v>
      </c>
      <c r="CX51" s="202">
        <f t="shared" si="48"/>
        <v>0</v>
      </c>
      <c r="CY51" s="202">
        <f t="shared" si="49"/>
        <v>0</v>
      </c>
      <c r="CZ51" s="202">
        <f t="shared" si="50"/>
        <v>0</v>
      </c>
      <c r="DA51" s="202">
        <f t="shared" si="51"/>
        <v>0</v>
      </c>
      <c r="DB51" s="202">
        <f t="shared" si="52"/>
        <v>0</v>
      </c>
      <c r="DC51" s="202">
        <f t="shared" si="53"/>
        <v>0</v>
      </c>
      <c r="DD51" s="202">
        <f t="shared" si="54"/>
        <v>0</v>
      </c>
      <c r="DE51" s="202">
        <f t="shared" si="55"/>
        <v>0</v>
      </c>
      <c r="DF51" s="202">
        <f t="shared" si="56"/>
        <v>0</v>
      </c>
      <c r="DG51" s="202">
        <f t="shared" si="57"/>
        <v>0</v>
      </c>
      <c r="DH51" s="202">
        <f t="shared" si="58"/>
        <v>0</v>
      </c>
      <c r="DI51" s="202">
        <f t="shared" si="59"/>
        <v>0</v>
      </c>
      <c r="DJ51" s="202">
        <f t="shared" si="60"/>
        <v>0</v>
      </c>
      <c r="DK51" s="71"/>
      <c r="DL51" s="71"/>
      <c r="DM51" s="71"/>
      <c r="DN51" s="71"/>
      <c r="DO51" s="71"/>
      <c r="DP51" s="71"/>
    </row>
    <row r="52" spans="1:120" ht="18" customHeight="1" thickTop="1" thickBot="1" x14ac:dyDescent="0.25">
      <c r="A52" s="71"/>
      <c r="B52" s="133"/>
      <c r="C52" s="220"/>
      <c r="D52" s="236"/>
      <c r="E52" s="237"/>
      <c r="F52" s="237"/>
      <c r="G52" s="237"/>
      <c r="H52" s="237"/>
      <c r="I52" s="237"/>
      <c r="J52" s="237"/>
      <c r="K52" s="237"/>
      <c r="L52" s="237"/>
      <c r="M52" s="237"/>
      <c r="N52" s="237"/>
      <c r="O52" s="237"/>
      <c r="P52" s="237"/>
      <c r="Q52" s="237"/>
      <c r="R52" s="237"/>
      <c r="S52" s="237"/>
      <c r="T52" s="237"/>
      <c r="U52" s="237"/>
      <c r="V52" s="237"/>
      <c r="W52" s="415"/>
      <c r="X52" s="414"/>
      <c r="Y52" s="133"/>
      <c r="Z52" s="222">
        <f t="shared" si="63"/>
        <v>0</v>
      </c>
      <c r="AA52" s="223"/>
      <c r="AB52" s="224">
        <f t="shared" si="64"/>
        <v>0</v>
      </c>
      <c r="AC52" s="71"/>
      <c r="AD52" s="440">
        <f t="shared" si="65"/>
        <v>0</v>
      </c>
      <c r="AE52" s="71"/>
      <c r="AF52" s="71"/>
      <c r="AG52" s="417">
        <f>IF(MAX(AG$7:AG51)&lt;$W$12,AG51+1,0)</f>
        <v>0</v>
      </c>
      <c r="AH52" s="200"/>
      <c r="AI52" s="418" t="str">
        <f>IF(E$10=0,"",IF(COUNTIF($BE$7:$BE51,AI$6)&gt;=HLOOKUP(AI$6,$E$8:$X$10,ROW($E$10)-ROW($E$8)+1,FALSE),"",SQRT(($AG52*$AB$14-($BM51+E$14))^2+($AG52*$AB$15-($BN51+E$15))^2+($AG52*$AB$16-($BO51+E$16))^2+($AG52*$AB$17-($BP51+E$17))^2+($AG52*$AB$18-($BQ51+E$18))^2+($AG52*$AB$19-($BR51+E$19))^2+($AG52*$AB$20-($BS51+E$20))^2+($AG52*$AB$21-($BT51+E$21))^2+($AG52*$AB$22-($BU51+E$22))^2+($AG52*$AB$23-($BV51+E$23))^2+($AG52*$AB$24-($BW51+E$24))^2+($AG52*$AB$25-($BX51+E$25))^2+($AG52*$AB$26-($BY51+E$26))^2+($AG52*$AB$27-($BZ51+E$27))^2+($AG52*$AB$28-($CA51+E$28))^2+($AG52*$AB$29-($CB51+E$29))^2+($AG52*$AB$30-($CC51+E$30))^2+($AG52*$AB$31-($CD51+E$31))^2+($AG52*$AB$32-($CE51+E$32))^2+($AG52*$AB$33-($CF51+E$33))^2+($AG52*$AB$34-($CG51+E$34))^2+($AG52*$AB$35-($CH51+E$35))^2+($AG52*$AB$36-($CI51+E$36))^2+($AG52*$AB$37-($CJ51+E$37))^2+($AG52*$AB$38-($CK51+E$38))^2+($AG52*$AB$39-($CL51+E$39))^2+($AG52*$AB$40-($CM51+E$40))^2+($AG52*$AB$41-($CN51+E$41))^2+($AG52*$AB$42-($CO51+E$42))^2+($AG52*$AB$43-($CP51+E$43))^2+($AG52*$AB$44-($CQ51+E$44))^2+($AG52*$AB$45-($CR51+E$45))^2+($AG52*$AB$46-($CS51+E$46))^2+($AG52*$AB$47-($CT51+E$47))^2+($AG52*$AB$48-($CU51+E$48))^2+($AG52*$AB$49-($CV51+E$49))^2+($AG52*$AB$50-($CW51+E$50))^2+($AG52*$AB$51-($CX51+E$51))^2+($AG52*$AB$52-($CY51+E$52))^2+($AG52*$AB$53-($CZ51+E$53))^2+($AG52*$AB$54-($DA51+E$54))^2+($AG52*$AB$55-($DB51+E$55))^2+($AG52*$AB$56-($DC51+E$56))^2+($AG52*$AB$57-($DD51+E$57))^2+($AG52*$AB$58-($DE51+E$58))^2+($AG52*$AB$59-($DF51+E$59))^2+($AG52*$AB$60-($DG51+E$60))^2+($AG52*$AB$61-($DH51+E$61))^2+($AG52*$AB$62-($DI51+E$62))^2+($AG52*$AB$63-($DJ51+E$63))^2)))</f>
        <v/>
      </c>
      <c r="AJ52" s="418" t="str">
        <f>IF(F$10=0,"",IF(COUNTIF($BE$7:$BE51,AJ$6)&gt;=HLOOKUP(AJ$6,$E$8:$X$10,ROW($E$10)-ROW($E$8)+1,FALSE),"",SQRT(($AG52*$AB$14-($BM51+F$14))^2+($AG52*$AB$15-($BN51+F$15))^2+($AG52*$AB$16-($BO51+F$16))^2+($AG52*$AB$17-($BP51+F$17))^2+($AG52*$AB$18-($BQ51+F$18))^2+($AG52*$AB$19-($BR51+F$19))^2+($AG52*$AB$20-($BS51+F$20))^2+($AG52*$AB$21-($BT51+F$21))^2+($AG52*$AB$22-($BU51+F$22))^2+($AG52*$AB$23-($BV51+F$23))^2+($AG52*$AB$24-($BW51+F$24))^2+($AG52*$AB$25-($BX51+F$25))^2+($AG52*$AB$26-($BY51+F$26))^2+($AG52*$AB$27-($BZ51+F$27))^2+($AG52*$AB$28-($CA51+F$28))^2+($AG52*$AB$29-($CB51+F$29))^2+($AG52*$AB$30-($CC51+F$30))^2+($AG52*$AB$31-($CD51+F$31))^2+($AG52*$AB$32-($CE51+F$32))^2+($AG52*$AB$33-($CF51+F$33))^2+($AG52*$AB$34-($CG51+F$34))^2+($AG52*$AB$35-($CH51+F$35))^2+($AG52*$AB$36-($CI51+F$36))^2+($AG52*$AB$37-($CJ51+F$37))^2+($AG52*$AB$38-($CK51+F$38))^2+($AG52*$AB$39-($CL51+F$39))^2+($AG52*$AB$40-($CM51+F$40))^2+($AG52*$AB$41-($CN51+F$41))^2+($AG52*$AB$42-($CO51+F$42))^2+($AG52*$AB$43-($CP51+F$43))^2+($AG52*$AB$44-($CQ51+F$44))^2+($AG52*$AB$45-($CR51+F$45))^2+($AG52*$AB$46-($CS51+F$46))^2+($AG52*$AB$47-($CT51+F$47))^2+($AG52*$AB$48-($CU51+F$48))^2+($AG52*$AB$49-($CV51+F$49))^2+($AG52*$AB$50-($CW51+F$50))^2+($AG52*$AB$51-($CX51+F$51))^2+($AG52*$AB$52-($CY51+F$52))^2+($AG52*$AB$53-($CZ51+F$53))^2+($AG52*$AB$54-($DA51+F$54))^2+($AG52*$AB$55-($DB51+F$55))^2+($AG52*$AB$56-($DC51+F$56))^2+($AG52*$AB$57-($DD51+F$57))^2+($AG52*$AB$58-($DE51+F$58))^2+($AG52*$AB$59-($DF51+F$59))^2+($AG52*$AB$60-($DG51+F$60))^2+($AG52*$AB$61-($DH51+F$61))^2+($AG52*$AB$62-($DI51+F$62))^2+($AG52*$AB$63-($DJ51+F$63))^2)))</f>
        <v/>
      </c>
      <c r="AK52" s="418" t="str">
        <f>IF(G$10=0,"",IF(COUNTIF($BE$7:$BE51,AK$6)&gt;=HLOOKUP(AK$6,$E$8:$X$10,ROW($E$10)-ROW($E$8)+1,FALSE),"",SQRT(($AG52*$AB$14-($BM51+G$14))^2+($AG52*$AB$15-($BN51+G$15))^2+($AG52*$AB$16-($BO51+G$16))^2+($AG52*$AB$17-($BP51+G$17))^2+($AG52*$AB$18-($BQ51+G$18))^2+($AG52*$AB$19-($BR51+G$19))^2+($AG52*$AB$20-($BS51+G$20))^2+($AG52*$AB$21-($BT51+G$21))^2+($AG52*$AB$22-($BU51+G$22))^2+($AG52*$AB$23-($BV51+G$23))^2+($AG52*$AB$24-($BW51+G$24))^2+($AG52*$AB$25-($BX51+G$25))^2+($AG52*$AB$26-($BY51+G$26))^2+($AG52*$AB$27-($BZ51+G$27))^2+($AG52*$AB$28-($CA51+G$28))^2+($AG52*$AB$29-($CB51+G$29))^2+($AG52*$AB$30-($CC51+G$30))^2+($AG52*$AB$31-($CD51+G$31))^2+($AG52*$AB$32-($CE51+G$32))^2+($AG52*$AB$33-($CF51+G$33))^2+($AG52*$AB$34-($CG51+G$34))^2+($AG52*$AB$35-($CH51+G$35))^2+($AG52*$AB$36-($CI51+G$36))^2+($AG52*$AB$37-($CJ51+G$37))^2+($AG52*$AB$38-($CK51+G$38))^2+($AG52*$AB$39-($CL51+G$39))^2+($AG52*$AB$40-($CM51+G$40))^2+($AG52*$AB$41-($CN51+G$41))^2+($AG52*$AB$42-($CO51+G$42))^2+($AG52*$AB$43-($CP51+G$43))^2+($AG52*$AB$44-($CQ51+G$44))^2+($AG52*$AB$45-($CR51+G$45))^2+($AG52*$AB$46-($CS51+G$46))^2+($AG52*$AB$47-($CT51+G$47))^2+($AG52*$AB$48-($CU51+G$48))^2+($AG52*$AB$49-($CV51+G$49))^2+($AG52*$AB$50-($CW51+G$50))^2+($AG52*$AB$51-($CX51+G$51))^2+($AG52*$AB$52-($CY51+G$52))^2+($AG52*$AB$53-($CZ51+G$53))^2+($AG52*$AB$54-($DA51+G$54))^2+($AG52*$AB$55-($DB51+G$55))^2+($AG52*$AB$56-($DC51+G$56))^2+($AG52*$AB$57-($DD51+G$57))^2+($AG52*$AB$58-($DE51+G$58))^2+($AG52*$AB$59-($DF51+G$59))^2+($AG52*$AB$60-($DG51+G$60))^2+($AG52*$AB$61-($DH51+G$61))^2+($AG52*$AB$62-($DI51+G$62))^2+($AG52*$AB$63-($DJ51+G$63))^2)))</f>
        <v/>
      </c>
      <c r="AL52" s="418" t="str">
        <f>IF(H$10=0,"",IF(COUNTIF($BE$7:$BE51,AL$6)&gt;=HLOOKUP(AL$6,$E$8:$X$10,ROW($E$10)-ROW($E$8)+1,FALSE),"",SQRT(($AG52*$AB$14-($BM51+H$14))^2+($AG52*$AB$15-($BN51+H$15))^2+($AG52*$AB$16-($BO51+H$16))^2+($AG52*$AB$17-($BP51+H$17))^2+($AG52*$AB$18-($BQ51+H$18))^2+($AG52*$AB$19-($BR51+H$19))^2+($AG52*$AB$20-($BS51+H$20))^2+($AG52*$AB$21-($BT51+H$21))^2+($AG52*$AB$22-($BU51+H$22))^2+($AG52*$AB$23-($BV51+H$23))^2+($AG52*$AB$24-($BW51+H$24))^2+($AG52*$AB$25-($BX51+H$25))^2+($AG52*$AB$26-($BY51+H$26))^2+($AG52*$AB$27-($BZ51+H$27))^2+($AG52*$AB$28-($CA51+H$28))^2+($AG52*$AB$29-($CB51+H$29))^2+($AG52*$AB$30-($CC51+H$30))^2+($AG52*$AB$31-($CD51+H$31))^2+($AG52*$AB$32-($CE51+H$32))^2+($AG52*$AB$33-($CF51+H$33))^2+($AG52*$AB$34-($CG51+H$34))^2+($AG52*$AB$35-($CH51+H$35))^2+($AG52*$AB$36-($CI51+H$36))^2+($AG52*$AB$37-($CJ51+H$37))^2+($AG52*$AB$38-($CK51+H$38))^2+($AG52*$AB$39-($CL51+H$39))^2+($AG52*$AB$40-($CM51+H$40))^2+($AG52*$AB$41-($CN51+H$41))^2+($AG52*$AB$42-($CO51+H$42))^2+($AG52*$AB$43-($CP51+H$43))^2+($AG52*$AB$44-($CQ51+H$44))^2+($AG52*$AB$45-($CR51+H$45))^2+($AG52*$AB$46-($CS51+H$46))^2+($AG52*$AB$47-($CT51+H$47))^2+($AG52*$AB$48-($CU51+H$48))^2+($AG52*$AB$49-($CV51+H$49))^2+($AG52*$AB$50-($CW51+H$50))^2+($AG52*$AB$51-($CX51+H$51))^2+($AG52*$AB$52-($CY51+H$52))^2+($AG52*$AB$53-($CZ51+H$53))^2+($AG52*$AB$54-($DA51+H$54))^2+($AG52*$AB$55-($DB51+H$55))^2+($AG52*$AB$56-($DC51+H$56))^2+($AG52*$AB$57-($DD51+H$57))^2+($AG52*$AB$58-($DE51+H$58))^2+($AG52*$AB$59-($DF51+H$59))^2+($AG52*$AB$60-($DG51+H$60))^2+($AG52*$AB$61-($DH51+H$61))^2+($AG52*$AB$62-($DI51+H$62))^2+($AG52*$AB$63-($DJ51+H$63))^2)))</f>
        <v/>
      </c>
      <c r="AM52" s="418" t="str">
        <f>IF(I$10=0,"",IF(COUNTIF($BE$7:$BE51,AM$6)&gt;=HLOOKUP(AM$6,$E$8:$X$10,ROW($E$10)-ROW($E$8)+1,FALSE),"",SQRT(($AG52*$AB$14-($BM51+I$14))^2+($AG52*$AB$15-($BN51+I$15))^2+($AG52*$AB$16-($BO51+I$16))^2+($AG52*$AB$17-($BP51+I$17))^2+($AG52*$AB$18-($BQ51+I$18))^2+($AG52*$AB$19-($BR51+I$19))^2+($AG52*$AB$20-($BS51+I$20))^2+($AG52*$AB$21-($BT51+I$21))^2+($AG52*$AB$22-($BU51+I$22))^2+($AG52*$AB$23-($BV51+I$23))^2+($AG52*$AB$24-($BW51+I$24))^2+($AG52*$AB$25-($BX51+I$25))^2+($AG52*$AB$26-($BY51+I$26))^2+($AG52*$AB$27-($BZ51+I$27))^2+($AG52*$AB$28-($CA51+I$28))^2+($AG52*$AB$29-($CB51+I$29))^2+($AG52*$AB$30-($CC51+I$30))^2+($AG52*$AB$31-($CD51+I$31))^2+($AG52*$AB$32-($CE51+I$32))^2+($AG52*$AB$33-($CF51+I$33))^2+($AG52*$AB$34-($CG51+I$34))^2+($AG52*$AB$35-($CH51+I$35))^2+($AG52*$AB$36-($CI51+I$36))^2+($AG52*$AB$37-($CJ51+I$37))^2+($AG52*$AB$38-($CK51+I$38))^2+($AG52*$AB$39-($CL51+I$39))^2+($AG52*$AB$40-($CM51+I$40))^2+($AG52*$AB$41-($CN51+I$41))^2+($AG52*$AB$42-($CO51+I$42))^2+($AG52*$AB$43-($CP51+I$43))^2+($AG52*$AB$44-($CQ51+I$44))^2+($AG52*$AB$45-($CR51+I$45))^2+($AG52*$AB$46-($CS51+I$46))^2+($AG52*$AB$47-($CT51+I$47))^2+($AG52*$AB$48-($CU51+I$48))^2+($AG52*$AB$49-($CV51+I$49))^2+($AG52*$AB$50-($CW51+I$50))^2+($AG52*$AB$51-($CX51+I$51))^2+($AG52*$AB$52-($CY51+I$52))^2+($AG52*$AB$53-($CZ51+I$53))^2+($AG52*$AB$54-($DA51+I$54))^2+($AG52*$AB$55-($DB51+I$55))^2+($AG52*$AB$56-($DC51+I$56))^2+($AG52*$AB$57-($DD51+I$57))^2+($AG52*$AB$58-($DE51+I$58))^2+($AG52*$AB$59-($DF51+I$59))^2+($AG52*$AB$60-($DG51+I$60))^2+($AG52*$AB$61-($DH51+I$61))^2+($AG52*$AB$62-($DI51+I$62))^2+($AG52*$AB$63-($DJ51+I$63))^2)))</f>
        <v/>
      </c>
      <c r="AN52" s="418" t="str">
        <f>IF(J$10=0,"",IF(COUNTIF($BE$7:$BE51,AN$6)&gt;=HLOOKUP(AN$6,$E$8:$X$10,ROW($E$10)-ROW($E$8)+1,FALSE),"",SQRT(($AG52*$AB$14-($BM51+J$14))^2+($AG52*$AB$15-($BN51+J$15))^2+($AG52*$AB$16-($BO51+J$16))^2+($AG52*$AB$17-($BP51+J$17))^2+($AG52*$AB$18-($BQ51+J$18))^2+($AG52*$AB$19-($BR51+J$19))^2+($AG52*$AB$20-($BS51+J$20))^2+($AG52*$AB$21-($BT51+J$21))^2+($AG52*$AB$22-($BU51+J$22))^2+($AG52*$AB$23-($BV51+J$23))^2+($AG52*$AB$24-($BW51+J$24))^2+($AG52*$AB$25-($BX51+J$25))^2+($AG52*$AB$26-($BY51+J$26))^2+($AG52*$AB$27-($BZ51+J$27))^2+($AG52*$AB$28-($CA51+J$28))^2+($AG52*$AB$29-($CB51+J$29))^2+($AG52*$AB$30-($CC51+J$30))^2+($AG52*$AB$31-($CD51+J$31))^2+($AG52*$AB$32-($CE51+J$32))^2+($AG52*$AB$33-($CF51+J$33))^2+($AG52*$AB$34-($CG51+J$34))^2+($AG52*$AB$35-($CH51+J$35))^2+($AG52*$AB$36-($CI51+J$36))^2+($AG52*$AB$37-($CJ51+J$37))^2+($AG52*$AB$38-($CK51+J$38))^2+($AG52*$AB$39-($CL51+J$39))^2+($AG52*$AB$40-($CM51+J$40))^2+($AG52*$AB$41-($CN51+J$41))^2+($AG52*$AB$42-($CO51+J$42))^2+($AG52*$AB$43-($CP51+J$43))^2+($AG52*$AB$44-($CQ51+J$44))^2+($AG52*$AB$45-($CR51+J$45))^2+($AG52*$AB$46-($CS51+J$46))^2+($AG52*$AB$47-($CT51+J$47))^2+($AG52*$AB$48-($CU51+J$48))^2+($AG52*$AB$49-($CV51+J$49))^2+($AG52*$AB$50-($CW51+J$50))^2+($AG52*$AB$51-($CX51+J$51))^2+($AG52*$AB$52-($CY51+J$52))^2+($AG52*$AB$53-($CZ51+J$53))^2+($AG52*$AB$54-($DA51+J$54))^2+($AG52*$AB$55-($DB51+J$55))^2+($AG52*$AB$56-($DC51+J$56))^2+($AG52*$AB$57-($DD51+J$57))^2+($AG52*$AB$58-($DE51+J$58))^2+($AG52*$AB$59-($DF51+J$59))^2+($AG52*$AB$60-($DG51+J$60))^2+($AG52*$AB$61-($DH51+J$61))^2+($AG52*$AB$62-($DI51+J$62))^2+($AG52*$AB$63-($DJ51+J$63))^2)))</f>
        <v/>
      </c>
      <c r="AO52" s="418" t="str">
        <f>IF(K$10=0,"",IF(COUNTIF($BE$7:$BE51,AO$6)&gt;=HLOOKUP(AO$6,$E$8:$X$10,ROW($E$10)-ROW($E$8)+1,FALSE),"",SQRT(($AG52*$AB$14-($BM51+K$14))^2+($AG52*$AB$15-($BN51+K$15))^2+($AG52*$AB$16-($BO51+K$16))^2+($AG52*$AB$17-($BP51+K$17))^2+($AG52*$AB$18-($BQ51+K$18))^2+($AG52*$AB$19-($BR51+K$19))^2+($AG52*$AB$20-($BS51+K$20))^2+($AG52*$AB$21-($BT51+K$21))^2+($AG52*$AB$22-($BU51+K$22))^2+($AG52*$AB$23-($BV51+K$23))^2+($AG52*$AB$24-($BW51+K$24))^2+($AG52*$AB$25-($BX51+K$25))^2+($AG52*$AB$26-($BY51+K$26))^2+($AG52*$AB$27-($BZ51+K$27))^2+($AG52*$AB$28-($CA51+K$28))^2+($AG52*$AB$29-($CB51+K$29))^2+($AG52*$AB$30-($CC51+K$30))^2+($AG52*$AB$31-($CD51+K$31))^2+($AG52*$AB$32-($CE51+K$32))^2+($AG52*$AB$33-($CF51+K$33))^2+($AG52*$AB$34-($CG51+K$34))^2+($AG52*$AB$35-($CH51+K$35))^2+($AG52*$AB$36-($CI51+K$36))^2+($AG52*$AB$37-($CJ51+K$37))^2+($AG52*$AB$38-($CK51+K$38))^2+($AG52*$AB$39-($CL51+K$39))^2+($AG52*$AB$40-($CM51+K$40))^2+($AG52*$AB$41-($CN51+K$41))^2+($AG52*$AB$42-($CO51+K$42))^2+($AG52*$AB$43-($CP51+K$43))^2+($AG52*$AB$44-($CQ51+K$44))^2+($AG52*$AB$45-($CR51+K$45))^2+($AG52*$AB$46-($CS51+K$46))^2+($AG52*$AB$47-($CT51+K$47))^2+($AG52*$AB$48-($CU51+K$48))^2+($AG52*$AB$49-($CV51+K$49))^2+($AG52*$AB$50-($CW51+K$50))^2+($AG52*$AB$51-($CX51+K$51))^2+($AG52*$AB$52-($CY51+K$52))^2+($AG52*$AB$53-($CZ51+K$53))^2+($AG52*$AB$54-($DA51+K$54))^2+($AG52*$AB$55-($DB51+K$55))^2+($AG52*$AB$56-($DC51+K$56))^2+($AG52*$AB$57-($DD51+K$57))^2+($AG52*$AB$58-($DE51+K$58))^2+($AG52*$AB$59-($DF51+K$59))^2+($AG52*$AB$60-($DG51+K$60))^2+($AG52*$AB$61-($DH51+K$61))^2+($AG52*$AB$62-($DI51+K$62))^2+($AG52*$AB$63-($DJ51+K$63))^2)))</f>
        <v/>
      </c>
      <c r="AP52" s="418" t="str">
        <f>IF(L$10=0,"",IF(COUNTIF($BE$7:$BE51,AP$6)&gt;=HLOOKUP(AP$6,$E$8:$X$10,ROW($E$10)-ROW($E$8)+1,FALSE),"",SQRT(($AG52*$AB$14-($BM51+L$14))^2+($AG52*$AB$15-($BN51+L$15))^2+($AG52*$AB$16-($BO51+L$16))^2+($AG52*$AB$17-($BP51+L$17))^2+($AG52*$AB$18-($BQ51+L$18))^2+($AG52*$AB$19-($BR51+L$19))^2+($AG52*$AB$20-($BS51+L$20))^2+($AG52*$AB$21-($BT51+L$21))^2+($AG52*$AB$22-($BU51+L$22))^2+($AG52*$AB$23-($BV51+L$23))^2+($AG52*$AB$24-($BW51+L$24))^2+($AG52*$AB$25-($BX51+L$25))^2+($AG52*$AB$26-($BY51+L$26))^2+($AG52*$AB$27-($BZ51+L$27))^2+($AG52*$AB$28-($CA51+L$28))^2+($AG52*$AB$29-($CB51+L$29))^2+($AG52*$AB$30-($CC51+L$30))^2+($AG52*$AB$31-($CD51+L$31))^2+($AG52*$AB$32-($CE51+L$32))^2+($AG52*$AB$33-($CF51+L$33))^2+($AG52*$AB$34-($CG51+L$34))^2+($AG52*$AB$35-($CH51+L$35))^2+($AG52*$AB$36-($CI51+L$36))^2+($AG52*$AB$37-($CJ51+L$37))^2+($AG52*$AB$38-($CK51+L$38))^2+($AG52*$AB$39-($CL51+L$39))^2+($AG52*$AB$40-($CM51+L$40))^2+($AG52*$AB$41-($CN51+L$41))^2+($AG52*$AB$42-($CO51+L$42))^2+($AG52*$AB$43-($CP51+L$43))^2+($AG52*$AB$44-($CQ51+L$44))^2+($AG52*$AB$45-($CR51+L$45))^2+($AG52*$AB$46-($CS51+L$46))^2+($AG52*$AB$47-($CT51+L$47))^2+($AG52*$AB$48-($CU51+L$48))^2+($AG52*$AB$49-($CV51+L$49))^2+($AG52*$AB$50-($CW51+L$50))^2+($AG52*$AB$51-($CX51+L$51))^2+($AG52*$AB$52-($CY51+L$52))^2+($AG52*$AB$53-($CZ51+L$53))^2+($AG52*$AB$54-($DA51+L$54))^2+($AG52*$AB$55-($DB51+L$55))^2+($AG52*$AB$56-($DC51+L$56))^2+($AG52*$AB$57-($DD51+L$57))^2+($AG52*$AB$58-($DE51+L$58))^2+($AG52*$AB$59-($DF51+L$59))^2+($AG52*$AB$60-($DG51+L$60))^2+($AG52*$AB$61-($DH51+L$61))^2+($AG52*$AB$62-($DI51+L$62))^2+($AG52*$AB$63-($DJ51+L$63))^2)))</f>
        <v/>
      </c>
      <c r="AQ52" s="418" t="str">
        <f>IF(M$10=0,"",IF(COUNTIF($BE$7:$BE51,AQ$6)&gt;=HLOOKUP(AQ$6,$E$8:$X$10,ROW($E$10)-ROW($E$8)+1,FALSE),"",SQRT(($AG52*$AB$14-($BM51+M$14))^2+($AG52*$AB$15-($BN51+M$15))^2+($AG52*$AB$16-($BO51+M$16))^2+($AG52*$AB$17-($BP51+M$17))^2+($AG52*$AB$18-($BQ51+M$18))^2+($AG52*$AB$19-($BR51+M$19))^2+($AG52*$AB$20-($BS51+M$20))^2+($AG52*$AB$21-($BT51+M$21))^2+($AG52*$AB$22-($BU51+M$22))^2+($AG52*$AB$23-($BV51+M$23))^2+($AG52*$AB$24-($BW51+M$24))^2+($AG52*$AB$25-($BX51+M$25))^2+($AG52*$AB$26-($BY51+M$26))^2+($AG52*$AB$27-($BZ51+M$27))^2+($AG52*$AB$28-($CA51+M$28))^2+($AG52*$AB$29-($CB51+M$29))^2+($AG52*$AB$30-($CC51+M$30))^2+($AG52*$AB$31-($CD51+M$31))^2+($AG52*$AB$32-($CE51+M$32))^2+($AG52*$AB$33-($CF51+M$33))^2+($AG52*$AB$34-($CG51+M$34))^2+($AG52*$AB$35-($CH51+M$35))^2+($AG52*$AB$36-($CI51+M$36))^2+($AG52*$AB$37-($CJ51+M$37))^2+($AG52*$AB$38-($CK51+M$38))^2+($AG52*$AB$39-($CL51+M$39))^2+($AG52*$AB$40-($CM51+M$40))^2+($AG52*$AB$41-($CN51+M$41))^2+($AG52*$AB$42-($CO51+M$42))^2+($AG52*$AB$43-($CP51+M$43))^2+($AG52*$AB$44-($CQ51+M$44))^2+($AG52*$AB$45-($CR51+M$45))^2+($AG52*$AB$46-($CS51+M$46))^2+($AG52*$AB$47-($CT51+M$47))^2+($AG52*$AB$48-($CU51+M$48))^2+($AG52*$AB$49-($CV51+M$49))^2+($AG52*$AB$50-($CW51+M$50))^2+($AG52*$AB$51-($CX51+M$51))^2+($AG52*$AB$52-($CY51+M$52))^2+($AG52*$AB$53-($CZ51+M$53))^2+($AG52*$AB$54-($DA51+M$54))^2+($AG52*$AB$55-($DB51+M$55))^2+($AG52*$AB$56-($DC51+M$56))^2+($AG52*$AB$57-($DD51+M$57))^2+($AG52*$AB$58-($DE51+M$58))^2+($AG52*$AB$59-($DF51+M$59))^2+($AG52*$AB$60-($DG51+M$60))^2+($AG52*$AB$61-($DH51+M$61))^2+($AG52*$AB$62-($DI51+M$62))^2+($AG52*$AB$63-($DJ51+M$63))^2)))</f>
        <v/>
      </c>
      <c r="AR52" s="418" t="str">
        <f>IF(N$10=0,"",IF(COUNTIF($BE$7:$BE51,AR$6)&gt;=HLOOKUP(AR$6,$E$8:$X$10,ROW($E$10)-ROW($E$8)+1,FALSE),"",SQRT(($AG52*$AB$14-($BM51+N$14))^2+($AG52*$AB$15-($BN51+N$15))^2+($AG52*$AB$16-($BO51+N$16))^2+($AG52*$AB$17-($BP51+N$17))^2+($AG52*$AB$18-($BQ51+N$18))^2+($AG52*$AB$19-($BR51+N$19))^2+($AG52*$AB$20-($BS51+N$20))^2+($AG52*$AB$21-($BT51+N$21))^2+($AG52*$AB$22-($BU51+N$22))^2+($AG52*$AB$23-($BV51+N$23))^2+($AG52*$AB$24-($BW51+N$24))^2+($AG52*$AB$25-($BX51+N$25))^2+($AG52*$AB$26-($BY51+N$26))^2+($AG52*$AB$27-($BZ51+N$27))^2+($AG52*$AB$28-($CA51+N$28))^2+($AG52*$AB$29-($CB51+N$29))^2+($AG52*$AB$30-($CC51+N$30))^2+($AG52*$AB$31-($CD51+N$31))^2+($AG52*$AB$32-($CE51+N$32))^2+($AG52*$AB$33-($CF51+N$33))^2+($AG52*$AB$34-($CG51+N$34))^2+($AG52*$AB$35-($CH51+N$35))^2+($AG52*$AB$36-($CI51+N$36))^2+($AG52*$AB$37-($CJ51+N$37))^2+($AG52*$AB$38-($CK51+N$38))^2+($AG52*$AB$39-($CL51+N$39))^2+($AG52*$AB$40-($CM51+N$40))^2+($AG52*$AB$41-($CN51+N$41))^2+($AG52*$AB$42-($CO51+N$42))^2+($AG52*$AB$43-($CP51+N$43))^2+($AG52*$AB$44-($CQ51+N$44))^2+($AG52*$AB$45-($CR51+N$45))^2+($AG52*$AB$46-($CS51+N$46))^2+($AG52*$AB$47-($CT51+N$47))^2+($AG52*$AB$48-($CU51+N$48))^2+($AG52*$AB$49-($CV51+N$49))^2+($AG52*$AB$50-($CW51+N$50))^2+($AG52*$AB$51-($CX51+N$51))^2+($AG52*$AB$52-($CY51+N$52))^2+($AG52*$AB$53-($CZ51+N$53))^2+($AG52*$AB$54-($DA51+N$54))^2+($AG52*$AB$55-($DB51+N$55))^2+($AG52*$AB$56-($DC51+N$56))^2+($AG52*$AB$57-($DD51+N$57))^2+($AG52*$AB$58-($DE51+N$58))^2+($AG52*$AB$59-($DF51+N$59))^2+($AG52*$AB$60-($DG51+N$60))^2+($AG52*$AB$61-($DH51+N$61))^2+($AG52*$AB$62-($DI51+N$62))^2+($AG52*$AB$63-($DJ51+N$63))^2)))</f>
        <v/>
      </c>
      <c r="AS52" s="418" t="str">
        <f>IF(O$10=0,"",IF(COUNTIF($BE$7:$BE51,AS$6)&gt;=HLOOKUP(AS$6,$E$8:$X$10,ROW($E$10)-ROW($E$8)+1,FALSE),"",SQRT(($AG52*$AB$14-($BM51+O$14))^2+($AG52*$AB$15-($BN51+O$15))^2+($AG52*$AB$16-($BO51+O$16))^2+($AG52*$AB$17-($BP51+O$17))^2+($AG52*$AB$18-($BQ51+O$18))^2+($AG52*$AB$19-($BR51+O$19))^2+($AG52*$AB$20-($BS51+O$20))^2+($AG52*$AB$21-($BT51+O$21))^2+($AG52*$AB$22-($BU51+O$22))^2+($AG52*$AB$23-($BV51+O$23))^2+($AG52*$AB$24-($BW51+O$24))^2+($AG52*$AB$25-($BX51+O$25))^2+($AG52*$AB$26-($BY51+O$26))^2+($AG52*$AB$27-($BZ51+O$27))^2+($AG52*$AB$28-($CA51+O$28))^2+($AG52*$AB$29-($CB51+O$29))^2+($AG52*$AB$30-($CC51+O$30))^2+($AG52*$AB$31-($CD51+O$31))^2+($AG52*$AB$32-($CE51+O$32))^2+($AG52*$AB$33-($CF51+O$33))^2+($AG52*$AB$34-($CG51+O$34))^2+($AG52*$AB$35-($CH51+O$35))^2+($AG52*$AB$36-($CI51+O$36))^2+($AG52*$AB$37-($CJ51+O$37))^2+($AG52*$AB$38-($CK51+O$38))^2+($AG52*$AB$39-($CL51+O$39))^2+($AG52*$AB$40-($CM51+O$40))^2+($AG52*$AB$41-($CN51+O$41))^2+($AG52*$AB$42-($CO51+O$42))^2+($AG52*$AB$43-($CP51+O$43))^2+($AG52*$AB$44-($CQ51+O$44))^2+($AG52*$AB$45-($CR51+O$45))^2+($AG52*$AB$46-($CS51+O$46))^2+($AG52*$AB$47-($CT51+O$47))^2+($AG52*$AB$48-($CU51+O$48))^2+($AG52*$AB$49-($CV51+O$49))^2+($AG52*$AB$50-($CW51+O$50))^2+($AG52*$AB$51-($CX51+O$51))^2+($AG52*$AB$52-($CY51+O$52))^2+($AG52*$AB$53-($CZ51+O$53))^2+($AG52*$AB$54-($DA51+O$54))^2+($AG52*$AB$55-($DB51+O$55))^2+($AG52*$AB$56-($DC51+O$56))^2+($AG52*$AB$57-($DD51+O$57))^2+($AG52*$AB$58-($DE51+O$58))^2+($AG52*$AB$59-($DF51+O$59))^2+($AG52*$AB$60-($DG51+O$60))^2+($AG52*$AB$61-($DH51+O$61))^2+($AG52*$AB$62-($DI51+O$62))^2+($AG52*$AB$63-($DJ51+O$63))^2)))</f>
        <v/>
      </c>
      <c r="AT52" s="418" t="str">
        <f>IF(P$10=0,"",IF(COUNTIF($BE$7:$BE51,AT$6)&gt;=HLOOKUP(AT$6,$E$8:$X$10,ROW($E$10)-ROW($E$8)+1,FALSE),"",SQRT(($AG52*$AB$14-($BM51+P$14))^2+($AG52*$AB$15-($BN51+P$15))^2+($AG52*$AB$16-($BO51+P$16))^2+($AG52*$AB$17-($BP51+P$17))^2+($AG52*$AB$18-($BQ51+P$18))^2+($AG52*$AB$19-($BR51+P$19))^2+($AG52*$AB$20-($BS51+P$20))^2+($AG52*$AB$21-($BT51+P$21))^2+($AG52*$AB$22-($BU51+P$22))^2+($AG52*$AB$23-($BV51+P$23))^2+($AG52*$AB$24-($BW51+P$24))^2+($AG52*$AB$25-($BX51+P$25))^2+($AG52*$AB$26-($BY51+P$26))^2+($AG52*$AB$27-($BZ51+P$27))^2+($AG52*$AB$28-($CA51+P$28))^2+($AG52*$AB$29-($CB51+P$29))^2+($AG52*$AB$30-($CC51+P$30))^2+($AG52*$AB$31-($CD51+P$31))^2+($AG52*$AB$32-($CE51+P$32))^2+($AG52*$AB$33-($CF51+P$33))^2+($AG52*$AB$34-($CG51+P$34))^2+($AG52*$AB$35-($CH51+P$35))^2+($AG52*$AB$36-($CI51+P$36))^2+($AG52*$AB$37-($CJ51+P$37))^2+($AG52*$AB$38-($CK51+P$38))^2+($AG52*$AB$39-($CL51+P$39))^2+($AG52*$AB$40-($CM51+P$40))^2+($AG52*$AB$41-($CN51+P$41))^2+($AG52*$AB$42-($CO51+P$42))^2+($AG52*$AB$43-($CP51+P$43))^2+($AG52*$AB$44-($CQ51+P$44))^2+($AG52*$AB$45-($CR51+P$45))^2+($AG52*$AB$46-($CS51+P$46))^2+($AG52*$AB$47-($CT51+P$47))^2+($AG52*$AB$48-($CU51+P$48))^2+($AG52*$AB$49-($CV51+P$49))^2+($AG52*$AB$50-($CW51+P$50))^2+($AG52*$AB$51-($CX51+P$51))^2+($AG52*$AB$52-($CY51+P$52))^2+($AG52*$AB$53-($CZ51+P$53))^2+($AG52*$AB$54-($DA51+P$54))^2+($AG52*$AB$55-($DB51+P$55))^2+($AG52*$AB$56-($DC51+P$56))^2+($AG52*$AB$57-($DD51+P$57))^2+($AG52*$AB$58-($DE51+P$58))^2+($AG52*$AB$59-($DF51+P$59))^2+($AG52*$AB$60-($DG51+P$60))^2+($AG52*$AB$61-($DH51+P$61))^2+($AG52*$AB$62-($DI51+P$62))^2+($AG52*$AB$63-($DJ51+P$63))^2)))</f>
        <v/>
      </c>
      <c r="AU52" s="418" t="str">
        <f>IF(Q$10=0,"",IF(COUNTIF($BE$7:$BE51,AU$6)&gt;=HLOOKUP(AU$6,$E$8:$X$10,ROW($E$10)-ROW($E$8)+1,FALSE),"",SQRT(($AG52*$AB$14-($BM51+Q$14))^2+($AG52*$AB$15-($BN51+Q$15))^2+($AG52*$AB$16-($BO51+Q$16))^2+($AG52*$AB$17-($BP51+Q$17))^2+($AG52*$AB$18-($BQ51+Q$18))^2+($AG52*$AB$19-($BR51+Q$19))^2+($AG52*$AB$20-($BS51+Q$20))^2+($AG52*$AB$21-($BT51+Q$21))^2+($AG52*$AB$22-($BU51+Q$22))^2+($AG52*$AB$23-($BV51+Q$23))^2+($AG52*$AB$24-($BW51+Q$24))^2+($AG52*$AB$25-($BX51+Q$25))^2+($AG52*$AB$26-($BY51+Q$26))^2+($AG52*$AB$27-($BZ51+Q$27))^2+($AG52*$AB$28-($CA51+Q$28))^2+($AG52*$AB$29-($CB51+Q$29))^2+($AG52*$AB$30-($CC51+Q$30))^2+($AG52*$AB$31-($CD51+Q$31))^2+($AG52*$AB$32-($CE51+Q$32))^2+($AG52*$AB$33-($CF51+Q$33))^2+($AG52*$AB$34-($CG51+Q$34))^2+($AG52*$AB$35-($CH51+Q$35))^2+($AG52*$AB$36-($CI51+Q$36))^2+($AG52*$AB$37-($CJ51+Q$37))^2+($AG52*$AB$38-($CK51+Q$38))^2+($AG52*$AB$39-($CL51+Q$39))^2+($AG52*$AB$40-($CM51+Q$40))^2+($AG52*$AB$41-($CN51+Q$41))^2+($AG52*$AB$42-($CO51+Q$42))^2+($AG52*$AB$43-($CP51+Q$43))^2+($AG52*$AB$44-($CQ51+Q$44))^2+($AG52*$AB$45-($CR51+Q$45))^2+($AG52*$AB$46-($CS51+Q$46))^2+($AG52*$AB$47-($CT51+Q$47))^2+($AG52*$AB$48-($CU51+Q$48))^2+($AG52*$AB$49-($CV51+Q$49))^2+($AG52*$AB$50-($CW51+Q$50))^2+($AG52*$AB$51-($CX51+Q$51))^2+($AG52*$AB$52-($CY51+Q$52))^2+($AG52*$AB$53-($CZ51+Q$53))^2+($AG52*$AB$54-($DA51+Q$54))^2+($AG52*$AB$55-($DB51+Q$55))^2+($AG52*$AB$56-($DC51+Q$56))^2+($AG52*$AB$57-($DD51+Q$57))^2+($AG52*$AB$58-($DE51+Q$58))^2+($AG52*$AB$59-($DF51+Q$59))^2+($AG52*$AB$60-($DG51+Q$60))^2+($AG52*$AB$61-($DH51+Q$61))^2+($AG52*$AB$62-($DI51+Q$62))^2+($AG52*$AB$63-($DJ51+Q$63))^2)))</f>
        <v/>
      </c>
      <c r="AV52" s="418" t="str">
        <f>IF(R$10=0,"",IF(COUNTIF($BE$7:$BE51,AV$6)&gt;=HLOOKUP(AV$6,$E$8:$X$10,ROW($E$10)-ROW($E$8)+1,FALSE),"",SQRT(($AG52*$AB$14-($BM51+R$14))^2+($AG52*$AB$15-($BN51+R$15))^2+($AG52*$AB$16-($BO51+R$16))^2+($AG52*$AB$17-($BP51+R$17))^2+($AG52*$AB$18-($BQ51+R$18))^2+($AG52*$AB$19-($BR51+R$19))^2+($AG52*$AB$20-($BS51+R$20))^2+($AG52*$AB$21-($BT51+R$21))^2+($AG52*$AB$22-($BU51+R$22))^2+($AG52*$AB$23-($BV51+R$23))^2+($AG52*$AB$24-($BW51+R$24))^2+($AG52*$AB$25-($BX51+R$25))^2+($AG52*$AB$26-($BY51+R$26))^2+($AG52*$AB$27-($BZ51+R$27))^2+($AG52*$AB$28-($CA51+R$28))^2+($AG52*$AB$29-($CB51+R$29))^2+($AG52*$AB$30-($CC51+R$30))^2+($AG52*$AB$31-($CD51+R$31))^2+($AG52*$AB$32-($CE51+R$32))^2+($AG52*$AB$33-($CF51+R$33))^2+($AG52*$AB$34-($CG51+R$34))^2+($AG52*$AB$35-($CH51+R$35))^2+($AG52*$AB$36-($CI51+R$36))^2+($AG52*$AB$37-($CJ51+R$37))^2+($AG52*$AB$38-($CK51+R$38))^2+($AG52*$AB$39-($CL51+R$39))^2+($AG52*$AB$40-($CM51+R$40))^2+($AG52*$AB$41-($CN51+R$41))^2+($AG52*$AB$42-($CO51+R$42))^2+($AG52*$AB$43-($CP51+R$43))^2+($AG52*$AB$44-($CQ51+R$44))^2+($AG52*$AB$45-($CR51+R$45))^2+($AG52*$AB$46-($CS51+R$46))^2+($AG52*$AB$47-($CT51+R$47))^2+($AG52*$AB$48-($CU51+R$48))^2+($AG52*$AB$49-($CV51+R$49))^2+($AG52*$AB$50-($CW51+R$50))^2+($AG52*$AB$51-($CX51+R$51))^2+($AG52*$AB$52-($CY51+R$52))^2+($AG52*$AB$53-($CZ51+R$53))^2+($AG52*$AB$54-($DA51+R$54))^2+($AG52*$AB$55-($DB51+R$55))^2+($AG52*$AB$56-($DC51+R$56))^2+($AG52*$AB$57-($DD51+R$57))^2+($AG52*$AB$58-($DE51+R$58))^2+($AG52*$AB$59-($DF51+R$59))^2+($AG52*$AB$60-($DG51+R$60))^2+($AG52*$AB$61-($DH51+R$61))^2+($AG52*$AB$62-($DI51+R$62))^2+($AG52*$AB$63-($DJ51+R$63))^2)))</f>
        <v/>
      </c>
      <c r="AW52" s="418" t="str">
        <f>IF(S$10=0,"",IF(COUNTIF($BE$7:$BE51,AW$6)&gt;=HLOOKUP(AW$6,$E$8:$X$10,ROW($E$10)-ROW($E$8)+1,FALSE),"",SQRT(($AG52*$AB$14-($BM51+S$14))^2+($AG52*$AB$15-($BN51+S$15))^2+($AG52*$AB$16-($BO51+S$16))^2+($AG52*$AB$17-($BP51+S$17))^2+($AG52*$AB$18-($BQ51+S$18))^2+($AG52*$AB$19-($BR51+S$19))^2+($AG52*$AB$20-($BS51+S$20))^2+($AG52*$AB$21-($BT51+S$21))^2+($AG52*$AB$22-($BU51+S$22))^2+($AG52*$AB$23-($BV51+S$23))^2+($AG52*$AB$24-($BW51+S$24))^2+($AG52*$AB$25-($BX51+S$25))^2+($AG52*$AB$26-($BY51+S$26))^2+($AG52*$AB$27-($BZ51+S$27))^2+($AG52*$AB$28-($CA51+S$28))^2+($AG52*$AB$29-($CB51+S$29))^2+($AG52*$AB$30-($CC51+S$30))^2+($AG52*$AB$31-($CD51+S$31))^2+($AG52*$AB$32-($CE51+S$32))^2+($AG52*$AB$33-($CF51+S$33))^2+($AG52*$AB$34-($CG51+S$34))^2+($AG52*$AB$35-($CH51+S$35))^2+($AG52*$AB$36-($CI51+S$36))^2+($AG52*$AB$37-($CJ51+S$37))^2+($AG52*$AB$38-($CK51+S$38))^2+($AG52*$AB$39-($CL51+S$39))^2+($AG52*$AB$40-($CM51+S$40))^2+($AG52*$AB$41-($CN51+S$41))^2+($AG52*$AB$42-($CO51+S$42))^2+($AG52*$AB$43-($CP51+S$43))^2+($AG52*$AB$44-($CQ51+S$44))^2+($AG52*$AB$45-($CR51+S$45))^2+($AG52*$AB$46-($CS51+S$46))^2+($AG52*$AB$47-($CT51+S$47))^2+($AG52*$AB$48-($CU51+S$48))^2+($AG52*$AB$49-($CV51+S$49))^2+($AG52*$AB$50-($CW51+S$50))^2+($AG52*$AB$51-($CX51+S$51))^2+($AG52*$AB$52-($CY51+S$52))^2+($AG52*$AB$53-($CZ51+S$53))^2+($AG52*$AB$54-($DA51+S$54))^2+($AG52*$AB$55-($DB51+S$55))^2+($AG52*$AB$56-($DC51+S$56))^2+($AG52*$AB$57-($DD51+S$57))^2+($AG52*$AB$58-($DE51+S$58))^2+($AG52*$AB$59-($DF51+S$59))^2+($AG52*$AB$60-($DG51+S$60))^2+($AG52*$AB$61-($DH51+S$61))^2+($AG52*$AB$62-($DI51+S$62))^2+($AG52*$AB$63-($DJ51+S$63))^2)))</f>
        <v/>
      </c>
      <c r="AX52" s="418" t="str">
        <f>IF(T$10=0,"",IF(COUNTIF($BE$7:$BE51,AX$6)&gt;=HLOOKUP(AX$6,$E$8:$X$10,ROW($E$10)-ROW($E$8)+1,FALSE),"",SQRT(($AG52*$AB$14-($BM51+T$14))^2+($AG52*$AB$15-($BN51+T$15))^2+($AG52*$AB$16-($BO51+T$16))^2+($AG52*$AB$17-($BP51+T$17))^2+($AG52*$AB$18-($BQ51+T$18))^2+($AG52*$AB$19-($BR51+T$19))^2+($AG52*$AB$20-($BS51+T$20))^2+($AG52*$AB$21-($BT51+T$21))^2+($AG52*$AB$22-($BU51+T$22))^2+($AG52*$AB$23-($BV51+T$23))^2+($AG52*$AB$24-($BW51+T$24))^2+($AG52*$AB$25-($BX51+T$25))^2+($AG52*$AB$26-($BY51+T$26))^2+($AG52*$AB$27-($BZ51+T$27))^2+($AG52*$AB$28-($CA51+T$28))^2+($AG52*$AB$29-($CB51+T$29))^2+($AG52*$AB$30-($CC51+T$30))^2+($AG52*$AB$31-($CD51+T$31))^2+($AG52*$AB$32-($CE51+T$32))^2+($AG52*$AB$33-($CF51+T$33))^2+($AG52*$AB$34-($CG51+T$34))^2+($AG52*$AB$35-($CH51+T$35))^2+($AG52*$AB$36-($CI51+T$36))^2+($AG52*$AB$37-($CJ51+T$37))^2+($AG52*$AB$38-($CK51+T$38))^2+($AG52*$AB$39-($CL51+T$39))^2+($AG52*$AB$40-($CM51+T$40))^2+($AG52*$AB$41-($CN51+T$41))^2+($AG52*$AB$42-($CO51+T$42))^2+($AG52*$AB$43-($CP51+T$43))^2+($AG52*$AB$44-($CQ51+T$44))^2+($AG52*$AB$45-($CR51+T$45))^2+($AG52*$AB$46-($CS51+T$46))^2+($AG52*$AB$47-($CT51+T$47))^2+($AG52*$AB$48-($CU51+T$48))^2+($AG52*$AB$49-($CV51+T$49))^2+($AG52*$AB$50-($CW51+T$50))^2+($AG52*$AB$51-($CX51+T$51))^2+($AG52*$AB$52-($CY51+T$52))^2+($AG52*$AB$53-($CZ51+T$53))^2+($AG52*$AB$54-($DA51+T$54))^2+($AG52*$AB$55-($DB51+T$55))^2+($AG52*$AB$56-($DC51+T$56))^2+($AG52*$AB$57-($DD51+T$57))^2+($AG52*$AB$58-($DE51+T$58))^2+($AG52*$AB$59-($DF51+T$59))^2+($AG52*$AB$60-($DG51+T$60))^2+($AG52*$AB$61-($DH51+T$61))^2+($AG52*$AB$62-($DI51+T$62))^2+($AG52*$AB$63-($DJ51+T$63))^2)))</f>
        <v/>
      </c>
      <c r="AY52" s="418" t="str">
        <f>IF(U$10=0,"",IF(COUNTIF($BE$7:$BE51,AY$6)&gt;=HLOOKUP(AY$6,$E$8:$X$10,ROW($E$10)-ROW($E$8)+1,FALSE),"",SQRT(($AG52*$AB$14-($BM51+U$14))^2+($AG52*$AB$15-($BN51+U$15))^2+($AG52*$AB$16-($BO51+U$16))^2+($AG52*$AB$17-($BP51+U$17))^2+($AG52*$AB$18-($BQ51+U$18))^2+($AG52*$AB$19-($BR51+U$19))^2+($AG52*$AB$20-($BS51+U$20))^2+($AG52*$AB$21-($BT51+U$21))^2+($AG52*$AB$22-($BU51+U$22))^2+($AG52*$AB$23-($BV51+U$23))^2+($AG52*$AB$24-($BW51+U$24))^2+($AG52*$AB$25-($BX51+U$25))^2+($AG52*$AB$26-($BY51+U$26))^2+($AG52*$AB$27-($BZ51+U$27))^2+($AG52*$AB$28-($CA51+U$28))^2+($AG52*$AB$29-($CB51+U$29))^2+($AG52*$AB$30-($CC51+U$30))^2+($AG52*$AB$31-($CD51+U$31))^2+($AG52*$AB$32-($CE51+U$32))^2+($AG52*$AB$33-($CF51+U$33))^2+($AG52*$AB$34-($CG51+U$34))^2+($AG52*$AB$35-($CH51+U$35))^2+($AG52*$AB$36-($CI51+U$36))^2+($AG52*$AB$37-($CJ51+U$37))^2+($AG52*$AB$38-($CK51+U$38))^2+($AG52*$AB$39-($CL51+U$39))^2+($AG52*$AB$40-($CM51+U$40))^2+($AG52*$AB$41-($CN51+U$41))^2+($AG52*$AB$42-($CO51+U$42))^2+($AG52*$AB$43-($CP51+U$43))^2+($AG52*$AB$44-($CQ51+U$44))^2+($AG52*$AB$45-($CR51+U$45))^2+($AG52*$AB$46-($CS51+U$46))^2+($AG52*$AB$47-($CT51+U$47))^2+($AG52*$AB$48-($CU51+U$48))^2+($AG52*$AB$49-($CV51+U$49))^2+($AG52*$AB$50-($CW51+U$50))^2+($AG52*$AB$51-($CX51+U$51))^2+($AG52*$AB$52-($CY51+U$52))^2+($AG52*$AB$53-($CZ51+U$53))^2+($AG52*$AB$54-($DA51+U$54))^2+($AG52*$AB$55-($DB51+U$55))^2+($AG52*$AB$56-($DC51+U$56))^2+($AG52*$AB$57-($DD51+U$57))^2+($AG52*$AB$58-($DE51+U$58))^2+($AG52*$AB$59-($DF51+U$59))^2+($AG52*$AB$60-($DG51+U$60))^2+($AG52*$AB$61-($DH51+U$61))^2+($AG52*$AB$62-($DI51+U$62))^2+($AG52*$AB$63-($DJ51+U$63))^2)))</f>
        <v/>
      </c>
      <c r="AZ52" s="418" t="str">
        <f>IF(V$10=0,"",IF(COUNTIF($BE$7:$BE51,AZ$6)&gt;=HLOOKUP(AZ$6,$E$8:$X$10,ROW($E$10)-ROW($E$8)+1,FALSE),"",SQRT(($AG52*$AB$14-($BM51+V$14))^2+($AG52*$AB$15-($BN51+V$15))^2+($AG52*$AB$16-($BO51+V$16))^2+($AG52*$AB$17-($BP51+V$17))^2+($AG52*$AB$18-($BQ51+V$18))^2+($AG52*$AB$19-($BR51+V$19))^2+($AG52*$AB$20-($BS51+V$20))^2+($AG52*$AB$21-($BT51+V$21))^2+($AG52*$AB$22-($BU51+V$22))^2+($AG52*$AB$23-($BV51+V$23))^2+($AG52*$AB$24-($BW51+V$24))^2+($AG52*$AB$25-($BX51+V$25))^2+($AG52*$AB$26-($BY51+V$26))^2+($AG52*$AB$27-($BZ51+V$27))^2+($AG52*$AB$28-($CA51+V$28))^2+($AG52*$AB$29-($CB51+V$29))^2+($AG52*$AB$30-($CC51+V$30))^2+($AG52*$AB$31-($CD51+V$31))^2+($AG52*$AB$32-($CE51+V$32))^2+($AG52*$AB$33-($CF51+V$33))^2+($AG52*$AB$34-($CG51+V$34))^2+($AG52*$AB$35-($CH51+V$35))^2+($AG52*$AB$36-($CI51+V$36))^2+($AG52*$AB$37-($CJ51+V$37))^2+($AG52*$AB$38-($CK51+V$38))^2+($AG52*$AB$39-($CL51+V$39))^2+($AG52*$AB$40-($CM51+V$40))^2+($AG52*$AB$41-($CN51+V$41))^2+($AG52*$AB$42-($CO51+V$42))^2+($AG52*$AB$43-($CP51+V$43))^2+($AG52*$AB$44-($CQ51+V$44))^2+($AG52*$AB$45-($CR51+V$45))^2+($AG52*$AB$46-($CS51+V$46))^2+($AG52*$AB$47-($CT51+V$47))^2+($AG52*$AB$48-($CU51+V$48))^2+($AG52*$AB$49-($CV51+V$49))^2+($AG52*$AB$50-($CW51+V$50))^2+($AG52*$AB$51-($CX51+V$51))^2+($AG52*$AB$52-($CY51+V$52))^2+($AG52*$AB$53-($CZ51+V$53))^2+($AG52*$AB$54-($DA51+V$54))^2+($AG52*$AB$55-($DB51+V$55))^2+($AG52*$AB$56-($DC51+V$56))^2+($AG52*$AB$57-($DD51+V$57))^2+($AG52*$AB$58-($DE51+V$58))^2+($AG52*$AB$59-($DF51+V$59))^2+($AG52*$AB$60-($DG51+V$60))^2+($AG52*$AB$61-($DH51+V$61))^2+($AG52*$AB$62-($DI51+V$62))^2+($AG52*$AB$63-($DJ51+V$63))^2)))</f>
        <v/>
      </c>
      <c r="BA52" s="418" t="str">
        <f>IF(W$10=0,"",IF(COUNTIF($BE$7:$BE51,BA$6)&gt;=HLOOKUP(BA$6,$E$8:$X$10,ROW($E$10)-ROW($E$8)+1,FALSE),"",SQRT(($AG52*$AB$14-($BM51+W$14))^2+($AG52*$AB$15-($BN51+W$15))^2+($AG52*$AB$16-($BO51+W$16))^2+($AG52*$AB$17-($BP51+W$17))^2+($AG52*$AB$18-($BQ51+W$18))^2+($AG52*$AB$19-($BR51+W$19))^2+($AG52*$AB$20-($BS51+W$20))^2+($AG52*$AB$21-($BT51+W$21))^2+($AG52*$AB$22-($BU51+W$22))^2+($AG52*$AB$23-($BV51+W$23))^2+($AG52*$AB$24-($BW51+W$24))^2+($AG52*$AB$25-($BX51+W$25))^2+($AG52*$AB$26-($BY51+W$26))^2+($AG52*$AB$27-($BZ51+W$27))^2+($AG52*$AB$28-($CA51+W$28))^2+($AG52*$AB$29-($CB51+W$29))^2+($AG52*$AB$30-($CC51+W$30))^2+($AG52*$AB$31-($CD51+W$31))^2+($AG52*$AB$32-($CE51+W$32))^2+($AG52*$AB$33-($CF51+W$33))^2+($AG52*$AB$34-($CG51+W$34))^2+($AG52*$AB$35-($CH51+W$35))^2+($AG52*$AB$36-($CI51+W$36))^2+($AG52*$AB$37-($CJ51+W$37))^2+($AG52*$AB$38-($CK51+W$38))^2+($AG52*$AB$39-($CL51+W$39))^2+($AG52*$AB$40-($CM51+W$40))^2+($AG52*$AB$41-($CN51+W$41))^2+($AG52*$AB$42-($CO51+W$42))^2+($AG52*$AB$43-($CP51+W$43))^2+($AG52*$AB$44-($CQ51+W$44))^2+($AG52*$AB$45-($CR51+W$45))^2+($AG52*$AB$46-($CS51+W$46))^2+($AG52*$AB$47-($CT51+W$47))^2+($AG52*$AB$48-($CU51+W$48))^2+($AG52*$AB$49-($CV51+W$49))^2+($AG52*$AB$50-($CW51+W$50))^2+($AG52*$AB$51-($CX51+W$51))^2+($AG52*$AB$52-($CY51+W$52))^2+($AG52*$AB$53-($CZ51+W$53))^2+($AG52*$AB$54-($DA51+W$54))^2+($AG52*$AB$55-($DB51+W$55))^2+($AG52*$AB$56-($DC51+W$56))^2+($AG52*$AB$57-($DD51+W$57))^2+($AG52*$AB$58-($DE51+W$58))^2+($AG52*$AB$59-($DF51+W$59))^2+($AG52*$AB$60-($DG51+W$60))^2+($AG52*$AB$61-($DH51+W$61))^2+($AG52*$AB$62-($DI51+W$62))^2+($AG52*$AB$63-($DJ51+W$63))^2)))</f>
        <v/>
      </c>
      <c r="BB52" s="418" t="str">
        <f>IF(X$10=0,"",IF(COUNTIF($BE$7:$BE51,BB$6)&gt;=HLOOKUP(BB$6,$E$8:$X$10,ROW($E$10)-ROW($E$8)+1,FALSE),"",SQRT(($AG52*$AB$14-($BM51+X$14))^2+($AG52*$AB$15-($BN51+X$15))^2+($AG52*$AB$16-($BO51+X$16))^2+($AG52*$AB$17-($BP51+X$17))^2+($AG52*$AB$18-($BQ51+X$18))^2+($AG52*$AB$19-($BR51+X$19))^2+($AG52*$AB$20-($BS51+X$20))^2+($AG52*$AB$21-($BT51+X$21))^2+($AG52*$AB$22-($BU51+X$22))^2+($AG52*$AB$23-($BV51+X$23))^2+($AG52*$AB$24-($BW51+X$24))^2+($AG52*$AB$25-($BX51+X$25))^2+($AG52*$AB$26-($BY51+X$26))^2+($AG52*$AB$27-($BZ51+X$27))^2+($AG52*$AB$28-($CA51+X$28))^2+($AG52*$AB$29-($CB51+X$29))^2+($AG52*$AB$30-($CC51+X$30))^2+($AG52*$AB$31-($CD51+X$31))^2+($AG52*$AB$32-($CE51+X$32))^2+($AG52*$AB$33-($CF51+X$33))^2+($AG52*$AB$34-($CG51+X$34))^2+($AG52*$AB$35-($CH51+X$35))^2+($AG52*$AB$36-($CI51+X$36))^2+($AG52*$AB$37-($CJ51+X$37))^2+($AG52*$AB$38-($CK51+X$38))^2+($AG52*$AB$39-($CL51+X$39))^2+($AG52*$AB$40-($CM51+X$40))^2+($AG52*$AB$41-($CN51+X$41))^2+($AG52*$AB$42-($CO51+X$42))^2+($AG52*$AB$43-($CP51+X$43))^2+($AG52*$AB$44-($CQ51+X$44))^2+($AG52*$AB$45-($CR51+X$45))^2+($AG52*$AB$46-($CS51+X$46))^2+($AG52*$AB$47-($CT51+X$47))^2+($AG52*$AB$48-($CU51+X$48))^2+($AG52*$AB$49-($CV51+X$49))^2+($AG52*$AB$50-($CW51+X$50))^2+($AG52*$AB$51-($CX51+X$51))^2+($AG52*$AB$52-($CY51+X$52))^2+($AG52*$AB$53-($CZ51+X$53))^2+($AG52*$AB$54-($DA51+X$54))^2+($AG52*$AB$55-($DB51+X$55))^2+($AG52*$AB$56-($DC51+X$56))^2+($AG52*$AB$57-($DD51+X$57))^2+($AG52*$AB$58-($DE51+X$58))^2+($AG52*$AB$59-($DF51+X$59))^2+($AG52*$AB$60-($DG51+X$60))^2+($AG52*$AB$61-($DH51+X$61))^2+($AG52*$AB$62-($DI51+X$62))^2+($AG52*$AB$63-($DJ51+X$63))^2)))</f>
        <v/>
      </c>
      <c r="BC52" s="200"/>
      <c r="BD52" s="419">
        <f t="shared" si="68"/>
        <v>0</v>
      </c>
      <c r="BE52" s="420">
        <f t="shared" si="7"/>
        <v>0</v>
      </c>
      <c r="BF52" s="421">
        <f t="shared" si="8"/>
        <v>0</v>
      </c>
      <c r="BG52" s="71"/>
      <c r="BH52" s="71"/>
      <c r="BI52" s="71"/>
      <c r="BJ52" s="71"/>
      <c r="BK52" s="71"/>
      <c r="BL52" s="197">
        <f t="shared" si="69"/>
        <v>46</v>
      </c>
      <c r="BM52" s="202">
        <f t="shared" si="66"/>
        <v>0</v>
      </c>
      <c r="BN52" s="202">
        <f t="shared" si="67"/>
        <v>0</v>
      </c>
      <c r="BO52" s="202">
        <f t="shared" si="13"/>
        <v>0</v>
      </c>
      <c r="BP52" s="202">
        <f t="shared" si="14"/>
        <v>0</v>
      </c>
      <c r="BQ52" s="202">
        <f t="shared" si="15"/>
        <v>0</v>
      </c>
      <c r="BR52" s="202">
        <f t="shared" si="16"/>
        <v>0</v>
      </c>
      <c r="BS52" s="202">
        <f t="shared" si="17"/>
        <v>0</v>
      </c>
      <c r="BT52" s="202">
        <f t="shared" si="18"/>
        <v>0</v>
      </c>
      <c r="BU52" s="202">
        <f t="shared" si="19"/>
        <v>0</v>
      </c>
      <c r="BV52" s="202">
        <f t="shared" si="20"/>
        <v>0</v>
      </c>
      <c r="BW52" s="202">
        <f t="shared" si="21"/>
        <v>0</v>
      </c>
      <c r="BX52" s="202">
        <f t="shared" si="22"/>
        <v>0</v>
      </c>
      <c r="BY52" s="202">
        <f t="shared" si="23"/>
        <v>0</v>
      </c>
      <c r="BZ52" s="202">
        <f t="shared" si="24"/>
        <v>0</v>
      </c>
      <c r="CA52" s="202">
        <f t="shared" si="25"/>
        <v>0</v>
      </c>
      <c r="CB52" s="202">
        <f t="shared" si="26"/>
        <v>0</v>
      </c>
      <c r="CC52" s="202">
        <f t="shared" si="27"/>
        <v>0</v>
      </c>
      <c r="CD52" s="202">
        <f t="shared" si="28"/>
        <v>0</v>
      </c>
      <c r="CE52" s="202">
        <f t="shared" si="29"/>
        <v>0</v>
      </c>
      <c r="CF52" s="202">
        <f t="shared" si="30"/>
        <v>0</v>
      </c>
      <c r="CG52" s="202">
        <f t="shared" si="31"/>
        <v>0</v>
      </c>
      <c r="CH52" s="202">
        <f t="shared" si="32"/>
        <v>0</v>
      </c>
      <c r="CI52" s="202">
        <f t="shared" si="33"/>
        <v>0</v>
      </c>
      <c r="CJ52" s="202">
        <f t="shared" si="34"/>
        <v>0</v>
      </c>
      <c r="CK52" s="202">
        <f t="shared" si="35"/>
        <v>0</v>
      </c>
      <c r="CL52" s="202">
        <f t="shared" si="36"/>
        <v>0</v>
      </c>
      <c r="CM52" s="202">
        <f t="shared" si="37"/>
        <v>0</v>
      </c>
      <c r="CN52" s="202">
        <f t="shared" si="38"/>
        <v>0</v>
      </c>
      <c r="CO52" s="202">
        <f t="shared" si="39"/>
        <v>0</v>
      </c>
      <c r="CP52" s="202">
        <f t="shared" si="40"/>
        <v>0</v>
      </c>
      <c r="CQ52" s="202">
        <f t="shared" si="41"/>
        <v>0</v>
      </c>
      <c r="CR52" s="202">
        <f t="shared" si="42"/>
        <v>0</v>
      </c>
      <c r="CS52" s="202">
        <f t="shared" si="43"/>
        <v>0</v>
      </c>
      <c r="CT52" s="202">
        <f t="shared" si="44"/>
        <v>0</v>
      </c>
      <c r="CU52" s="202">
        <f t="shared" si="45"/>
        <v>0</v>
      </c>
      <c r="CV52" s="202">
        <f t="shared" si="46"/>
        <v>0</v>
      </c>
      <c r="CW52" s="202">
        <f t="shared" si="47"/>
        <v>0</v>
      </c>
      <c r="CX52" s="202">
        <f t="shared" si="48"/>
        <v>0</v>
      </c>
      <c r="CY52" s="202">
        <f t="shared" si="49"/>
        <v>0</v>
      </c>
      <c r="CZ52" s="202">
        <f t="shared" si="50"/>
        <v>0</v>
      </c>
      <c r="DA52" s="202">
        <f t="shared" si="51"/>
        <v>0</v>
      </c>
      <c r="DB52" s="202">
        <f t="shared" si="52"/>
        <v>0</v>
      </c>
      <c r="DC52" s="202">
        <f t="shared" si="53"/>
        <v>0</v>
      </c>
      <c r="DD52" s="202">
        <f t="shared" si="54"/>
        <v>0</v>
      </c>
      <c r="DE52" s="202">
        <f t="shared" si="55"/>
        <v>0</v>
      </c>
      <c r="DF52" s="202">
        <f t="shared" si="56"/>
        <v>0</v>
      </c>
      <c r="DG52" s="202">
        <f t="shared" si="57"/>
        <v>0</v>
      </c>
      <c r="DH52" s="202">
        <f t="shared" si="58"/>
        <v>0</v>
      </c>
      <c r="DI52" s="202">
        <f t="shared" si="59"/>
        <v>0</v>
      </c>
      <c r="DJ52" s="202">
        <f t="shared" si="60"/>
        <v>0</v>
      </c>
      <c r="DK52" s="71"/>
      <c r="DL52" s="71"/>
      <c r="DM52" s="71"/>
      <c r="DN52" s="71"/>
      <c r="DO52" s="71"/>
      <c r="DP52" s="71"/>
    </row>
    <row r="53" spans="1:120" ht="18" customHeight="1" thickTop="1" thickBot="1" x14ac:dyDescent="0.25">
      <c r="A53" s="71"/>
      <c r="B53" s="133"/>
      <c r="C53" s="220"/>
      <c r="D53" s="236"/>
      <c r="E53" s="237"/>
      <c r="F53" s="237"/>
      <c r="G53" s="237"/>
      <c r="H53" s="237"/>
      <c r="I53" s="237"/>
      <c r="J53" s="237"/>
      <c r="K53" s="237"/>
      <c r="L53" s="237"/>
      <c r="M53" s="237"/>
      <c r="N53" s="237"/>
      <c r="O53" s="237"/>
      <c r="P53" s="237"/>
      <c r="Q53" s="237"/>
      <c r="R53" s="237"/>
      <c r="S53" s="237"/>
      <c r="T53" s="237"/>
      <c r="U53" s="237"/>
      <c r="V53" s="237"/>
      <c r="W53" s="415"/>
      <c r="X53" s="414"/>
      <c r="Y53" s="133"/>
      <c r="Z53" s="222">
        <f t="shared" si="63"/>
        <v>0</v>
      </c>
      <c r="AA53" s="223"/>
      <c r="AB53" s="224">
        <f t="shared" si="64"/>
        <v>0</v>
      </c>
      <c r="AC53" s="71"/>
      <c r="AD53" s="440">
        <f t="shared" si="65"/>
        <v>0</v>
      </c>
      <c r="AE53" s="71"/>
      <c r="AF53" s="71"/>
      <c r="AG53" s="417">
        <f>IF(MAX(AG$7:AG52)&lt;$W$12,AG52+1,0)</f>
        <v>0</v>
      </c>
      <c r="AH53" s="200"/>
      <c r="AI53" s="418" t="str">
        <f>IF(E$10=0,"",IF(COUNTIF($BE$7:$BE52,AI$6)&gt;=HLOOKUP(AI$6,$E$8:$X$10,ROW($E$10)-ROW($E$8)+1,FALSE),"",SQRT(($AG53*$AB$14-($BM52+E$14))^2+($AG53*$AB$15-($BN52+E$15))^2+($AG53*$AB$16-($BO52+E$16))^2+($AG53*$AB$17-($BP52+E$17))^2+($AG53*$AB$18-($BQ52+E$18))^2+($AG53*$AB$19-($BR52+E$19))^2+($AG53*$AB$20-($BS52+E$20))^2+($AG53*$AB$21-($BT52+E$21))^2+($AG53*$AB$22-($BU52+E$22))^2+($AG53*$AB$23-($BV52+E$23))^2+($AG53*$AB$24-($BW52+E$24))^2+($AG53*$AB$25-($BX52+E$25))^2+($AG53*$AB$26-($BY52+E$26))^2+($AG53*$AB$27-($BZ52+E$27))^2+($AG53*$AB$28-($CA52+E$28))^2+($AG53*$AB$29-($CB52+E$29))^2+($AG53*$AB$30-($CC52+E$30))^2+($AG53*$AB$31-($CD52+E$31))^2+($AG53*$AB$32-($CE52+E$32))^2+($AG53*$AB$33-($CF52+E$33))^2+($AG53*$AB$34-($CG52+E$34))^2+($AG53*$AB$35-($CH52+E$35))^2+($AG53*$AB$36-($CI52+E$36))^2+($AG53*$AB$37-($CJ52+E$37))^2+($AG53*$AB$38-($CK52+E$38))^2+($AG53*$AB$39-($CL52+E$39))^2+($AG53*$AB$40-($CM52+E$40))^2+($AG53*$AB$41-($CN52+E$41))^2+($AG53*$AB$42-($CO52+E$42))^2+($AG53*$AB$43-($CP52+E$43))^2+($AG53*$AB$44-($CQ52+E$44))^2+($AG53*$AB$45-($CR52+E$45))^2+($AG53*$AB$46-($CS52+E$46))^2+($AG53*$AB$47-($CT52+E$47))^2+($AG53*$AB$48-($CU52+E$48))^2+($AG53*$AB$49-($CV52+E$49))^2+($AG53*$AB$50-($CW52+E$50))^2+($AG53*$AB$51-($CX52+E$51))^2+($AG53*$AB$52-($CY52+E$52))^2+($AG53*$AB$53-($CZ52+E$53))^2+($AG53*$AB$54-($DA52+E$54))^2+($AG53*$AB$55-($DB52+E$55))^2+($AG53*$AB$56-($DC52+E$56))^2+($AG53*$AB$57-($DD52+E$57))^2+($AG53*$AB$58-($DE52+E$58))^2+($AG53*$AB$59-($DF52+E$59))^2+($AG53*$AB$60-($DG52+E$60))^2+($AG53*$AB$61-($DH52+E$61))^2+($AG53*$AB$62-($DI52+E$62))^2+($AG53*$AB$63-($DJ52+E$63))^2)))</f>
        <v/>
      </c>
      <c r="AJ53" s="418" t="str">
        <f>IF(F$10=0,"",IF(COUNTIF($BE$7:$BE52,AJ$6)&gt;=HLOOKUP(AJ$6,$E$8:$X$10,ROW($E$10)-ROW($E$8)+1,FALSE),"",SQRT(($AG53*$AB$14-($BM52+F$14))^2+($AG53*$AB$15-($BN52+F$15))^2+($AG53*$AB$16-($BO52+F$16))^2+($AG53*$AB$17-($BP52+F$17))^2+($AG53*$AB$18-($BQ52+F$18))^2+($AG53*$AB$19-($BR52+F$19))^2+($AG53*$AB$20-($BS52+F$20))^2+($AG53*$AB$21-($BT52+F$21))^2+($AG53*$AB$22-($BU52+F$22))^2+($AG53*$AB$23-($BV52+F$23))^2+($AG53*$AB$24-($BW52+F$24))^2+($AG53*$AB$25-($BX52+F$25))^2+($AG53*$AB$26-($BY52+F$26))^2+($AG53*$AB$27-($BZ52+F$27))^2+($AG53*$AB$28-($CA52+F$28))^2+($AG53*$AB$29-($CB52+F$29))^2+($AG53*$AB$30-($CC52+F$30))^2+($AG53*$AB$31-($CD52+F$31))^2+($AG53*$AB$32-($CE52+F$32))^2+($AG53*$AB$33-($CF52+F$33))^2+($AG53*$AB$34-($CG52+F$34))^2+($AG53*$AB$35-($CH52+F$35))^2+($AG53*$AB$36-($CI52+F$36))^2+($AG53*$AB$37-($CJ52+F$37))^2+($AG53*$AB$38-($CK52+F$38))^2+($AG53*$AB$39-($CL52+F$39))^2+($AG53*$AB$40-($CM52+F$40))^2+($AG53*$AB$41-($CN52+F$41))^2+($AG53*$AB$42-($CO52+F$42))^2+($AG53*$AB$43-($CP52+F$43))^2+($AG53*$AB$44-($CQ52+F$44))^2+($AG53*$AB$45-($CR52+F$45))^2+($AG53*$AB$46-($CS52+F$46))^2+($AG53*$AB$47-($CT52+F$47))^2+($AG53*$AB$48-($CU52+F$48))^2+($AG53*$AB$49-($CV52+F$49))^2+($AG53*$AB$50-($CW52+F$50))^2+($AG53*$AB$51-($CX52+F$51))^2+($AG53*$AB$52-($CY52+F$52))^2+($AG53*$AB$53-($CZ52+F$53))^2+($AG53*$AB$54-($DA52+F$54))^2+($AG53*$AB$55-($DB52+F$55))^2+($AG53*$AB$56-($DC52+F$56))^2+($AG53*$AB$57-($DD52+F$57))^2+($AG53*$AB$58-($DE52+F$58))^2+($AG53*$AB$59-($DF52+F$59))^2+($AG53*$AB$60-($DG52+F$60))^2+($AG53*$AB$61-($DH52+F$61))^2+($AG53*$AB$62-($DI52+F$62))^2+($AG53*$AB$63-($DJ52+F$63))^2)))</f>
        <v/>
      </c>
      <c r="AK53" s="418" t="str">
        <f>IF(G$10=0,"",IF(COUNTIF($BE$7:$BE52,AK$6)&gt;=HLOOKUP(AK$6,$E$8:$X$10,ROW($E$10)-ROW($E$8)+1,FALSE),"",SQRT(($AG53*$AB$14-($BM52+G$14))^2+($AG53*$AB$15-($BN52+G$15))^2+($AG53*$AB$16-($BO52+G$16))^2+($AG53*$AB$17-($BP52+G$17))^2+($AG53*$AB$18-($BQ52+G$18))^2+($AG53*$AB$19-($BR52+G$19))^2+($AG53*$AB$20-($BS52+G$20))^2+($AG53*$AB$21-($BT52+G$21))^2+($AG53*$AB$22-($BU52+G$22))^2+($AG53*$AB$23-($BV52+G$23))^2+($AG53*$AB$24-($BW52+G$24))^2+($AG53*$AB$25-($BX52+G$25))^2+($AG53*$AB$26-($BY52+G$26))^2+($AG53*$AB$27-($BZ52+G$27))^2+($AG53*$AB$28-($CA52+G$28))^2+($AG53*$AB$29-($CB52+G$29))^2+($AG53*$AB$30-($CC52+G$30))^2+($AG53*$AB$31-($CD52+G$31))^2+($AG53*$AB$32-($CE52+G$32))^2+($AG53*$AB$33-($CF52+G$33))^2+($AG53*$AB$34-($CG52+G$34))^2+($AG53*$AB$35-($CH52+G$35))^2+($AG53*$AB$36-($CI52+G$36))^2+($AG53*$AB$37-($CJ52+G$37))^2+($AG53*$AB$38-($CK52+G$38))^2+($AG53*$AB$39-($CL52+G$39))^2+($AG53*$AB$40-($CM52+G$40))^2+($AG53*$AB$41-($CN52+G$41))^2+($AG53*$AB$42-($CO52+G$42))^2+($AG53*$AB$43-($CP52+G$43))^2+($AG53*$AB$44-($CQ52+G$44))^2+($AG53*$AB$45-($CR52+G$45))^2+($AG53*$AB$46-($CS52+G$46))^2+($AG53*$AB$47-($CT52+G$47))^2+($AG53*$AB$48-($CU52+G$48))^2+($AG53*$AB$49-($CV52+G$49))^2+($AG53*$AB$50-($CW52+G$50))^2+($AG53*$AB$51-($CX52+G$51))^2+($AG53*$AB$52-($CY52+G$52))^2+($AG53*$AB$53-($CZ52+G$53))^2+($AG53*$AB$54-($DA52+G$54))^2+($AG53*$AB$55-($DB52+G$55))^2+($AG53*$AB$56-($DC52+G$56))^2+($AG53*$AB$57-($DD52+G$57))^2+($AG53*$AB$58-($DE52+G$58))^2+($AG53*$AB$59-($DF52+G$59))^2+($AG53*$AB$60-($DG52+G$60))^2+($AG53*$AB$61-($DH52+G$61))^2+($AG53*$AB$62-($DI52+G$62))^2+($AG53*$AB$63-($DJ52+G$63))^2)))</f>
        <v/>
      </c>
      <c r="AL53" s="418" t="str">
        <f>IF(H$10=0,"",IF(COUNTIF($BE$7:$BE52,AL$6)&gt;=HLOOKUP(AL$6,$E$8:$X$10,ROW($E$10)-ROW($E$8)+1,FALSE),"",SQRT(($AG53*$AB$14-($BM52+H$14))^2+($AG53*$AB$15-($BN52+H$15))^2+($AG53*$AB$16-($BO52+H$16))^2+($AG53*$AB$17-($BP52+H$17))^2+($AG53*$AB$18-($BQ52+H$18))^2+($AG53*$AB$19-($BR52+H$19))^2+($AG53*$AB$20-($BS52+H$20))^2+($AG53*$AB$21-($BT52+H$21))^2+($AG53*$AB$22-($BU52+H$22))^2+($AG53*$AB$23-($BV52+H$23))^2+($AG53*$AB$24-($BW52+H$24))^2+($AG53*$AB$25-($BX52+H$25))^2+($AG53*$AB$26-($BY52+H$26))^2+($AG53*$AB$27-($BZ52+H$27))^2+($AG53*$AB$28-($CA52+H$28))^2+($AG53*$AB$29-($CB52+H$29))^2+($AG53*$AB$30-($CC52+H$30))^2+($AG53*$AB$31-($CD52+H$31))^2+($AG53*$AB$32-($CE52+H$32))^2+($AG53*$AB$33-($CF52+H$33))^2+($AG53*$AB$34-($CG52+H$34))^2+($AG53*$AB$35-($CH52+H$35))^2+($AG53*$AB$36-($CI52+H$36))^2+($AG53*$AB$37-($CJ52+H$37))^2+($AG53*$AB$38-($CK52+H$38))^2+($AG53*$AB$39-($CL52+H$39))^2+($AG53*$AB$40-($CM52+H$40))^2+($AG53*$AB$41-($CN52+H$41))^2+($AG53*$AB$42-($CO52+H$42))^2+($AG53*$AB$43-($CP52+H$43))^2+($AG53*$AB$44-($CQ52+H$44))^2+($AG53*$AB$45-($CR52+H$45))^2+($AG53*$AB$46-($CS52+H$46))^2+($AG53*$AB$47-($CT52+H$47))^2+($AG53*$AB$48-($CU52+H$48))^2+($AG53*$AB$49-($CV52+H$49))^2+($AG53*$AB$50-($CW52+H$50))^2+($AG53*$AB$51-($CX52+H$51))^2+($AG53*$AB$52-($CY52+H$52))^2+($AG53*$AB$53-($CZ52+H$53))^2+($AG53*$AB$54-($DA52+H$54))^2+($AG53*$AB$55-($DB52+H$55))^2+($AG53*$AB$56-($DC52+H$56))^2+($AG53*$AB$57-($DD52+H$57))^2+($AG53*$AB$58-($DE52+H$58))^2+($AG53*$AB$59-($DF52+H$59))^2+($AG53*$AB$60-($DG52+H$60))^2+($AG53*$AB$61-($DH52+H$61))^2+($AG53*$AB$62-($DI52+H$62))^2+($AG53*$AB$63-($DJ52+H$63))^2)))</f>
        <v/>
      </c>
      <c r="AM53" s="418" t="str">
        <f>IF(I$10=0,"",IF(COUNTIF($BE$7:$BE52,AM$6)&gt;=HLOOKUP(AM$6,$E$8:$X$10,ROW($E$10)-ROW($E$8)+1,FALSE),"",SQRT(($AG53*$AB$14-($BM52+I$14))^2+($AG53*$AB$15-($BN52+I$15))^2+($AG53*$AB$16-($BO52+I$16))^2+($AG53*$AB$17-($BP52+I$17))^2+($AG53*$AB$18-($BQ52+I$18))^2+($AG53*$AB$19-($BR52+I$19))^2+($AG53*$AB$20-($BS52+I$20))^2+($AG53*$AB$21-($BT52+I$21))^2+($AG53*$AB$22-($BU52+I$22))^2+($AG53*$AB$23-($BV52+I$23))^2+($AG53*$AB$24-($BW52+I$24))^2+($AG53*$AB$25-($BX52+I$25))^2+($AG53*$AB$26-($BY52+I$26))^2+($AG53*$AB$27-($BZ52+I$27))^2+($AG53*$AB$28-($CA52+I$28))^2+($AG53*$AB$29-($CB52+I$29))^2+($AG53*$AB$30-($CC52+I$30))^2+($AG53*$AB$31-($CD52+I$31))^2+($AG53*$AB$32-($CE52+I$32))^2+($AG53*$AB$33-($CF52+I$33))^2+($AG53*$AB$34-($CG52+I$34))^2+($AG53*$AB$35-($CH52+I$35))^2+($AG53*$AB$36-($CI52+I$36))^2+($AG53*$AB$37-($CJ52+I$37))^2+($AG53*$AB$38-($CK52+I$38))^2+($AG53*$AB$39-($CL52+I$39))^2+($AG53*$AB$40-($CM52+I$40))^2+($AG53*$AB$41-($CN52+I$41))^2+($AG53*$AB$42-($CO52+I$42))^2+($AG53*$AB$43-($CP52+I$43))^2+($AG53*$AB$44-($CQ52+I$44))^2+($AG53*$AB$45-($CR52+I$45))^2+($AG53*$AB$46-($CS52+I$46))^2+($AG53*$AB$47-($CT52+I$47))^2+($AG53*$AB$48-($CU52+I$48))^2+($AG53*$AB$49-($CV52+I$49))^2+($AG53*$AB$50-($CW52+I$50))^2+($AG53*$AB$51-($CX52+I$51))^2+($AG53*$AB$52-($CY52+I$52))^2+($AG53*$AB$53-($CZ52+I$53))^2+($AG53*$AB$54-($DA52+I$54))^2+($AG53*$AB$55-($DB52+I$55))^2+($AG53*$AB$56-($DC52+I$56))^2+($AG53*$AB$57-($DD52+I$57))^2+($AG53*$AB$58-($DE52+I$58))^2+($AG53*$AB$59-($DF52+I$59))^2+($AG53*$AB$60-($DG52+I$60))^2+($AG53*$AB$61-($DH52+I$61))^2+($AG53*$AB$62-($DI52+I$62))^2+($AG53*$AB$63-($DJ52+I$63))^2)))</f>
        <v/>
      </c>
      <c r="AN53" s="418" t="str">
        <f>IF(J$10=0,"",IF(COUNTIF($BE$7:$BE52,AN$6)&gt;=HLOOKUP(AN$6,$E$8:$X$10,ROW($E$10)-ROW($E$8)+1,FALSE),"",SQRT(($AG53*$AB$14-($BM52+J$14))^2+($AG53*$AB$15-($BN52+J$15))^2+($AG53*$AB$16-($BO52+J$16))^2+($AG53*$AB$17-($BP52+J$17))^2+($AG53*$AB$18-($BQ52+J$18))^2+($AG53*$AB$19-($BR52+J$19))^2+($AG53*$AB$20-($BS52+J$20))^2+($AG53*$AB$21-($BT52+J$21))^2+($AG53*$AB$22-($BU52+J$22))^2+($AG53*$AB$23-($BV52+J$23))^2+($AG53*$AB$24-($BW52+J$24))^2+($AG53*$AB$25-($BX52+J$25))^2+($AG53*$AB$26-($BY52+J$26))^2+($AG53*$AB$27-($BZ52+J$27))^2+($AG53*$AB$28-($CA52+J$28))^2+($AG53*$AB$29-($CB52+J$29))^2+($AG53*$AB$30-($CC52+J$30))^2+($AG53*$AB$31-($CD52+J$31))^2+($AG53*$AB$32-($CE52+J$32))^2+($AG53*$AB$33-($CF52+J$33))^2+($AG53*$AB$34-($CG52+J$34))^2+($AG53*$AB$35-($CH52+J$35))^2+($AG53*$AB$36-($CI52+J$36))^2+($AG53*$AB$37-($CJ52+J$37))^2+($AG53*$AB$38-($CK52+J$38))^2+($AG53*$AB$39-($CL52+J$39))^2+($AG53*$AB$40-($CM52+J$40))^2+($AG53*$AB$41-($CN52+J$41))^2+($AG53*$AB$42-($CO52+J$42))^2+($AG53*$AB$43-($CP52+J$43))^2+($AG53*$AB$44-($CQ52+J$44))^2+($AG53*$AB$45-($CR52+J$45))^2+($AG53*$AB$46-($CS52+J$46))^2+($AG53*$AB$47-($CT52+J$47))^2+($AG53*$AB$48-($CU52+J$48))^2+($AG53*$AB$49-($CV52+J$49))^2+($AG53*$AB$50-($CW52+J$50))^2+($AG53*$AB$51-($CX52+J$51))^2+($AG53*$AB$52-($CY52+J$52))^2+($AG53*$AB$53-($CZ52+J$53))^2+($AG53*$AB$54-($DA52+J$54))^2+($AG53*$AB$55-($DB52+J$55))^2+($AG53*$AB$56-($DC52+J$56))^2+($AG53*$AB$57-($DD52+J$57))^2+($AG53*$AB$58-($DE52+J$58))^2+($AG53*$AB$59-($DF52+J$59))^2+($AG53*$AB$60-($DG52+J$60))^2+($AG53*$AB$61-($DH52+J$61))^2+($AG53*$AB$62-($DI52+J$62))^2+($AG53*$AB$63-($DJ52+J$63))^2)))</f>
        <v/>
      </c>
      <c r="AO53" s="418" t="str">
        <f>IF(K$10=0,"",IF(COUNTIF($BE$7:$BE52,AO$6)&gt;=HLOOKUP(AO$6,$E$8:$X$10,ROW($E$10)-ROW($E$8)+1,FALSE),"",SQRT(($AG53*$AB$14-($BM52+K$14))^2+($AG53*$AB$15-($BN52+K$15))^2+($AG53*$AB$16-($BO52+K$16))^2+($AG53*$AB$17-($BP52+K$17))^2+($AG53*$AB$18-($BQ52+K$18))^2+($AG53*$AB$19-($BR52+K$19))^2+($AG53*$AB$20-($BS52+K$20))^2+($AG53*$AB$21-($BT52+K$21))^2+($AG53*$AB$22-($BU52+K$22))^2+($AG53*$AB$23-($BV52+K$23))^2+($AG53*$AB$24-($BW52+K$24))^2+($AG53*$AB$25-($BX52+K$25))^2+($AG53*$AB$26-($BY52+K$26))^2+($AG53*$AB$27-($BZ52+K$27))^2+($AG53*$AB$28-($CA52+K$28))^2+($AG53*$AB$29-($CB52+K$29))^2+($AG53*$AB$30-($CC52+K$30))^2+($AG53*$AB$31-($CD52+K$31))^2+($AG53*$AB$32-($CE52+K$32))^2+($AG53*$AB$33-($CF52+K$33))^2+($AG53*$AB$34-($CG52+K$34))^2+($AG53*$AB$35-($CH52+K$35))^2+($AG53*$AB$36-($CI52+K$36))^2+($AG53*$AB$37-($CJ52+K$37))^2+($AG53*$AB$38-($CK52+K$38))^2+($AG53*$AB$39-($CL52+K$39))^2+($AG53*$AB$40-($CM52+K$40))^2+($AG53*$AB$41-($CN52+K$41))^2+($AG53*$AB$42-($CO52+K$42))^2+($AG53*$AB$43-($CP52+K$43))^2+($AG53*$AB$44-($CQ52+K$44))^2+($AG53*$AB$45-($CR52+K$45))^2+($AG53*$AB$46-($CS52+K$46))^2+($AG53*$AB$47-($CT52+K$47))^2+($AG53*$AB$48-($CU52+K$48))^2+($AG53*$AB$49-($CV52+K$49))^2+($AG53*$AB$50-($CW52+K$50))^2+($AG53*$AB$51-($CX52+K$51))^2+($AG53*$AB$52-($CY52+K$52))^2+($AG53*$AB$53-($CZ52+K$53))^2+($AG53*$AB$54-($DA52+K$54))^2+($AG53*$AB$55-($DB52+K$55))^2+($AG53*$AB$56-($DC52+K$56))^2+($AG53*$AB$57-($DD52+K$57))^2+($AG53*$AB$58-($DE52+K$58))^2+($AG53*$AB$59-($DF52+K$59))^2+($AG53*$AB$60-($DG52+K$60))^2+($AG53*$AB$61-($DH52+K$61))^2+($AG53*$AB$62-($DI52+K$62))^2+($AG53*$AB$63-($DJ52+K$63))^2)))</f>
        <v/>
      </c>
      <c r="AP53" s="418" t="str">
        <f>IF(L$10=0,"",IF(COUNTIF($BE$7:$BE52,AP$6)&gt;=HLOOKUP(AP$6,$E$8:$X$10,ROW($E$10)-ROW($E$8)+1,FALSE),"",SQRT(($AG53*$AB$14-($BM52+L$14))^2+($AG53*$AB$15-($BN52+L$15))^2+($AG53*$AB$16-($BO52+L$16))^2+($AG53*$AB$17-($BP52+L$17))^2+($AG53*$AB$18-($BQ52+L$18))^2+($AG53*$AB$19-($BR52+L$19))^2+($AG53*$AB$20-($BS52+L$20))^2+($AG53*$AB$21-($BT52+L$21))^2+($AG53*$AB$22-($BU52+L$22))^2+($AG53*$AB$23-($BV52+L$23))^2+($AG53*$AB$24-($BW52+L$24))^2+($AG53*$AB$25-($BX52+L$25))^2+($AG53*$AB$26-($BY52+L$26))^2+($AG53*$AB$27-($BZ52+L$27))^2+($AG53*$AB$28-($CA52+L$28))^2+($AG53*$AB$29-($CB52+L$29))^2+($AG53*$AB$30-($CC52+L$30))^2+($AG53*$AB$31-($CD52+L$31))^2+($AG53*$AB$32-($CE52+L$32))^2+($AG53*$AB$33-($CF52+L$33))^2+($AG53*$AB$34-($CG52+L$34))^2+($AG53*$AB$35-($CH52+L$35))^2+($AG53*$AB$36-($CI52+L$36))^2+($AG53*$AB$37-($CJ52+L$37))^2+($AG53*$AB$38-($CK52+L$38))^2+($AG53*$AB$39-($CL52+L$39))^2+($AG53*$AB$40-($CM52+L$40))^2+($AG53*$AB$41-($CN52+L$41))^2+($AG53*$AB$42-($CO52+L$42))^2+($AG53*$AB$43-($CP52+L$43))^2+($AG53*$AB$44-($CQ52+L$44))^2+($AG53*$AB$45-($CR52+L$45))^2+($AG53*$AB$46-($CS52+L$46))^2+($AG53*$AB$47-($CT52+L$47))^2+($AG53*$AB$48-($CU52+L$48))^2+($AG53*$AB$49-($CV52+L$49))^2+($AG53*$AB$50-($CW52+L$50))^2+($AG53*$AB$51-($CX52+L$51))^2+($AG53*$AB$52-($CY52+L$52))^2+($AG53*$AB$53-($CZ52+L$53))^2+($AG53*$AB$54-($DA52+L$54))^2+($AG53*$AB$55-($DB52+L$55))^2+($AG53*$AB$56-($DC52+L$56))^2+($AG53*$AB$57-($DD52+L$57))^2+($AG53*$AB$58-($DE52+L$58))^2+($AG53*$AB$59-($DF52+L$59))^2+($AG53*$AB$60-($DG52+L$60))^2+($AG53*$AB$61-($DH52+L$61))^2+($AG53*$AB$62-($DI52+L$62))^2+($AG53*$AB$63-($DJ52+L$63))^2)))</f>
        <v/>
      </c>
      <c r="AQ53" s="418" t="str">
        <f>IF(M$10=0,"",IF(COUNTIF($BE$7:$BE52,AQ$6)&gt;=HLOOKUP(AQ$6,$E$8:$X$10,ROW($E$10)-ROW($E$8)+1,FALSE),"",SQRT(($AG53*$AB$14-($BM52+M$14))^2+($AG53*$AB$15-($BN52+M$15))^2+($AG53*$AB$16-($BO52+M$16))^2+($AG53*$AB$17-($BP52+M$17))^2+($AG53*$AB$18-($BQ52+M$18))^2+($AG53*$AB$19-($BR52+M$19))^2+($AG53*$AB$20-($BS52+M$20))^2+($AG53*$AB$21-($BT52+M$21))^2+($AG53*$AB$22-($BU52+M$22))^2+($AG53*$AB$23-($BV52+M$23))^2+($AG53*$AB$24-($BW52+M$24))^2+($AG53*$AB$25-($BX52+M$25))^2+($AG53*$AB$26-($BY52+M$26))^2+($AG53*$AB$27-($BZ52+M$27))^2+($AG53*$AB$28-($CA52+M$28))^2+($AG53*$AB$29-($CB52+M$29))^2+($AG53*$AB$30-($CC52+M$30))^2+($AG53*$AB$31-($CD52+M$31))^2+($AG53*$AB$32-($CE52+M$32))^2+($AG53*$AB$33-($CF52+M$33))^2+($AG53*$AB$34-($CG52+M$34))^2+($AG53*$AB$35-($CH52+M$35))^2+($AG53*$AB$36-($CI52+M$36))^2+($AG53*$AB$37-($CJ52+M$37))^2+($AG53*$AB$38-($CK52+M$38))^2+($AG53*$AB$39-($CL52+M$39))^2+($AG53*$AB$40-($CM52+M$40))^2+($AG53*$AB$41-($CN52+M$41))^2+($AG53*$AB$42-($CO52+M$42))^2+($AG53*$AB$43-($CP52+M$43))^2+($AG53*$AB$44-($CQ52+M$44))^2+($AG53*$AB$45-($CR52+M$45))^2+($AG53*$AB$46-($CS52+M$46))^2+($AG53*$AB$47-($CT52+M$47))^2+($AG53*$AB$48-($CU52+M$48))^2+($AG53*$AB$49-($CV52+M$49))^2+($AG53*$AB$50-($CW52+M$50))^2+($AG53*$AB$51-($CX52+M$51))^2+($AG53*$AB$52-($CY52+M$52))^2+($AG53*$AB$53-($CZ52+M$53))^2+($AG53*$AB$54-($DA52+M$54))^2+($AG53*$AB$55-($DB52+M$55))^2+($AG53*$AB$56-($DC52+M$56))^2+($AG53*$AB$57-($DD52+M$57))^2+($AG53*$AB$58-($DE52+M$58))^2+($AG53*$AB$59-($DF52+M$59))^2+($AG53*$AB$60-($DG52+M$60))^2+($AG53*$AB$61-($DH52+M$61))^2+($AG53*$AB$62-($DI52+M$62))^2+($AG53*$AB$63-($DJ52+M$63))^2)))</f>
        <v/>
      </c>
      <c r="AR53" s="418" t="str">
        <f>IF(N$10=0,"",IF(COUNTIF($BE$7:$BE52,AR$6)&gt;=HLOOKUP(AR$6,$E$8:$X$10,ROW($E$10)-ROW($E$8)+1,FALSE),"",SQRT(($AG53*$AB$14-($BM52+N$14))^2+($AG53*$AB$15-($BN52+N$15))^2+($AG53*$AB$16-($BO52+N$16))^2+($AG53*$AB$17-($BP52+N$17))^2+($AG53*$AB$18-($BQ52+N$18))^2+($AG53*$AB$19-($BR52+N$19))^2+($AG53*$AB$20-($BS52+N$20))^2+($AG53*$AB$21-($BT52+N$21))^2+($AG53*$AB$22-($BU52+N$22))^2+($AG53*$AB$23-($BV52+N$23))^2+($AG53*$AB$24-($BW52+N$24))^2+($AG53*$AB$25-($BX52+N$25))^2+($AG53*$AB$26-($BY52+N$26))^2+($AG53*$AB$27-($BZ52+N$27))^2+($AG53*$AB$28-($CA52+N$28))^2+($AG53*$AB$29-($CB52+N$29))^2+($AG53*$AB$30-($CC52+N$30))^2+($AG53*$AB$31-($CD52+N$31))^2+($AG53*$AB$32-($CE52+N$32))^2+($AG53*$AB$33-($CF52+N$33))^2+($AG53*$AB$34-($CG52+N$34))^2+($AG53*$AB$35-($CH52+N$35))^2+($AG53*$AB$36-($CI52+N$36))^2+($AG53*$AB$37-($CJ52+N$37))^2+($AG53*$AB$38-($CK52+N$38))^2+($AG53*$AB$39-($CL52+N$39))^2+($AG53*$AB$40-($CM52+N$40))^2+($AG53*$AB$41-($CN52+N$41))^2+($AG53*$AB$42-($CO52+N$42))^2+($AG53*$AB$43-($CP52+N$43))^2+($AG53*$AB$44-($CQ52+N$44))^2+($AG53*$AB$45-($CR52+N$45))^2+($AG53*$AB$46-($CS52+N$46))^2+($AG53*$AB$47-($CT52+N$47))^2+($AG53*$AB$48-($CU52+N$48))^2+($AG53*$AB$49-($CV52+N$49))^2+($AG53*$AB$50-($CW52+N$50))^2+($AG53*$AB$51-($CX52+N$51))^2+($AG53*$AB$52-($CY52+N$52))^2+($AG53*$AB$53-($CZ52+N$53))^2+($AG53*$AB$54-($DA52+N$54))^2+($AG53*$AB$55-($DB52+N$55))^2+($AG53*$AB$56-($DC52+N$56))^2+($AG53*$AB$57-($DD52+N$57))^2+($AG53*$AB$58-($DE52+N$58))^2+($AG53*$AB$59-($DF52+N$59))^2+($AG53*$AB$60-($DG52+N$60))^2+($AG53*$AB$61-($DH52+N$61))^2+($AG53*$AB$62-($DI52+N$62))^2+($AG53*$AB$63-($DJ52+N$63))^2)))</f>
        <v/>
      </c>
      <c r="AS53" s="418" t="str">
        <f>IF(O$10=0,"",IF(COUNTIF($BE$7:$BE52,AS$6)&gt;=HLOOKUP(AS$6,$E$8:$X$10,ROW($E$10)-ROW($E$8)+1,FALSE),"",SQRT(($AG53*$AB$14-($BM52+O$14))^2+($AG53*$AB$15-($BN52+O$15))^2+($AG53*$AB$16-($BO52+O$16))^2+($AG53*$AB$17-($BP52+O$17))^2+($AG53*$AB$18-($BQ52+O$18))^2+($AG53*$AB$19-($BR52+O$19))^2+($AG53*$AB$20-($BS52+O$20))^2+($AG53*$AB$21-($BT52+O$21))^2+($AG53*$AB$22-($BU52+O$22))^2+($AG53*$AB$23-($BV52+O$23))^2+($AG53*$AB$24-($BW52+O$24))^2+($AG53*$AB$25-($BX52+O$25))^2+($AG53*$AB$26-($BY52+O$26))^2+($AG53*$AB$27-($BZ52+O$27))^2+($AG53*$AB$28-($CA52+O$28))^2+($AG53*$AB$29-($CB52+O$29))^2+($AG53*$AB$30-($CC52+O$30))^2+($AG53*$AB$31-($CD52+O$31))^2+($AG53*$AB$32-($CE52+O$32))^2+($AG53*$AB$33-($CF52+O$33))^2+($AG53*$AB$34-($CG52+O$34))^2+($AG53*$AB$35-($CH52+O$35))^2+($AG53*$AB$36-($CI52+O$36))^2+($AG53*$AB$37-($CJ52+O$37))^2+($AG53*$AB$38-($CK52+O$38))^2+($AG53*$AB$39-($CL52+O$39))^2+($AG53*$AB$40-($CM52+O$40))^2+($AG53*$AB$41-($CN52+O$41))^2+($AG53*$AB$42-($CO52+O$42))^2+($AG53*$AB$43-($CP52+O$43))^2+($AG53*$AB$44-($CQ52+O$44))^2+($AG53*$AB$45-($CR52+O$45))^2+($AG53*$AB$46-($CS52+O$46))^2+($AG53*$AB$47-($CT52+O$47))^2+($AG53*$AB$48-($CU52+O$48))^2+($AG53*$AB$49-($CV52+O$49))^2+($AG53*$AB$50-($CW52+O$50))^2+($AG53*$AB$51-($CX52+O$51))^2+($AG53*$AB$52-($CY52+O$52))^2+($AG53*$AB$53-($CZ52+O$53))^2+($AG53*$AB$54-($DA52+O$54))^2+($AG53*$AB$55-($DB52+O$55))^2+($AG53*$AB$56-($DC52+O$56))^2+($AG53*$AB$57-($DD52+O$57))^2+($AG53*$AB$58-($DE52+O$58))^2+($AG53*$AB$59-($DF52+O$59))^2+($AG53*$AB$60-($DG52+O$60))^2+($AG53*$AB$61-($DH52+O$61))^2+($AG53*$AB$62-($DI52+O$62))^2+($AG53*$AB$63-($DJ52+O$63))^2)))</f>
        <v/>
      </c>
      <c r="AT53" s="418" t="str">
        <f>IF(P$10=0,"",IF(COUNTIF($BE$7:$BE52,AT$6)&gt;=HLOOKUP(AT$6,$E$8:$X$10,ROW($E$10)-ROW($E$8)+1,FALSE),"",SQRT(($AG53*$AB$14-($BM52+P$14))^2+($AG53*$AB$15-($BN52+P$15))^2+($AG53*$AB$16-($BO52+P$16))^2+($AG53*$AB$17-($BP52+P$17))^2+($AG53*$AB$18-($BQ52+P$18))^2+($AG53*$AB$19-($BR52+P$19))^2+($AG53*$AB$20-($BS52+P$20))^2+($AG53*$AB$21-($BT52+P$21))^2+($AG53*$AB$22-($BU52+P$22))^2+($AG53*$AB$23-($BV52+P$23))^2+($AG53*$AB$24-($BW52+P$24))^2+($AG53*$AB$25-($BX52+P$25))^2+($AG53*$AB$26-($BY52+P$26))^2+($AG53*$AB$27-($BZ52+P$27))^2+($AG53*$AB$28-($CA52+P$28))^2+($AG53*$AB$29-($CB52+P$29))^2+($AG53*$AB$30-($CC52+P$30))^2+($AG53*$AB$31-($CD52+P$31))^2+($AG53*$AB$32-($CE52+P$32))^2+($AG53*$AB$33-($CF52+P$33))^2+($AG53*$AB$34-($CG52+P$34))^2+($AG53*$AB$35-($CH52+P$35))^2+($AG53*$AB$36-($CI52+P$36))^2+($AG53*$AB$37-($CJ52+P$37))^2+($AG53*$AB$38-($CK52+P$38))^2+($AG53*$AB$39-($CL52+P$39))^2+($AG53*$AB$40-($CM52+P$40))^2+($AG53*$AB$41-($CN52+P$41))^2+($AG53*$AB$42-($CO52+P$42))^2+($AG53*$AB$43-($CP52+P$43))^2+($AG53*$AB$44-($CQ52+P$44))^2+($AG53*$AB$45-($CR52+P$45))^2+($AG53*$AB$46-($CS52+P$46))^2+($AG53*$AB$47-($CT52+P$47))^2+($AG53*$AB$48-($CU52+P$48))^2+($AG53*$AB$49-($CV52+P$49))^2+($AG53*$AB$50-($CW52+P$50))^2+($AG53*$AB$51-($CX52+P$51))^2+($AG53*$AB$52-($CY52+P$52))^2+($AG53*$AB$53-($CZ52+P$53))^2+($AG53*$AB$54-($DA52+P$54))^2+($AG53*$AB$55-($DB52+P$55))^2+($AG53*$AB$56-($DC52+P$56))^2+($AG53*$AB$57-($DD52+P$57))^2+($AG53*$AB$58-($DE52+P$58))^2+($AG53*$AB$59-($DF52+P$59))^2+($AG53*$AB$60-($DG52+P$60))^2+($AG53*$AB$61-($DH52+P$61))^2+($AG53*$AB$62-($DI52+P$62))^2+($AG53*$AB$63-($DJ52+P$63))^2)))</f>
        <v/>
      </c>
      <c r="AU53" s="418" t="str">
        <f>IF(Q$10=0,"",IF(COUNTIF($BE$7:$BE52,AU$6)&gt;=HLOOKUP(AU$6,$E$8:$X$10,ROW($E$10)-ROW($E$8)+1,FALSE),"",SQRT(($AG53*$AB$14-($BM52+Q$14))^2+($AG53*$AB$15-($BN52+Q$15))^2+($AG53*$AB$16-($BO52+Q$16))^2+($AG53*$AB$17-($BP52+Q$17))^2+($AG53*$AB$18-($BQ52+Q$18))^2+($AG53*$AB$19-($BR52+Q$19))^2+($AG53*$AB$20-($BS52+Q$20))^2+($AG53*$AB$21-($BT52+Q$21))^2+($AG53*$AB$22-($BU52+Q$22))^2+($AG53*$AB$23-($BV52+Q$23))^2+($AG53*$AB$24-($BW52+Q$24))^2+($AG53*$AB$25-($BX52+Q$25))^2+($AG53*$AB$26-($BY52+Q$26))^2+($AG53*$AB$27-($BZ52+Q$27))^2+($AG53*$AB$28-($CA52+Q$28))^2+($AG53*$AB$29-($CB52+Q$29))^2+($AG53*$AB$30-($CC52+Q$30))^2+($AG53*$AB$31-($CD52+Q$31))^2+($AG53*$AB$32-($CE52+Q$32))^2+($AG53*$AB$33-($CF52+Q$33))^2+($AG53*$AB$34-($CG52+Q$34))^2+($AG53*$AB$35-($CH52+Q$35))^2+($AG53*$AB$36-($CI52+Q$36))^2+($AG53*$AB$37-($CJ52+Q$37))^2+($AG53*$AB$38-($CK52+Q$38))^2+($AG53*$AB$39-($CL52+Q$39))^2+($AG53*$AB$40-($CM52+Q$40))^2+($AG53*$AB$41-($CN52+Q$41))^2+($AG53*$AB$42-($CO52+Q$42))^2+($AG53*$AB$43-($CP52+Q$43))^2+($AG53*$AB$44-($CQ52+Q$44))^2+($AG53*$AB$45-($CR52+Q$45))^2+($AG53*$AB$46-($CS52+Q$46))^2+($AG53*$AB$47-($CT52+Q$47))^2+($AG53*$AB$48-($CU52+Q$48))^2+($AG53*$AB$49-($CV52+Q$49))^2+($AG53*$AB$50-($CW52+Q$50))^2+($AG53*$AB$51-($CX52+Q$51))^2+($AG53*$AB$52-($CY52+Q$52))^2+($AG53*$AB$53-($CZ52+Q$53))^2+($AG53*$AB$54-($DA52+Q$54))^2+($AG53*$AB$55-($DB52+Q$55))^2+($AG53*$AB$56-($DC52+Q$56))^2+($AG53*$AB$57-($DD52+Q$57))^2+($AG53*$AB$58-($DE52+Q$58))^2+($AG53*$AB$59-($DF52+Q$59))^2+($AG53*$AB$60-($DG52+Q$60))^2+($AG53*$AB$61-($DH52+Q$61))^2+($AG53*$AB$62-($DI52+Q$62))^2+($AG53*$AB$63-($DJ52+Q$63))^2)))</f>
        <v/>
      </c>
      <c r="AV53" s="418" t="str">
        <f>IF(R$10=0,"",IF(COUNTIF($BE$7:$BE52,AV$6)&gt;=HLOOKUP(AV$6,$E$8:$X$10,ROW($E$10)-ROW($E$8)+1,FALSE),"",SQRT(($AG53*$AB$14-($BM52+R$14))^2+($AG53*$AB$15-($BN52+R$15))^2+($AG53*$AB$16-($BO52+R$16))^2+($AG53*$AB$17-($BP52+R$17))^2+($AG53*$AB$18-($BQ52+R$18))^2+($AG53*$AB$19-($BR52+R$19))^2+($AG53*$AB$20-($BS52+R$20))^2+($AG53*$AB$21-($BT52+R$21))^2+($AG53*$AB$22-($BU52+R$22))^2+($AG53*$AB$23-($BV52+R$23))^2+($AG53*$AB$24-($BW52+R$24))^2+($AG53*$AB$25-($BX52+R$25))^2+($AG53*$AB$26-($BY52+R$26))^2+($AG53*$AB$27-($BZ52+R$27))^2+($AG53*$AB$28-($CA52+R$28))^2+($AG53*$AB$29-($CB52+R$29))^2+($AG53*$AB$30-($CC52+R$30))^2+($AG53*$AB$31-($CD52+R$31))^2+($AG53*$AB$32-($CE52+R$32))^2+($AG53*$AB$33-($CF52+R$33))^2+($AG53*$AB$34-($CG52+R$34))^2+($AG53*$AB$35-($CH52+R$35))^2+($AG53*$AB$36-($CI52+R$36))^2+($AG53*$AB$37-($CJ52+R$37))^2+($AG53*$AB$38-($CK52+R$38))^2+($AG53*$AB$39-($CL52+R$39))^2+($AG53*$AB$40-($CM52+R$40))^2+($AG53*$AB$41-($CN52+R$41))^2+($AG53*$AB$42-($CO52+R$42))^2+($AG53*$AB$43-($CP52+R$43))^2+($AG53*$AB$44-($CQ52+R$44))^2+($AG53*$AB$45-($CR52+R$45))^2+($AG53*$AB$46-($CS52+R$46))^2+($AG53*$AB$47-($CT52+R$47))^2+($AG53*$AB$48-($CU52+R$48))^2+($AG53*$AB$49-($CV52+R$49))^2+($AG53*$AB$50-($CW52+R$50))^2+($AG53*$AB$51-($CX52+R$51))^2+($AG53*$AB$52-($CY52+R$52))^2+($AG53*$AB$53-($CZ52+R$53))^2+($AG53*$AB$54-($DA52+R$54))^2+($AG53*$AB$55-($DB52+R$55))^2+($AG53*$AB$56-($DC52+R$56))^2+($AG53*$AB$57-($DD52+R$57))^2+($AG53*$AB$58-($DE52+R$58))^2+($AG53*$AB$59-($DF52+R$59))^2+($AG53*$AB$60-($DG52+R$60))^2+($AG53*$AB$61-($DH52+R$61))^2+($AG53*$AB$62-($DI52+R$62))^2+($AG53*$AB$63-($DJ52+R$63))^2)))</f>
        <v/>
      </c>
      <c r="AW53" s="418" t="str">
        <f>IF(S$10=0,"",IF(COUNTIF($BE$7:$BE52,AW$6)&gt;=HLOOKUP(AW$6,$E$8:$X$10,ROW($E$10)-ROW($E$8)+1,FALSE),"",SQRT(($AG53*$AB$14-($BM52+S$14))^2+($AG53*$AB$15-($BN52+S$15))^2+($AG53*$AB$16-($BO52+S$16))^2+($AG53*$AB$17-($BP52+S$17))^2+($AG53*$AB$18-($BQ52+S$18))^2+($AG53*$AB$19-($BR52+S$19))^2+($AG53*$AB$20-($BS52+S$20))^2+($AG53*$AB$21-($BT52+S$21))^2+($AG53*$AB$22-($BU52+S$22))^2+($AG53*$AB$23-($BV52+S$23))^2+($AG53*$AB$24-($BW52+S$24))^2+($AG53*$AB$25-($BX52+S$25))^2+($AG53*$AB$26-($BY52+S$26))^2+($AG53*$AB$27-($BZ52+S$27))^2+($AG53*$AB$28-($CA52+S$28))^2+($AG53*$AB$29-($CB52+S$29))^2+($AG53*$AB$30-($CC52+S$30))^2+($AG53*$AB$31-($CD52+S$31))^2+($AG53*$AB$32-($CE52+S$32))^2+($AG53*$AB$33-($CF52+S$33))^2+($AG53*$AB$34-($CG52+S$34))^2+($AG53*$AB$35-($CH52+S$35))^2+($AG53*$AB$36-($CI52+S$36))^2+($AG53*$AB$37-($CJ52+S$37))^2+($AG53*$AB$38-($CK52+S$38))^2+($AG53*$AB$39-($CL52+S$39))^2+($AG53*$AB$40-($CM52+S$40))^2+($AG53*$AB$41-($CN52+S$41))^2+($AG53*$AB$42-($CO52+S$42))^2+($AG53*$AB$43-($CP52+S$43))^2+($AG53*$AB$44-($CQ52+S$44))^2+($AG53*$AB$45-($CR52+S$45))^2+($AG53*$AB$46-($CS52+S$46))^2+($AG53*$AB$47-($CT52+S$47))^2+($AG53*$AB$48-($CU52+S$48))^2+($AG53*$AB$49-($CV52+S$49))^2+($AG53*$AB$50-($CW52+S$50))^2+($AG53*$AB$51-($CX52+S$51))^2+($AG53*$AB$52-($CY52+S$52))^2+($AG53*$AB$53-($CZ52+S$53))^2+($AG53*$AB$54-($DA52+S$54))^2+($AG53*$AB$55-($DB52+S$55))^2+($AG53*$AB$56-($DC52+S$56))^2+($AG53*$AB$57-($DD52+S$57))^2+($AG53*$AB$58-($DE52+S$58))^2+($AG53*$AB$59-($DF52+S$59))^2+($AG53*$AB$60-($DG52+S$60))^2+($AG53*$AB$61-($DH52+S$61))^2+($AG53*$AB$62-($DI52+S$62))^2+($AG53*$AB$63-($DJ52+S$63))^2)))</f>
        <v/>
      </c>
      <c r="AX53" s="418" t="str">
        <f>IF(T$10=0,"",IF(COUNTIF($BE$7:$BE52,AX$6)&gt;=HLOOKUP(AX$6,$E$8:$X$10,ROW($E$10)-ROW($E$8)+1,FALSE),"",SQRT(($AG53*$AB$14-($BM52+T$14))^2+($AG53*$AB$15-($BN52+T$15))^2+($AG53*$AB$16-($BO52+T$16))^2+($AG53*$AB$17-($BP52+T$17))^2+($AG53*$AB$18-($BQ52+T$18))^2+($AG53*$AB$19-($BR52+T$19))^2+($AG53*$AB$20-($BS52+T$20))^2+($AG53*$AB$21-($BT52+T$21))^2+($AG53*$AB$22-($BU52+T$22))^2+($AG53*$AB$23-($BV52+T$23))^2+($AG53*$AB$24-($BW52+T$24))^2+($AG53*$AB$25-($BX52+T$25))^2+($AG53*$AB$26-($BY52+T$26))^2+($AG53*$AB$27-($BZ52+T$27))^2+($AG53*$AB$28-($CA52+T$28))^2+($AG53*$AB$29-($CB52+T$29))^2+($AG53*$AB$30-($CC52+T$30))^2+($AG53*$AB$31-($CD52+T$31))^2+($AG53*$AB$32-($CE52+T$32))^2+($AG53*$AB$33-($CF52+T$33))^2+($AG53*$AB$34-($CG52+T$34))^2+($AG53*$AB$35-($CH52+T$35))^2+($AG53*$AB$36-($CI52+T$36))^2+($AG53*$AB$37-($CJ52+T$37))^2+($AG53*$AB$38-($CK52+T$38))^2+($AG53*$AB$39-($CL52+T$39))^2+($AG53*$AB$40-($CM52+T$40))^2+($AG53*$AB$41-($CN52+T$41))^2+($AG53*$AB$42-($CO52+T$42))^2+($AG53*$AB$43-($CP52+T$43))^2+($AG53*$AB$44-($CQ52+T$44))^2+($AG53*$AB$45-($CR52+T$45))^2+($AG53*$AB$46-($CS52+T$46))^2+($AG53*$AB$47-($CT52+T$47))^2+($AG53*$AB$48-($CU52+T$48))^2+($AG53*$AB$49-($CV52+T$49))^2+($AG53*$AB$50-($CW52+T$50))^2+($AG53*$AB$51-($CX52+T$51))^2+($AG53*$AB$52-($CY52+T$52))^2+($AG53*$AB$53-($CZ52+T$53))^2+($AG53*$AB$54-($DA52+T$54))^2+($AG53*$AB$55-($DB52+T$55))^2+($AG53*$AB$56-($DC52+T$56))^2+($AG53*$AB$57-($DD52+T$57))^2+($AG53*$AB$58-($DE52+T$58))^2+($AG53*$AB$59-($DF52+T$59))^2+($AG53*$AB$60-($DG52+T$60))^2+($AG53*$AB$61-($DH52+T$61))^2+($AG53*$AB$62-($DI52+T$62))^2+($AG53*$AB$63-($DJ52+T$63))^2)))</f>
        <v/>
      </c>
      <c r="AY53" s="418" t="str">
        <f>IF(U$10=0,"",IF(COUNTIF($BE$7:$BE52,AY$6)&gt;=HLOOKUP(AY$6,$E$8:$X$10,ROW($E$10)-ROW($E$8)+1,FALSE),"",SQRT(($AG53*$AB$14-($BM52+U$14))^2+($AG53*$AB$15-($BN52+U$15))^2+($AG53*$AB$16-($BO52+U$16))^2+($AG53*$AB$17-($BP52+U$17))^2+($AG53*$AB$18-($BQ52+U$18))^2+($AG53*$AB$19-($BR52+U$19))^2+($AG53*$AB$20-($BS52+U$20))^2+($AG53*$AB$21-($BT52+U$21))^2+($AG53*$AB$22-($BU52+U$22))^2+($AG53*$AB$23-($BV52+U$23))^2+($AG53*$AB$24-($BW52+U$24))^2+($AG53*$AB$25-($BX52+U$25))^2+($AG53*$AB$26-($BY52+U$26))^2+($AG53*$AB$27-($BZ52+U$27))^2+($AG53*$AB$28-($CA52+U$28))^2+($AG53*$AB$29-($CB52+U$29))^2+($AG53*$AB$30-($CC52+U$30))^2+($AG53*$AB$31-($CD52+U$31))^2+($AG53*$AB$32-($CE52+U$32))^2+($AG53*$AB$33-($CF52+U$33))^2+($AG53*$AB$34-($CG52+U$34))^2+($AG53*$AB$35-($CH52+U$35))^2+($AG53*$AB$36-($CI52+U$36))^2+($AG53*$AB$37-($CJ52+U$37))^2+($AG53*$AB$38-($CK52+U$38))^2+($AG53*$AB$39-($CL52+U$39))^2+($AG53*$AB$40-($CM52+U$40))^2+($AG53*$AB$41-($CN52+U$41))^2+($AG53*$AB$42-($CO52+U$42))^2+($AG53*$AB$43-($CP52+U$43))^2+($AG53*$AB$44-($CQ52+U$44))^2+($AG53*$AB$45-($CR52+U$45))^2+($AG53*$AB$46-($CS52+U$46))^2+($AG53*$AB$47-($CT52+U$47))^2+($AG53*$AB$48-($CU52+U$48))^2+($AG53*$AB$49-($CV52+U$49))^2+($AG53*$AB$50-($CW52+U$50))^2+($AG53*$AB$51-($CX52+U$51))^2+($AG53*$AB$52-($CY52+U$52))^2+($AG53*$AB$53-($CZ52+U$53))^2+($AG53*$AB$54-($DA52+U$54))^2+($AG53*$AB$55-($DB52+U$55))^2+($AG53*$AB$56-($DC52+U$56))^2+($AG53*$AB$57-($DD52+U$57))^2+($AG53*$AB$58-($DE52+U$58))^2+($AG53*$AB$59-($DF52+U$59))^2+($AG53*$AB$60-($DG52+U$60))^2+($AG53*$AB$61-($DH52+U$61))^2+($AG53*$AB$62-($DI52+U$62))^2+($AG53*$AB$63-($DJ52+U$63))^2)))</f>
        <v/>
      </c>
      <c r="AZ53" s="418" t="str">
        <f>IF(V$10=0,"",IF(COUNTIF($BE$7:$BE52,AZ$6)&gt;=HLOOKUP(AZ$6,$E$8:$X$10,ROW($E$10)-ROW($E$8)+1,FALSE),"",SQRT(($AG53*$AB$14-($BM52+V$14))^2+($AG53*$AB$15-($BN52+V$15))^2+($AG53*$AB$16-($BO52+V$16))^2+($AG53*$AB$17-($BP52+V$17))^2+($AG53*$AB$18-($BQ52+V$18))^2+($AG53*$AB$19-($BR52+V$19))^2+($AG53*$AB$20-($BS52+V$20))^2+($AG53*$AB$21-($BT52+V$21))^2+($AG53*$AB$22-($BU52+V$22))^2+($AG53*$AB$23-($BV52+V$23))^2+($AG53*$AB$24-($BW52+V$24))^2+($AG53*$AB$25-($BX52+V$25))^2+($AG53*$AB$26-($BY52+V$26))^2+($AG53*$AB$27-($BZ52+V$27))^2+($AG53*$AB$28-($CA52+V$28))^2+($AG53*$AB$29-($CB52+V$29))^2+($AG53*$AB$30-($CC52+V$30))^2+($AG53*$AB$31-($CD52+V$31))^2+($AG53*$AB$32-($CE52+V$32))^2+($AG53*$AB$33-($CF52+V$33))^2+($AG53*$AB$34-($CG52+V$34))^2+($AG53*$AB$35-($CH52+V$35))^2+($AG53*$AB$36-($CI52+V$36))^2+($AG53*$AB$37-($CJ52+V$37))^2+($AG53*$AB$38-($CK52+V$38))^2+($AG53*$AB$39-($CL52+V$39))^2+($AG53*$AB$40-($CM52+V$40))^2+($AG53*$AB$41-($CN52+V$41))^2+($AG53*$AB$42-($CO52+V$42))^2+($AG53*$AB$43-($CP52+V$43))^2+($AG53*$AB$44-($CQ52+V$44))^2+($AG53*$AB$45-($CR52+V$45))^2+($AG53*$AB$46-($CS52+V$46))^2+($AG53*$AB$47-($CT52+V$47))^2+($AG53*$AB$48-($CU52+V$48))^2+($AG53*$AB$49-($CV52+V$49))^2+($AG53*$AB$50-($CW52+V$50))^2+($AG53*$AB$51-($CX52+V$51))^2+($AG53*$AB$52-($CY52+V$52))^2+($AG53*$AB$53-($CZ52+V$53))^2+($AG53*$AB$54-($DA52+V$54))^2+($AG53*$AB$55-($DB52+V$55))^2+($AG53*$AB$56-($DC52+V$56))^2+($AG53*$AB$57-($DD52+V$57))^2+($AG53*$AB$58-($DE52+V$58))^2+($AG53*$AB$59-($DF52+V$59))^2+($AG53*$AB$60-($DG52+V$60))^2+($AG53*$AB$61-($DH52+V$61))^2+($AG53*$AB$62-($DI52+V$62))^2+($AG53*$AB$63-($DJ52+V$63))^2)))</f>
        <v/>
      </c>
      <c r="BA53" s="418" t="str">
        <f>IF(W$10=0,"",IF(COUNTIF($BE$7:$BE52,BA$6)&gt;=HLOOKUP(BA$6,$E$8:$X$10,ROW($E$10)-ROW($E$8)+1,FALSE),"",SQRT(($AG53*$AB$14-($BM52+W$14))^2+($AG53*$AB$15-($BN52+W$15))^2+($AG53*$AB$16-($BO52+W$16))^2+($AG53*$AB$17-($BP52+W$17))^2+($AG53*$AB$18-($BQ52+W$18))^2+($AG53*$AB$19-($BR52+W$19))^2+($AG53*$AB$20-($BS52+W$20))^2+($AG53*$AB$21-($BT52+W$21))^2+($AG53*$AB$22-($BU52+W$22))^2+($AG53*$AB$23-($BV52+W$23))^2+($AG53*$AB$24-($BW52+W$24))^2+($AG53*$AB$25-($BX52+W$25))^2+($AG53*$AB$26-($BY52+W$26))^2+($AG53*$AB$27-($BZ52+W$27))^2+($AG53*$AB$28-($CA52+W$28))^2+($AG53*$AB$29-($CB52+W$29))^2+($AG53*$AB$30-($CC52+W$30))^2+($AG53*$AB$31-($CD52+W$31))^2+($AG53*$AB$32-($CE52+W$32))^2+($AG53*$AB$33-($CF52+W$33))^2+($AG53*$AB$34-($CG52+W$34))^2+($AG53*$AB$35-($CH52+W$35))^2+($AG53*$AB$36-($CI52+W$36))^2+($AG53*$AB$37-($CJ52+W$37))^2+($AG53*$AB$38-($CK52+W$38))^2+($AG53*$AB$39-($CL52+W$39))^2+($AG53*$AB$40-($CM52+W$40))^2+($AG53*$AB$41-($CN52+W$41))^2+($AG53*$AB$42-($CO52+W$42))^2+($AG53*$AB$43-($CP52+W$43))^2+($AG53*$AB$44-($CQ52+W$44))^2+($AG53*$AB$45-($CR52+W$45))^2+($AG53*$AB$46-($CS52+W$46))^2+($AG53*$AB$47-($CT52+W$47))^2+($AG53*$AB$48-($CU52+W$48))^2+($AG53*$AB$49-($CV52+W$49))^2+($AG53*$AB$50-($CW52+W$50))^2+($AG53*$AB$51-($CX52+W$51))^2+($AG53*$AB$52-($CY52+W$52))^2+($AG53*$AB$53-($CZ52+W$53))^2+($AG53*$AB$54-($DA52+W$54))^2+($AG53*$AB$55-($DB52+W$55))^2+($AG53*$AB$56-($DC52+W$56))^2+($AG53*$AB$57-($DD52+W$57))^2+($AG53*$AB$58-($DE52+W$58))^2+($AG53*$AB$59-($DF52+W$59))^2+($AG53*$AB$60-($DG52+W$60))^2+($AG53*$AB$61-($DH52+W$61))^2+($AG53*$AB$62-($DI52+W$62))^2+($AG53*$AB$63-($DJ52+W$63))^2)))</f>
        <v/>
      </c>
      <c r="BB53" s="418" t="str">
        <f>IF(X$10=0,"",IF(COUNTIF($BE$7:$BE52,BB$6)&gt;=HLOOKUP(BB$6,$E$8:$X$10,ROW($E$10)-ROW($E$8)+1,FALSE),"",SQRT(($AG53*$AB$14-($BM52+X$14))^2+($AG53*$AB$15-($BN52+X$15))^2+($AG53*$AB$16-($BO52+X$16))^2+($AG53*$AB$17-($BP52+X$17))^2+($AG53*$AB$18-($BQ52+X$18))^2+($AG53*$AB$19-($BR52+X$19))^2+($AG53*$AB$20-($BS52+X$20))^2+($AG53*$AB$21-($BT52+X$21))^2+($AG53*$AB$22-($BU52+X$22))^2+($AG53*$AB$23-($BV52+X$23))^2+($AG53*$AB$24-($BW52+X$24))^2+($AG53*$AB$25-($BX52+X$25))^2+($AG53*$AB$26-($BY52+X$26))^2+($AG53*$AB$27-($BZ52+X$27))^2+($AG53*$AB$28-($CA52+X$28))^2+($AG53*$AB$29-($CB52+X$29))^2+($AG53*$AB$30-($CC52+X$30))^2+($AG53*$AB$31-($CD52+X$31))^2+($AG53*$AB$32-($CE52+X$32))^2+($AG53*$AB$33-($CF52+X$33))^2+($AG53*$AB$34-($CG52+X$34))^2+($AG53*$AB$35-($CH52+X$35))^2+($AG53*$AB$36-($CI52+X$36))^2+($AG53*$AB$37-($CJ52+X$37))^2+($AG53*$AB$38-($CK52+X$38))^2+($AG53*$AB$39-($CL52+X$39))^2+($AG53*$AB$40-($CM52+X$40))^2+($AG53*$AB$41-($CN52+X$41))^2+($AG53*$AB$42-($CO52+X$42))^2+($AG53*$AB$43-($CP52+X$43))^2+($AG53*$AB$44-($CQ52+X$44))^2+($AG53*$AB$45-($CR52+X$45))^2+($AG53*$AB$46-($CS52+X$46))^2+($AG53*$AB$47-($CT52+X$47))^2+($AG53*$AB$48-($CU52+X$48))^2+($AG53*$AB$49-($CV52+X$49))^2+($AG53*$AB$50-($CW52+X$50))^2+($AG53*$AB$51-($CX52+X$51))^2+($AG53*$AB$52-($CY52+X$52))^2+($AG53*$AB$53-($CZ52+X$53))^2+($AG53*$AB$54-($DA52+X$54))^2+($AG53*$AB$55-($DB52+X$55))^2+($AG53*$AB$56-($DC52+X$56))^2+($AG53*$AB$57-($DD52+X$57))^2+($AG53*$AB$58-($DE52+X$58))^2+($AG53*$AB$59-($DF52+X$59))^2+($AG53*$AB$60-($DG52+X$60))^2+($AG53*$AB$61-($DH52+X$61))^2+($AG53*$AB$62-($DI52+X$62))^2+($AG53*$AB$63-($DJ52+X$63))^2)))</f>
        <v/>
      </c>
      <c r="BC53" s="200"/>
      <c r="BD53" s="419">
        <f t="shared" si="68"/>
        <v>0</v>
      </c>
      <c r="BE53" s="420">
        <f t="shared" si="7"/>
        <v>0</v>
      </c>
      <c r="BF53" s="421">
        <f t="shared" si="8"/>
        <v>0</v>
      </c>
      <c r="BG53" s="71"/>
      <c r="BH53" s="71"/>
      <c r="BI53" s="71"/>
      <c r="BJ53" s="71"/>
      <c r="BK53" s="71"/>
      <c r="BL53" s="197">
        <f t="shared" si="69"/>
        <v>47</v>
      </c>
      <c r="BM53" s="202">
        <f t="shared" si="66"/>
        <v>0</v>
      </c>
      <c r="BN53" s="202">
        <f t="shared" si="67"/>
        <v>0</v>
      </c>
      <c r="BO53" s="202">
        <f t="shared" si="13"/>
        <v>0</v>
      </c>
      <c r="BP53" s="202">
        <f t="shared" si="14"/>
        <v>0</v>
      </c>
      <c r="BQ53" s="202">
        <f t="shared" si="15"/>
        <v>0</v>
      </c>
      <c r="BR53" s="202">
        <f t="shared" si="16"/>
        <v>0</v>
      </c>
      <c r="BS53" s="202">
        <f t="shared" si="17"/>
        <v>0</v>
      </c>
      <c r="BT53" s="202">
        <f t="shared" si="18"/>
        <v>0</v>
      </c>
      <c r="BU53" s="202">
        <f t="shared" si="19"/>
        <v>0</v>
      </c>
      <c r="BV53" s="202">
        <f t="shared" si="20"/>
        <v>0</v>
      </c>
      <c r="BW53" s="202">
        <f t="shared" si="21"/>
        <v>0</v>
      </c>
      <c r="BX53" s="202">
        <f t="shared" si="22"/>
        <v>0</v>
      </c>
      <c r="BY53" s="202">
        <f t="shared" si="23"/>
        <v>0</v>
      </c>
      <c r="BZ53" s="202">
        <f t="shared" si="24"/>
        <v>0</v>
      </c>
      <c r="CA53" s="202">
        <f t="shared" si="25"/>
        <v>0</v>
      </c>
      <c r="CB53" s="202">
        <f t="shared" si="26"/>
        <v>0</v>
      </c>
      <c r="CC53" s="202">
        <f t="shared" si="27"/>
        <v>0</v>
      </c>
      <c r="CD53" s="202">
        <f t="shared" si="28"/>
        <v>0</v>
      </c>
      <c r="CE53" s="202">
        <f t="shared" si="29"/>
        <v>0</v>
      </c>
      <c r="CF53" s="202">
        <f t="shared" si="30"/>
        <v>0</v>
      </c>
      <c r="CG53" s="202">
        <f t="shared" si="31"/>
        <v>0</v>
      </c>
      <c r="CH53" s="202">
        <f t="shared" si="32"/>
        <v>0</v>
      </c>
      <c r="CI53" s="202">
        <f t="shared" si="33"/>
        <v>0</v>
      </c>
      <c r="CJ53" s="202">
        <f t="shared" si="34"/>
        <v>0</v>
      </c>
      <c r="CK53" s="202">
        <f t="shared" si="35"/>
        <v>0</v>
      </c>
      <c r="CL53" s="202">
        <f t="shared" si="36"/>
        <v>0</v>
      </c>
      <c r="CM53" s="202">
        <f t="shared" si="37"/>
        <v>0</v>
      </c>
      <c r="CN53" s="202">
        <f t="shared" si="38"/>
        <v>0</v>
      </c>
      <c r="CO53" s="202">
        <f t="shared" si="39"/>
        <v>0</v>
      </c>
      <c r="CP53" s="202">
        <f t="shared" si="40"/>
        <v>0</v>
      </c>
      <c r="CQ53" s="202">
        <f t="shared" si="41"/>
        <v>0</v>
      </c>
      <c r="CR53" s="202">
        <f t="shared" si="42"/>
        <v>0</v>
      </c>
      <c r="CS53" s="202">
        <f t="shared" si="43"/>
        <v>0</v>
      </c>
      <c r="CT53" s="202">
        <f t="shared" si="44"/>
        <v>0</v>
      </c>
      <c r="CU53" s="202">
        <f t="shared" si="45"/>
        <v>0</v>
      </c>
      <c r="CV53" s="202">
        <f t="shared" si="46"/>
        <v>0</v>
      </c>
      <c r="CW53" s="202">
        <f t="shared" si="47"/>
        <v>0</v>
      </c>
      <c r="CX53" s="202">
        <f t="shared" si="48"/>
        <v>0</v>
      </c>
      <c r="CY53" s="202">
        <f t="shared" si="49"/>
        <v>0</v>
      </c>
      <c r="CZ53" s="202">
        <f t="shared" si="50"/>
        <v>0</v>
      </c>
      <c r="DA53" s="202">
        <f t="shared" si="51"/>
        <v>0</v>
      </c>
      <c r="DB53" s="202">
        <f t="shared" si="52"/>
        <v>0</v>
      </c>
      <c r="DC53" s="202">
        <f t="shared" si="53"/>
        <v>0</v>
      </c>
      <c r="DD53" s="202">
        <f t="shared" si="54"/>
        <v>0</v>
      </c>
      <c r="DE53" s="202">
        <f t="shared" si="55"/>
        <v>0</v>
      </c>
      <c r="DF53" s="202">
        <f t="shared" si="56"/>
        <v>0</v>
      </c>
      <c r="DG53" s="202">
        <f t="shared" si="57"/>
        <v>0</v>
      </c>
      <c r="DH53" s="202">
        <f t="shared" si="58"/>
        <v>0</v>
      </c>
      <c r="DI53" s="202">
        <f t="shared" si="59"/>
        <v>0</v>
      </c>
      <c r="DJ53" s="202">
        <f t="shared" si="60"/>
        <v>0</v>
      </c>
      <c r="DK53" s="71"/>
      <c r="DL53" s="71"/>
      <c r="DM53" s="71"/>
      <c r="DN53" s="71"/>
      <c r="DO53" s="71"/>
      <c r="DP53" s="71"/>
    </row>
    <row r="54" spans="1:120" ht="18" customHeight="1" thickTop="1" thickBot="1" x14ac:dyDescent="0.25">
      <c r="A54" s="71"/>
      <c r="B54" s="133"/>
      <c r="C54" s="220"/>
      <c r="D54" s="236"/>
      <c r="E54" s="237"/>
      <c r="F54" s="237"/>
      <c r="G54" s="237"/>
      <c r="H54" s="237"/>
      <c r="I54" s="237"/>
      <c r="J54" s="237"/>
      <c r="K54" s="237"/>
      <c r="L54" s="237"/>
      <c r="M54" s="237"/>
      <c r="N54" s="237"/>
      <c r="O54" s="237"/>
      <c r="P54" s="237"/>
      <c r="Q54" s="237"/>
      <c r="R54" s="237"/>
      <c r="S54" s="237"/>
      <c r="T54" s="237"/>
      <c r="U54" s="237"/>
      <c r="V54" s="237"/>
      <c r="W54" s="415"/>
      <c r="X54" s="414"/>
      <c r="Y54" s="133"/>
      <c r="Z54" s="222">
        <f t="shared" si="63"/>
        <v>0</v>
      </c>
      <c r="AA54" s="223"/>
      <c r="AB54" s="224">
        <f t="shared" si="64"/>
        <v>0</v>
      </c>
      <c r="AC54" s="71"/>
      <c r="AD54" s="440">
        <f t="shared" si="65"/>
        <v>0</v>
      </c>
      <c r="AE54" s="71"/>
      <c r="AF54" s="71"/>
      <c r="AG54" s="417">
        <f>IF(MAX(AG$7:AG53)&lt;$W$12,AG53+1,0)</f>
        <v>0</v>
      </c>
      <c r="AH54" s="200"/>
      <c r="AI54" s="418" t="str">
        <f>IF(E$10=0,"",IF(COUNTIF($BE$7:$BE53,AI$6)&gt;=HLOOKUP(AI$6,$E$8:$X$10,ROW($E$10)-ROW($E$8)+1,FALSE),"",SQRT(($AG54*$AB$14-($BM53+E$14))^2+($AG54*$AB$15-($BN53+E$15))^2+($AG54*$AB$16-($BO53+E$16))^2+($AG54*$AB$17-($BP53+E$17))^2+($AG54*$AB$18-($BQ53+E$18))^2+($AG54*$AB$19-($BR53+E$19))^2+($AG54*$AB$20-($BS53+E$20))^2+($AG54*$AB$21-($BT53+E$21))^2+($AG54*$AB$22-($BU53+E$22))^2+($AG54*$AB$23-($BV53+E$23))^2+($AG54*$AB$24-($BW53+E$24))^2+($AG54*$AB$25-($BX53+E$25))^2+($AG54*$AB$26-($BY53+E$26))^2+($AG54*$AB$27-($BZ53+E$27))^2+($AG54*$AB$28-($CA53+E$28))^2+($AG54*$AB$29-($CB53+E$29))^2+($AG54*$AB$30-($CC53+E$30))^2+($AG54*$AB$31-($CD53+E$31))^2+($AG54*$AB$32-($CE53+E$32))^2+($AG54*$AB$33-($CF53+E$33))^2+($AG54*$AB$34-($CG53+E$34))^2+($AG54*$AB$35-($CH53+E$35))^2+($AG54*$AB$36-($CI53+E$36))^2+($AG54*$AB$37-($CJ53+E$37))^2+($AG54*$AB$38-($CK53+E$38))^2+($AG54*$AB$39-($CL53+E$39))^2+($AG54*$AB$40-($CM53+E$40))^2+($AG54*$AB$41-($CN53+E$41))^2+($AG54*$AB$42-($CO53+E$42))^2+($AG54*$AB$43-($CP53+E$43))^2+($AG54*$AB$44-($CQ53+E$44))^2+($AG54*$AB$45-($CR53+E$45))^2+($AG54*$AB$46-($CS53+E$46))^2+($AG54*$AB$47-($CT53+E$47))^2+($AG54*$AB$48-($CU53+E$48))^2+($AG54*$AB$49-($CV53+E$49))^2+($AG54*$AB$50-($CW53+E$50))^2+($AG54*$AB$51-($CX53+E$51))^2+($AG54*$AB$52-($CY53+E$52))^2+($AG54*$AB$53-($CZ53+E$53))^2+($AG54*$AB$54-($DA53+E$54))^2+($AG54*$AB$55-($DB53+E$55))^2+($AG54*$AB$56-($DC53+E$56))^2+($AG54*$AB$57-($DD53+E$57))^2+($AG54*$AB$58-($DE53+E$58))^2+($AG54*$AB$59-($DF53+E$59))^2+($AG54*$AB$60-($DG53+E$60))^2+($AG54*$AB$61-($DH53+E$61))^2+($AG54*$AB$62-($DI53+E$62))^2+($AG54*$AB$63-($DJ53+E$63))^2)))</f>
        <v/>
      </c>
      <c r="AJ54" s="418" t="str">
        <f>IF(F$10=0,"",IF(COUNTIF($BE$7:$BE53,AJ$6)&gt;=HLOOKUP(AJ$6,$E$8:$X$10,ROW($E$10)-ROW($E$8)+1,FALSE),"",SQRT(($AG54*$AB$14-($BM53+F$14))^2+($AG54*$AB$15-($BN53+F$15))^2+($AG54*$AB$16-($BO53+F$16))^2+($AG54*$AB$17-($BP53+F$17))^2+($AG54*$AB$18-($BQ53+F$18))^2+($AG54*$AB$19-($BR53+F$19))^2+($AG54*$AB$20-($BS53+F$20))^2+($AG54*$AB$21-($BT53+F$21))^2+($AG54*$AB$22-($BU53+F$22))^2+($AG54*$AB$23-($BV53+F$23))^2+($AG54*$AB$24-($BW53+F$24))^2+($AG54*$AB$25-($BX53+F$25))^2+($AG54*$AB$26-($BY53+F$26))^2+($AG54*$AB$27-($BZ53+F$27))^2+($AG54*$AB$28-($CA53+F$28))^2+($AG54*$AB$29-($CB53+F$29))^2+($AG54*$AB$30-($CC53+F$30))^2+($AG54*$AB$31-($CD53+F$31))^2+($AG54*$AB$32-($CE53+F$32))^2+($AG54*$AB$33-($CF53+F$33))^2+($AG54*$AB$34-($CG53+F$34))^2+($AG54*$AB$35-($CH53+F$35))^2+($AG54*$AB$36-($CI53+F$36))^2+($AG54*$AB$37-($CJ53+F$37))^2+($AG54*$AB$38-($CK53+F$38))^2+($AG54*$AB$39-($CL53+F$39))^2+($AG54*$AB$40-($CM53+F$40))^2+($AG54*$AB$41-($CN53+F$41))^2+($AG54*$AB$42-($CO53+F$42))^2+($AG54*$AB$43-($CP53+F$43))^2+($AG54*$AB$44-($CQ53+F$44))^2+($AG54*$AB$45-($CR53+F$45))^2+($AG54*$AB$46-($CS53+F$46))^2+($AG54*$AB$47-($CT53+F$47))^2+($AG54*$AB$48-($CU53+F$48))^2+($AG54*$AB$49-($CV53+F$49))^2+($AG54*$AB$50-($CW53+F$50))^2+($AG54*$AB$51-($CX53+F$51))^2+($AG54*$AB$52-($CY53+F$52))^2+($AG54*$AB$53-($CZ53+F$53))^2+($AG54*$AB$54-($DA53+F$54))^2+($AG54*$AB$55-($DB53+F$55))^2+($AG54*$AB$56-($DC53+F$56))^2+($AG54*$AB$57-($DD53+F$57))^2+($AG54*$AB$58-($DE53+F$58))^2+($AG54*$AB$59-($DF53+F$59))^2+($AG54*$AB$60-($DG53+F$60))^2+($AG54*$AB$61-($DH53+F$61))^2+($AG54*$AB$62-($DI53+F$62))^2+($AG54*$AB$63-($DJ53+F$63))^2)))</f>
        <v/>
      </c>
      <c r="AK54" s="418" t="str">
        <f>IF(G$10=0,"",IF(COUNTIF($BE$7:$BE53,AK$6)&gt;=HLOOKUP(AK$6,$E$8:$X$10,ROW($E$10)-ROW($E$8)+1,FALSE),"",SQRT(($AG54*$AB$14-($BM53+G$14))^2+($AG54*$AB$15-($BN53+G$15))^2+($AG54*$AB$16-($BO53+G$16))^2+($AG54*$AB$17-($BP53+G$17))^2+($AG54*$AB$18-($BQ53+G$18))^2+($AG54*$AB$19-($BR53+G$19))^2+($AG54*$AB$20-($BS53+G$20))^2+($AG54*$AB$21-($BT53+G$21))^2+($AG54*$AB$22-($BU53+G$22))^2+($AG54*$AB$23-($BV53+G$23))^2+($AG54*$AB$24-($BW53+G$24))^2+($AG54*$AB$25-($BX53+G$25))^2+($AG54*$AB$26-($BY53+G$26))^2+($AG54*$AB$27-($BZ53+G$27))^2+($AG54*$AB$28-($CA53+G$28))^2+($AG54*$AB$29-($CB53+G$29))^2+($AG54*$AB$30-($CC53+G$30))^2+($AG54*$AB$31-($CD53+G$31))^2+($AG54*$AB$32-($CE53+G$32))^2+($AG54*$AB$33-($CF53+G$33))^2+($AG54*$AB$34-($CG53+G$34))^2+($AG54*$AB$35-($CH53+G$35))^2+($AG54*$AB$36-($CI53+G$36))^2+($AG54*$AB$37-($CJ53+G$37))^2+($AG54*$AB$38-($CK53+G$38))^2+($AG54*$AB$39-($CL53+G$39))^2+($AG54*$AB$40-($CM53+G$40))^2+($AG54*$AB$41-($CN53+G$41))^2+($AG54*$AB$42-($CO53+G$42))^2+($AG54*$AB$43-($CP53+G$43))^2+($AG54*$AB$44-($CQ53+G$44))^2+($AG54*$AB$45-($CR53+G$45))^2+($AG54*$AB$46-($CS53+G$46))^2+($AG54*$AB$47-($CT53+G$47))^2+($AG54*$AB$48-($CU53+G$48))^2+($AG54*$AB$49-($CV53+G$49))^2+($AG54*$AB$50-($CW53+G$50))^2+($AG54*$AB$51-($CX53+G$51))^2+($AG54*$AB$52-($CY53+G$52))^2+($AG54*$AB$53-($CZ53+G$53))^2+($AG54*$AB$54-($DA53+G$54))^2+($AG54*$AB$55-($DB53+G$55))^2+($AG54*$AB$56-($DC53+G$56))^2+($AG54*$AB$57-($DD53+G$57))^2+($AG54*$AB$58-($DE53+G$58))^2+($AG54*$AB$59-($DF53+G$59))^2+($AG54*$AB$60-($DG53+G$60))^2+($AG54*$AB$61-($DH53+G$61))^2+($AG54*$AB$62-($DI53+G$62))^2+($AG54*$AB$63-($DJ53+G$63))^2)))</f>
        <v/>
      </c>
      <c r="AL54" s="418" t="str">
        <f>IF(H$10=0,"",IF(COUNTIF($BE$7:$BE53,AL$6)&gt;=HLOOKUP(AL$6,$E$8:$X$10,ROW($E$10)-ROW($E$8)+1,FALSE),"",SQRT(($AG54*$AB$14-($BM53+H$14))^2+($AG54*$AB$15-($BN53+H$15))^2+($AG54*$AB$16-($BO53+H$16))^2+($AG54*$AB$17-($BP53+H$17))^2+($AG54*$AB$18-($BQ53+H$18))^2+($AG54*$AB$19-($BR53+H$19))^2+($AG54*$AB$20-($BS53+H$20))^2+($AG54*$AB$21-($BT53+H$21))^2+($AG54*$AB$22-($BU53+H$22))^2+($AG54*$AB$23-($BV53+H$23))^2+($AG54*$AB$24-($BW53+H$24))^2+($AG54*$AB$25-($BX53+H$25))^2+($AG54*$AB$26-($BY53+H$26))^2+($AG54*$AB$27-($BZ53+H$27))^2+($AG54*$AB$28-($CA53+H$28))^2+($AG54*$AB$29-($CB53+H$29))^2+($AG54*$AB$30-($CC53+H$30))^2+($AG54*$AB$31-($CD53+H$31))^2+($AG54*$AB$32-($CE53+H$32))^2+($AG54*$AB$33-($CF53+H$33))^2+($AG54*$AB$34-($CG53+H$34))^2+($AG54*$AB$35-($CH53+H$35))^2+($AG54*$AB$36-($CI53+H$36))^2+($AG54*$AB$37-($CJ53+H$37))^2+($AG54*$AB$38-($CK53+H$38))^2+($AG54*$AB$39-($CL53+H$39))^2+($AG54*$AB$40-($CM53+H$40))^2+($AG54*$AB$41-($CN53+H$41))^2+($AG54*$AB$42-($CO53+H$42))^2+($AG54*$AB$43-($CP53+H$43))^2+($AG54*$AB$44-($CQ53+H$44))^2+($AG54*$AB$45-($CR53+H$45))^2+($AG54*$AB$46-($CS53+H$46))^2+($AG54*$AB$47-($CT53+H$47))^2+($AG54*$AB$48-($CU53+H$48))^2+($AG54*$AB$49-($CV53+H$49))^2+($AG54*$AB$50-($CW53+H$50))^2+($AG54*$AB$51-($CX53+H$51))^2+($AG54*$AB$52-($CY53+H$52))^2+($AG54*$AB$53-($CZ53+H$53))^2+($AG54*$AB$54-($DA53+H$54))^2+($AG54*$AB$55-($DB53+H$55))^2+($AG54*$AB$56-($DC53+H$56))^2+($AG54*$AB$57-($DD53+H$57))^2+($AG54*$AB$58-($DE53+H$58))^2+($AG54*$AB$59-($DF53+H$59))^2+($AG54*$AB$60-($DG53+H$60))^2+($AG54*$AB$61-($DH53+H$61))^2+($AG54*$AB$62-($DI53+H$62))^2+($AG54*$AB$63-($DJ53+H$63))^2)))</f>
        <v/>
      </c>
      <c r="AM54" s="418" t="str">
        <f>IF(I$10=0,"",IF(COUNTIF($BE$7:$BE53,AM$6)&gt;=HLOOKUP(AM$6,$E$8:$X$10,ROW($E$10)-ROW($E$8)+1,FALSE),"",SQRT(($AG54*$AB$14-($BM53+I$14))^2+($AG54*$AB$15-($BN53+I$15))^2+($AG54*$AB$16-($BO53+I$16))^2+($AG54*$AB$17-($BP53+I$17))^2+($AG54*$AB$18-($BQ53+I$18))^2+($AG54*$AB$19-($BR53+I$19))^2+($AG54*$AB$20-($BS53+I$20))^2+($AG54*$AB$21-($BT53+I$21))^2+($AG54*$AB$22-($BU53+I$22))^2+($AG54*$AB$23-($BV53+I$23))^2+($AG54*$AB$24-($BW53+I$24))^2+($AG54*$AB$25-($BX53+I$25))^2+($AG54*$AB$26-($BY53+I$26))^2+($AG54*$AB$27-($BZ53+I$27))^2+($AG54*$AB$28-($CA53+I$28))^2+($AG54*$AB$29-($CB53+I$29))^2+($AG54*$AB$30-($CC53+I$30))^2+($AG54*$AB$31-($CD53+I$31))^2+($AG54*$AB$32-($CE53+I$32))^2+($AG54*$AB$33-($CF53+I$33))^2+($AG54*$AB$34-($CG53+I$34))^2+($AG54*$AB$35-($CH53+I$35))^2+($AG54*$AB$36-($CI53+I$36))^2+($AG54*$AB$37-($CJ53+I$37))^2+($AG54*$AB$38-($CK53+I$38))^2+($AG54*$AB$39-($CL53+I$39))^2+($AG54*$AB$40-($CM53+I$40))^2+($AG54*$AB$41-($CN53+I$41))^2+($AG54*$AB$42-($CO53+I$42))^2+($AG54*$AB$43-($CP53+I$43))^2+($AG54*$AB$44-($CQ53+I$44))^2+($AG54*$AB$45-($CR53+I$45))^2+($AG54*$AB$46-($CS53+I$46))^2+($AG54*$AB$47-($CT53+I$47))^2+($AG54*$AB$48-($CU53+I$48))^2+($AG54*$AB$49-($CV53+I$49))^2+($AG54*$AB$50-($CW53+I$50))^2+($AG54*$AB$51-($CX53+I$51))^2+($AG54*$AB$52-($CY53+I$52))^2+($AG54*$AB$53-($CZ53+I$53))^2+($AG54*$AB$54-($DA53+I$54))^2+($AG54*$AB$55-($DB53+I$55))^2+($AG54*$AB$56-($DC53+I$56))^2+($AG54*$AB$57-($DD53+I$57))^2+($AG54*$AB$58-($DE53+I$58))^2+($AG54*$AB$59-($DF53+I$59))^2+($AG54*$AB$60-($DG53+I$60))^2+($AG54*$AB$61-($DH53+I$61))^2+($AG54*$AB$62-($DI53+I$62))^2+($AG54*$AB$63-($DJ53+I$63))^2)))</f>
        <v/>
      </c>
      <c r="AN54" s="418" t="str">
        <f>IF(J$10=0,"",IF(COUNTIF($BE$7:$BE53,AN$6)&gt;=HLOOKUP(AN$6,$E$8:$X$10,ROW($E$10)-ROW($E$8)+1,FALSE),"",SQRT(($AG54*$AB$14-($BM53+J$14))^2+($AG54*$AB$15-($BN53+J$15))^2+($AG54*$AB$16-($BO53+J$16))^2+($AG54*$AB$17-($BP53+J$17))^2+($AG54*$AB$18-($BQ53+J$18))^2+($AG54*$AB$19-($BR53+J$19))^2+($AG54*$AB$20-($BS53+J$20))^2+($AG54*$AB$21-($BT53+J$21))^2+($AG54*$AB$22-($BU53+J$22))^2+($AG54*$AB$23-($BV53+J$23))^2+($AG54*$AB$24-($BW53+J$24))^2+($AG54*$AB$25-($BX53+J$25))^2+($AG54*$AB$26-($BY53+J$26))^2+($AG54*$AB$27-($BZ53+J$27))^2+($AG54*$AB$28-($CA53+J$28))^2+($AG54*$AB$29-($CB53+J$29))^2+($AG54*$AB$30-($CC53+J$30))^2+($AG54*$AB$31-($CD53+J$31))^2+($AG54*$AB$32-($CE53+J$32))^2+($AG54*$AB$33-($CF53+J$33))^2+($AG54*$AB$34-($CG53+J$34))^2+($AG54*$AB$35-($CH53+J$35))^2+($AG54*$AB$36-($CI53+J$36))^2+($AG54*$AB$37-($CJ53+J$37))^2+($AG54*$AB$38-($CK53+J$38))^2+($AG54*$AB$39-($CL53+J$39))^2+($AG54*$AB$40-($CM53+J$40))^2+($AG54*$AB$41-($CN53+J$41))^2+($AG54*$AB$42-($CO53+J$42))^2+($AG54*$AB$43-($CP53+J$43))^2+($AG54*$AB$44-($CQ53+J$44))^2+($AG54*$AB$45-($CR53+J$45))^2+($AG54*$AB$46-($CS53+J$46))^2+($AG54*$AB$47-($CT53+J$47))^2+($AG54*$AB$48-($CU53+J$48))^2+($AG54*$AB$49-($CV53+J$49))^2+($AG54*$AB$50-($CW53+J$50))^2+($AG54*$AB$51-($CX53+J$51))^2+($AG54*$AB$52-($CY53+J$52))^2+($AG54*$AB$53-($CZ53+J$53))^2+($AG54*$AB$54-($DA53+J$54))^2+($AG54*$AB$55-($DB53+J$55))^2+($AG54*$AB$56-($DC53+J$56))^2+($AG54*$AB$57-($DD53+J$57))^2+($AG54*$AB$58-($DE53+J$58))^2+($AG54*$AB$59-($DF53+J$59))^2+($AG54*$AB$60-($DG53+J$60))^2+($AG54*$AB$61-($DH53+J$61))^2+($AG54*$AB$62-($DI53+J$62))^2+($AG54*$AB$63-($DJ53+J$63))^2)))</f>
        <v/>
      </c>
      <c r="AO54" s="418" t="str">
        <f>IF(K$10=0,"",IF(COUNTIF($BE$7:$BE53,AO$6)&gt;=HLOOKUP(AO$6,$E$8:$X$10,ROW($E$10)-ROW($E$8)+1,FALSE),"",SQRT(($AG54*$AB$14-($BM53+K$14))^2+($AG54*$AB$15-($BN53+K$15))^2+($AG54*$AB$16-($BO53+K$16))^2+($AG54*$AB$17-($BP53+K$17))^2+($AG54*$AB$18-($BQ53+K$18))^2+($AG54*$AB$19-($BR53+K$19))^2+($AG54*$AB$20-($BS53+K$20))^2+($AG54*$AB$21-($BT53+K$21))^2+($AG54*$AB$22-($BU53+K$22))^2+($AG54*$AB$23-($BV53+K$23))^2+($AG54*$AB$24-($BW53+K$24))^2+($AG54*$AB$25-($BX53+K$25))^2+($AG54*$AB$26-($BY53+K$26))^2+($AG54*$AB$27-($BZ53+K$27))^2+($AG54*$AB$28-($CA53+K$28))^2+($AG54*$AB$29-($CB53+K$29))^2+($AG54*$AB$30-($CC53+K$30))^2+($AG54*$AB$31-($CD53+K$31))^2+($AG54*$AB$32-($CE53+K$32))^2+($AG54*$AB$33-($CF53+K$33))^2+($AG54*$AB$34-($CG53+K$34))^2+($AG54*$AB$35-($CH53+K$35))^2+($AG54*$AB$36-($CI53+K$36))^2+($AG54*$AB$37-($CJ53+K$37))^2+($AG54*$AB$38-($CK53+K$38))^2+($AG54*$AB$39-($CL53+K$39))^2+($AG54*$AB$40-($CM53+K$40))^2+($AG54*$AB$41-($CN53+K$41))^2+($AG54*$AB$42-($CO53+K$42))^2+($AG54*$AB$43-($CP53+K$43))^2+($AG54*$AB$44-($CQ53+K$44))^2+($AG54*$AB$45-($CR53+K$45))^2+($AG54*$AB$46-($CS53+K$46))^2+($AG54*$AB$47-($CT53+K$47))^2+($AG54*$AB$48-($CU53+K$48))^2+($AG54*$AB$49-($CV53+K$49))^2+($AG54*$AB$50-($CW53+K$50))^2+($AG54*$AB$51-($CX53+K$51))^2+($AG54*$AB$52-($CY53+K$52))^2+($AG54*$AB$53-($CZ53+K$53))^2+($AG54*$AB$54-($DA53+K$54))^2+($AG54*$AB$55-($DB53+K$55))^2+($AG54*$AB$56-($DC53+K$56))^2+($AG54*$AB$57-($DD53+K$57))^2+($AG54*$AB$58-($DE53+K$58))^2+($AG54*$AB$59-($DF53+K$59))^2+($AG54*$AB$60-($DG53+K$60))^2+($AG54*$AB$61-($DH53+K$61))^2+($AG54*$AB$62-($DI53+K$62))^2+($AG54*$AB$63-($DJ53+K$63))^2)))</f>
        <v/>
      </c>
      <c r="AP54" s="418" t="str">
        <f>IF(L$10=0,"",IF(COUNTIF($BE$7:$BE53,AP$6)&gt;=HLOOKUP(AP$6,$E$8:$X$10,ROW($E$10)-ROW($E$8)+1,FALSE),"",SQRT(($AG54*$AB$14-($BM53+L$14))^2+($AG54*$AB$15-($BN53+L$15))^2+($AG54*$AB$16-($BO53+L$16))^2+($AG54*$AB$17-($BP53+L$17))^2+($AG54*$AB$18-($BQ53+L$18))^2+($AG54*$AB$19-($BR53+L$19))^2+($AG54*$AB$20-($BS53+L$20))^2+($AG54*$AB$21-($BT53+L$21))^2+($AG54*$AB$22-($BU53+L$22))^2+($AG54*$AB$23-($BV53+L$23))^2+($AG54*$AB$24-($BW53+L$24))^2+($AG54*$AB$25-($BX53+L$25))^2+($AG54*$AB$26-($BY53+L$26))^2+($AG54*$AB$27-($BZ53+L$27))^2+($AG54*$AB$28-($CA53+L$28))^2+($AG54*$AB$29-($CB53+L$29))^2+($AG54*$AB$30-($CC53+L$30))^2+($AG54*$AB$31-($CD53+L$31))^2+($AG54*$AB$32-($CE53+L$32))^2+($AG54*$AB$33-($CF53+L$33))^2+($AG54*$AB$34-($CG53+L$34))^2+($AG54*$AB$35-($CH53+L$35))^2+($AG54*$AB$36-($CI53+L$36))^2+($AG54*$AB$37-($CJ53+L$37))^2+($AG54*$AB$38-($CK53+L$38))^2+($AG54*$AB$39-($CL53+L$39))^2+($AG54*$AB$40-($CM53+L$40))^2+($AG54*$AB$41-($CN53+L$41))^2+($AG54*$AB$42-($CO53+L$42))^2+($AG54*$AB$43-($CP53+L$43))^2+($AG54*$AB$44-($CQ53+L$44))^2+($AG54*$AB$45-($CR53+L$45))^2+($AG54*$AB$46-($CS53+L$46))^2+($AG54*$AB$47-($CT53+L$47))^2+($AG54*$AB$48-($CU53+L$48))^2+($AG54*$AB$49-($CV53+L$49))^2+($AG54*$AB$50-($CW53+L$50))^2+($AG54*$AB$51-($CX53+L$51))^2+($AG54*$AB$52-($CY53+L$52))^2+($AG54*$AB$53-($CZ53+L$53))^2+($AG54*$AB$54-($DA53+L$54))^2+($AG54*$AB$55-($DB53+L$55))^2+($AG54*$AB$56-($DC53+L$56))^2+($AG54*$AB$57-($DD53+L$57))^2+($AG54*$AB$58-($DE53+L$58))^2+($AG54*$AB$59-($DF53+L$59))^2+($AG54*$AB$60-($DG53+L$60))^2+($AG54*$AB$61-($DH53+L$61))^2+($AG54*$AB$62-($DI53+L$62))^2+($AG54*$AB$63-($DJ53+L$63))^2)))</f>
        <v/>
      </c>
      <c r="AQ54" s="418" t="str">
        <f>IF(M$10=0,"",IF(COUNTIF($BE$7:$BE53,AQ$6)&gt;=HLOOKUP(AQ$6,$E$8:$X$10,ROW($E$10)-ROW($E$8)+1,FALSE),"",SQRT(($AG54*$AB$14-($BM53+M$14))^2+($AG54*$AB$15-($BN53+M$15))^2+($AG54*$AB$16-($BO53+M$16))^2+($AG54*$AB$17-($BP53+M$17))^2+($AG54*$AB$18-($BQ53+M$18))^2+($AG54*$AB$19-($BR53+M$19))^2+($AG54*$AB$20-($BS53+M$20))^2+($AG54*$AB$21-($BT53+M$21))^2+($AG54*$AB$22-($BU53+M$22))^2+($AG54*$AB$23-($BV53+M$23))^2+($AG54*$AB$24-($BW53+M$24))^2+($AG54*$AB$25-($BX53+M$25))^2+($AG54*$AB$26-($BY53+M$26))^2+($AG54*$AB$27-($BZ53+M$27))^2+($AG54*$AB$28-($CA53+M$28))^2+($AG54*$AB$29-($CB53+M$29))^2+($AG54*$AB$30-($CC53+M$30))^2+($AG54*$AB$31-($CD53+M$31))^2+($AG54*$AB$32-($CE53+M$32))^2+($AG54*$AB$33-($CF53+M$33))^2+($AG54*$AB$34-($CG53+M$34))^2+($AG54*$AB$35-($CH53+M$35))^2+($AG54*$AB$36-($CI53+M$36))^2+($AG54*$AB$37-($CJ53+M$37))^2+($AG54*$AB$38-($CK53+M$38))^2+($AG54*$AB$39-($CL53+M$39))^2+($AG54*$AB$40-($CM53+M$40))^2+($AG54*$AB$41-($CN53+M$41))^2+($AG54*$AB$42-($CO53+M$42))^2+($AG54*$AB$43-($CP53+M$43))^2+($AG54*$AB$44-($CQ53+M$44))^2+($AG54*$AB$45-($CR53+M$45))^2+($AG54*$AB$46-($CS53+M$46))^2+($AG54*$AB$47-($CT53+M$47))^2+($AG54*$AB$48-($CU53+M$48))^2+($AG54*$AB$49-($CV53+M$49))^2+($AG54*$AB$50-($CW53+M$50))^2+($AG54*$AB$51-($CX53+M$51))^2+($AG54*$AB$52-($CY53+M$52))^2+($AG54*$AB$53-($CZ53+M$53))^2+($AG54*$AB$54-($DA53+M$54))^2+($AG54*$AB$55-($DB53+M$55))^2+($AG54*$AB$56-($DC53+M$56))^2+($AG54*$AB$57-($DD53+M$57))^2+($AG54*$AB$58-($DE53+M$58))^2+($AG54*$AB$59-($DF53+M$59))^2+($AG54*$AB$60-($DG53+M$60))^2+($AG54*$AB$61-($DH53+M$61))^2+($AG54*$AB$62-($DI53+M$62))^2+($AG54*$AB$63-($DJ53+M$63))^2)))</f>
        <v/>
      </c>
      <c r="AR54" s="418" t="str">
        <f>IF(N$10=0,"",IF(COUNTIF($BE$7:$BE53,AR$6)&gt;=HLOOKUP(AR$6,$E$8:$X$10,ROW($E$10)-ROW($E$8)+1,FALSE),"",SQRT(($AG54*$AB$14-($BM53+N$14))^2+($AG54*$AB$15-($BN53+N$15))^2+($AG54*$AB$16-($BO53+N$16))^2+($AG54*$AB$17-($BP53+N$17))^2+($AG54*$AB$18-($BQ53+N$18))^2+($AG54*$AB$19-($BR53+N$19))^2+($AG54*$AB$20-($BS53+N$20))^2+($AG54*$AB$21-($BT53+N$21))^2+($AG54*$AB$22-($BU53+N$22))^2+($AG54*$AB$23-($BV53+N$23))^2+($AG54*$AB$24-($BW53+N$24))^2+($AG54*$AB$25-($BX53+N$25))^2+($AG54*$AB$26-($BY53+N$26))^2+($AG54*$AB$27-($BZ53+N$27))^2+($AG54*$AB$28-($CA53+N$28))^2+($AG54*$AB$29-($CB53+N$29))^2+($AG54*$AB$30-($CC53+N$30))^2+($AG54*$AB$31-($CD53+N$31))^2+($AG54*$AB$32-($CE53+N$32))^2+($AG54*$AB$33-($CF53+N$33))^2+($AG54*$AB$34-($CG53+N$34))^2+($AG54*$AB$35-($CH53+N$35))^2+($AG54*$AB$36-($CI53+N$36))^2+($AG54*$AB$37-($CJ53+N$37))^2+($AG54*$AB$38-($CK53+N$38))^2+($AG54*$AB$39-($CL53+N$39))^2+($AG54*$AB$40-($CM53+N$40))^2+($AG54*$AB$41-($CN53+N$41))^2+($AG54*$AB$42-($CO53+N$42))^2+($AG54*$AB$43-($CP53+N$43))^2+($AG54*$AB$44-($CQ53+N$44))^2+($AG54*$AB$45-($CR53+N$45))^2+($AG54*$AB$46-($CS53+N$46))^2+($AG54*$AB$47-($CT53+N$47))^2+($AG54*$AB$48-($CU53+N$48))^2+($AG54*$AB$49-($CV53+N$49))^2+($AG54*$AB$50-($CW53+N$50))^2+($AG54*$AB$51-($CX53+N$51))^2+($AG54*$AB$52-($CY53+N$52))^2+($AG54*$AB$53-($CZ53+N$53))^2+($AG54*$AB$54-($DA53+N$54))^2+($AG54*$AB$55-($DB53+N$55))^2+($AG54*$AB$56-($DC53+N$56))^2+($AG54*$AB$57-($DD53+N$57))^2+($AG54*$AB$58-($DE53+N$58))^2+($AG54*$AB$59-($DF53+N$59))^2+($AG54*$AB$60-($DG53+N$60))^2+($AG54*$AB$61-($DH53+N$61))^2+($AG54*$AB$62-($DI53+N$62))^2+($AG54*$AB$63-($DJ53+N$63))^2)))</f>
        <v/>
      </c>
      <c r="AS54" s="418" t="str">
        <f>IF(O$10=0,"",IF(COUNTIF($BE$7:$BE53,AS$6)&gt;=HLOOKUP(AS$6,$E$8:$X$10,ROW($E$10)-ROW($E$8)+1,FALSE),"",SQRT(($AG54*$AB$14-($BM53+O$14))^2+($AG54*$AB$15-($BN53+O$15))^2+($AG54*$AB$16-($BO53+O$16))^2+($AG54*$AB$17-($BP53+O$17))^2+($AG54*$AB$18-($BQ53+O$18))^2+($AG54*$AB$19-($BR53+O$19))^2+($AG54*$AB$20-($BS53+O$20))^2+($AG54*$AB$21-($BT53+O$21))^2+($AG54*$AB$22-($BU53+O$22))^2+($AG54*$AB$23-($BV53+O$23))^2+($AG54*$AB$24-($BW53+O$24))^2+($AG54*$AB$25-($BX53+O$25))^2+($AG54*$AB$26-($BY53+O$26))^2+($AG54*$AB$27-($BZ53+O$27))^2+($AG54*$AB$28-($CA53+O$28))^2+($AG54*$AB$29-($CB53+O$29))^2+($AG54*$AB$30-($CC53+O$30))^2+($AG54*$AB$31-($CD53+O$31))^2+($AG54*$AB$32-($CE53+O$32))^2+($AG54*$AB$33-($CF53+O$33))^2+($AG54*$AB$34-($CG53+O$34))^2+($AG54*$AB$35-($CH53+O$35))^2+($AG54*$AB$36-($CI53+O$36))^2+($AG54*$AB$37-($CJ53+O$37))^2+($AG54*$AB$38-($CK53+O$38))^2+($AG54*$AB$39-($CL53+O$39))^2+($AG54*$AB$40-($CM53+O$40))^2+($AG54*$AB$41-($CN53+O$41))^2+($AG54*$AB$42-($CO53+O$42))^2+($AG54*$AB$43-($CP53+O$43))^2+($AG54*$AB$44-($CQ53+O$44))^2+($AG54*$AB$45-($CR53+O$45))^2+($AG54*$AB$46-($CS53+O$46))^2+($AG54*$AB$47-($CT53+O$47))^2+($AG54*$AB$48-($CU53+O$48))^2+($AG54*$AB$49-($CV53+O$49))^2+($AG54*$AB$50-($CW53+O$50))^2+($AG54*$AB$51-($CX53+O$51))^2+($AG54*$AB$52-($CY53+O$52))^2+($AG54*$AB$53-($CZ53+O$53))^2+($AG54*$AB$54-($DA53+O$54))^2+($AG54*$AB$55-($DB53+O$55))^2+($AG54*$AB$56-($DC53+O$56))^2+($AG54*$AB$57-($DD53+O$57))^2+($AG54*$AB$58-($DE53+O$58))^2+($AG54*$AB$59-($DF53+O$59))^2+($AG54*$AB$60-($DG53+O$60))^2+($AG54*$AB$61-($DH53+O$61))^2+($AG54*$AB$62-($DI53+O$62))^2+($AG54*$AB$63-($DJ53+O$63))^2)))</f>
        <v/>
      </c>
      <c r="AT54" s="418" t="str">
        <f>IF(P$10=0,"",IF(COUNTIF($BE$7:$BE53,AT$6)&gt;=HLOOKUP(AT$6,$E$8:$X$10,ROW($E$10)-ROW($E$8)+1,FALSE),"",SQRT(($AG54*$AB$14-($BM53+P$14))^2+($AG54*$AB$15-($BN53+P$15))^2+($AG54*$AB$16-($BO53+P$16))^2+($AG54*$AB$17-($BP53+P$17))^2+($AG54*$AB$18-($BQ53+P$18))^2+($AG54*$AB$19-($BR53+P$19))^2+($AG54*$AB$20-($BS53+P$20))^2+($AG54*$AB$21-($BT53+P$21))^2+($AG54*$AB$22-($BU53+P$22))^2+($AG54*$AB$23-($BV53+P$23))^2+($AG54*$AB$24-($BW53+P$24))^2+($AG54*$AB$25-($BX53+P$25))^2+($AG54*$AB$26-($BY53+P$26))^2+($AG54*$AB$27-($BZ53+P$27))^2+($AG54*$AB$28-($CA53+P$28))^2+($AG54*$AB$29-($CB53+P$29))^2+($AG54*$AB$30-($CC53+P$30))^2+($AG54*$AB$31-($CD53+P$31))^2+($AG54*$AB$32-($CE53+P$32))^2+($AG54*$AB$33-($CF53+P$33))^2+($AG54*$AB$34-($CG53+P$34))^2+($AG54*$AB$35-($CH53+P$35))^2+($AG54*$AB$36-($CI53+P$36))^2+($AG54*$AB$37-($CJ53+P$37))^2+($AG54*$AB$38-($CK53+P$38))^2+($AG54*$AB$39-($CL53+P$39))^2+($AG54*$AB$40-($CM53+P$40))^2+($AG54*$AB$41-($CN53+P$41))^2+($AG54*$AB$42-($CO53+P$42))^2+($AG54*$AB$43-($CP53+P$43))^2+($AG54*$AB$44-($CQ53+P$44))^2+($AG54*$AB$45-($CR53+P$45))^2+($AG54*$AB$46-($CS53+P$46))^2+($AG54*$AB$47-($CT53+P$47))^2+($AG54*$AB$48-($CU53+P$48))^2+($AG54*$AB$49-($CV53+P$49))^2+($AG54*$AB$50-($CW53+P$50))^2+($AG54*$AB$51-($CX53+P$51))^2+($AG54*$AB$52-($CY53+P$52))^2+($AG54*$AB$53-($CZ53+P$53))^2+($AG54*$AB$54-($DA53+P$54))^2+($AG54*$AB$55-($DB53+P$55))^2+($AG54*$AB$56-($DC53+P$56))^2+($AG54*$AB$57-($DD53+P$57))^2+($AG54*$AB$58-($DE53+P$58))^2+($AG54*$AB$59-($DF53+P$59))^2+($AG54*$AB$60-($DG53+P$60))^2+($AG54*$AB$61-($DH53+P$61))^2+($AG54*$AB$62-($DI53+P$62))^2+($AG54*$AB$63-($DJ53+P$63))^2)))</f>
        <v/>
      </c>
      <c r="AU54" s="418" t="str">
        <f>IF(Q$10=0,"",IF(COUNTIF($BE$7:$BE53,AU$6)&gt;=HLOOKUP(AU$6,$E$8:$X$10,ROW($E$10)-ROW($E$8)+1,FALSE),"",SQRT(($AG54*$AB$14-($BM53+Q$14))^2+($AG54*$AB$15-($BN53+Q$15))^2+($AG54*$AB$16-($BO53+Q$16))^2+($AG54*$AB$17-($BP53+Q$17))^2+($AG54*$AB$18-($BQ53+Q$18))^2+($AG54*$AB$19-($BR53+Q$19))^2+($AG54*$AB$20-($BS53+Q$20))^2+($AG54*$AB$21-($BT53+Q$21))^2+($AG54*$AB$22-($BU53+Q$22))^2+($AG54*$AB$23-($BV53+Q$23))^2+($AG54*$AB$24-($BW53+Q$24))^2+($AG54*$AB$25-($BX53+Q$25))^2+($AG54*$AB$26-($BY53+Q$26))^2+($AG54*$AB$27-($BZ53+Q$27))^2+($AG54*$AB$28-($CA53+Q$28))^2+($AG54*$AB$29-($CB53+Q$29))^2+($AG54*$AB$30-($CC53+Q$30))^2+($AG54*$AB$31-($CD53+Q$31))^2+($AG54*$AB$32-($CE53+Q$32))^2+($AG54*$AB$33-($CF53+Q$33))^2+($AG54*$AB$34-($CG53+Q$34))^2+($AG54*$AB$35-($CH53+Q$35))^2+($AG54*$AB$36-($CI53+Q$36))^2+($AG54*$AB$37-($CJ53+Q$37))^2+($AG54*$AB$38-($CK53+Q$38))^2+($AG54*$AB$39-($CL53+Q$39))^2+($AG54*$AB$40-($CM53+Q$40))^2+($AG54*$AB$41-($CN53+Q$41))^2+($AG54*$AB$42-($CO53+Q$42))^2+($AG54*$AB$43-($CP53+Q$43))^2+($AG54*$AB$44-($CQ53+Q$44))^2+($AG54*$AB$45-($CR53+Q$45))^2+($AG54*$AB$46-($CS53+Q$46))^2+($AG54*$AB$47-($CT53+Q$47))^2+($AG54*$AB$48-($CU53+Q$48))^2+($AG54*$AB$49-($CV53+Q$49))^2+($AG54*$AB$50-($CW53+Q$50))^2+($AG54*$AB$51-($CX53+Q$51))^2+($AG54*$AB$52-($CY53+Q$52))^2+($AG54*$AB$53-($CZ53+Q$53))^2+($AG54*$AB$54-($DA53+Q$54))^2+($AG54*$AB$55-($DB53+Q$55))^2+($AG54*$AB$56-($DC53+Q$56))^2+($AG54*$AB$57-($DD53+Q$57))^2+($AG54*$AB$58-($DE53+Q$58))^2+($AG54*$AB$59-($DF53+Q$59))^2+($AG54*$AB$60-($DG53+Q$60))^2+($AG54*$AB$61-($DH53+Q$61))^2+($AG54*$AB$62-($DI53+Q$62))^2+($AG54*$AB$63-($DJ53+Q$63))^2)))</f>
        <v/>
      </c>
      <c r="AV54" s="418" t="str">
        <f>IF(R$10=0,"",IF(COUNTIF($BE$7:$BE53,AV$6)&gt;=HLOOKUP(AV$6,$E$8:$X$10,ROW($E$10)-ROW($E$8)+1,FALSE),"",SQRT(($AG54*$AB$14-($BM53+R$14))^2+($AG54*$AB$15-($BN53+R$15))^2+($AG54*$AB$16-($BO53+R$16))^2+($AG54*$AB$17-($BP53+R$17))^2+($AG54*$AB$18-($BQ53+R$18))^2+($AG54*$AB$19-($BR53+R$19))^2+($AG54*$AB$20-($BS53+R$20))^2+($AG54*$AB$21-($BT53+R$21))^2+($AG54*$AB$22-($BU53+R$22))^2+($AG54*$AB$23-($BV53+R$23))^2+($AG54*$AB$24-($BW53+R$24))^2+($AG54*$AB$25-($BX53+R$25))^2+($AG54*$AB$26-($BY53+R$26))^2+($AG54*$AB$27-($BZ53+R$27))^2+($AG54*$AB$28-($CA53+R$28))^2+($AG54*$AB$29-($CB53+R$29))^2+($AG54*$AB$30-($CC53+R$30))^2+($AG54*$AB$31-($CD53+R$31))^2+($AG54*$AB$32-($CE53+R$32))^2+($AG54*$AB$33-($CF53+R$33))^2+($AG54*$AB$34-($CG53+R$34))^2+($AG54*$AB$35-($CH53+R$35))^2+($AG54*$AB$36-($CI53+R$36))^2+($AG54*$AB$37-($CJ53+R$37))^2+($AG54*$AB$38-($CK53+R$38))^2+($AG54*$AB$39-($CL53+R$39))^2+($AG54*$AB$40-($CM53+R$40))^2+($AG54*$AB$41-($CN53+R$41))^2+($AG54*$AB$42-($CO53+R$42))^2+($AG54*$AB$43-($CP53+R$43))^2+($AG54*$AB$44-($CQ53+R$44))^2+($AG54*$AB$45-($CR53+R$45))^2+($AG54*$AB$46-($CS53+R$46))^2+($AG54*$AB$47-($CT53+R$47))^2+($AG54*$AB$48-($CU53+R$48))^2+($AG54*$AB$49-($CV53+R$49))^2+($AG54*$AB$50-($CW53+R$50))^2+($AG54*$AB$51-($CX53+R$51))^2+($AG54*$AB$52-($CY53+R$52))^2+($AG54*$AB$53-($CZ53+R$53))^2+($AG54*$AB$54-($DA53+R$54))^2+($AG54*$AB$55-($DB53+R$55))^2+($AG54*$AB$56-($DC53+R$56))^2+($AG54*$AB$57-($DD53+R$57))^2+($AG54*$AB$58-($DE53+R$58))^2+($AG54*$AB$59-($DF53+R$59))^2+($AG54*$AB$60-($DG53+R$60))^2+($AG54*$AB$61-($DH53+R$61))^2+($AG54*$AB$62-($DI53+R$62))^2+($AG54*$AB$63-($DJ53+R$63))^2)))</f>
        <v/>
      </c>
      <c r="AW54" s="418" t="str">
        <f>IF(S$10=0,"",IF(COUNTIF($BE$7:$BE53,AW$6)&gt;=HLOOKUP(AW$6,$E$8:$X$10,ROW($E$10)-ROW($E$8)+1,FALSE),"",SQRT(($AG54*$AB$14-($BM53+S$14))^2+($AG54*$AB$15-($BN53+S$15))^2+($AG54*$AB$16-($BO53+S$16))^2+($AG54*$AB$17-($BP53+S$17))^2+($AG54*$AB$18-($BQ53+S$18))^2+($AG54*$AB$19-($BR53+S$19))^2+($AG54*$AB$20-($BS53+S$20))^2+($AG54*$AB$21-($BT53+S$21))^2+($AG54*$AB$22-($BU53+S$22))^2+($AG54*$AB$23-($BV53+S$23))^2+($AG54*$AB$24-($BW53+S$24))^2+($AG54*$AB$25-($BX53+S$25))^2+($AG54*$AB$26-($BY53+S$26))^2+($AG54*$AB$27-($BZ53+S$27))^2+($AG54*$AB$28-($CA53+S$28))^2+($AG54*$AB$29-($CB53+S$29))^2+($AG54*$AB$30-($CC53+S$30))^2+($AG54*$AB$31-($CD53+S$31))^2+($AG54*$AB$32-($CE53+S$32))^2+($AG54*$AB$33-($CF53+S$33))^2+($AG54*$AB$34-($CG53+S$34))^2+($AG54*$AB$35-($CH53+S$35))^2+($AG54*$AB$36-($CI53+S$36))^2+($AG54*$AB$37-($CJ53+S$37))^2+($AG54*$AB$38-($CK53+S$38))^2+($AG54*$AB$39-($CL53+S$39))^2+($AG54*$AB$40-($CM53+S$40))^2+($AG54*$AB$41-($CN53+S$41))^2+($AG54*$AB$42-($CO53+S$42))^2+($AG54*$AB$43-($CP53+S$43))^2+($AG54*$AB$44-($CQ53+S$44))^2+($AG54*$AB$45-($CR53+S$45))^2+($AG54*$AB$46-($CS53+S$46))^2+($AG54*$AB$47-($CT53+S$47))^2+($AG54*$AB$48-($CU53+S$48))^2+($AG54*$AB$49-($CV53+S$49))^2+($AG54*$AB$50-($CW53+S$50))^2+($AG54*$AB$51-($CX53+S$51))^2+($AG54*$AB$52-($CY53+S$52))^2+($AG54*$AB$53-($CZ53+S$53))^2+($AG54*$AB$54-($DA53+S$54))^2+($AG54*$AB$55-($DB53+S$55))^2+($AG54*$AB$56-($DC53+S$56))^2+($AG54*$AB$57-($DD53+S$57))^2+($AG54*$AB$58-($DE53+S$58))^2+($AG54*$AB$59-($DF53+S$59))^2+($AG54*$AB$60-($DG53+S$60))^2+($AG54*$AB$61-($DH53+S$61))^2+($AG54*$AB$62-($DI53+S$62))^2+($AG54*$AB$63-($DJ53+S$63))^2)))</f>
        <v/>
      </c>
      <c r="AX54" s="418" t="str">
        <f>IF(T$10=0,"",IF(COUNTIF($BE$7:$BE53,AX$6)&gt;=HLOOKUP(AX$6,$E$8:$X$10,ROW($E$10)-ROW($E$8)+1,FALSE),"",SQRT(($AG54*$AB$14-($BM53+T$14))^2+($AG54*$AB$15-($BN53+T$15))^2+($AG54*$AB$16-($BO53+T$16))^2+($AG54*$AB$17-($BP53+T$17))^2+($AG54*$AB$18-($BQ53+T$18))^2+($AG54*$AB$19-($BR53+T$19))^2+($AG54*$AB$20-($BS53+T$20))^2+($AG54*$AB$21-($BT53+T$21))^2+($AG54*$AB$22-($BU53+T$22))^2+($AG54*$AB$23-($BV53+T$23))^2+($AG54*$AB$24-($BW53+T$24))^2+($AG54*$AB$25-($BX53+T$25))^2+($AG54*$AB$26-($BY53+T$26))^2+($AG54*$AB$27-($BZ53+T$27))^2+($AG54*$AB$28-($CA53+T$28))^2+($AG54*$AB$29-($CB53+T$29))^2+($AG54*$AB$30-($CC53+T$30))^2+($AG54*$AB$31-($CD53+T$31))^2+($AG54*$AB$32-($CE53+T$32))^2+($AG54*$AB$33-($CF53+T$33))^2+($AG54*$AB$34-($CG53+T$34))^2+($AG54*$AB$35-($CH53+T$35))^2+($AG54*$AB$36-($CI53+T$36))^2+($AG54*$AB$37-($CJ53+T$37))^2+($AG54*$AB$38-($CK53+T$38))^2+($AG54*$AB$39-($CL53+T$39))^2+($AG54*$AB$40-($CM53+T$40))^2+($AG54*$AB$41-($CN53+T$41))^2+($AG54*$AB$42-($CO53+T$42))^2+($AG54*$AB$43-($CP53+T$43))^2+($AG54*$AB$44-($CQ53+T$44))^2+($AG54*$AB$45-($CR53+T$45))^2+($AG54*$AB$46-($CS53+T$46))^2+($AG54*$AB$47-($CT53+T$47))^2+($AG54*$AB$48-($CU53+T$48))^2+($AG54*$AB$49-($CV53+T$49))^2+($AG54*$AB$50-($CW53+T$50))^2+($AG54*$AB$51-($CX53+T$51))^2+($AG54*$AB$52-($CY53+T$52))^2+($AG54*$AB$53-($CZ53+T$53))^2+($AG54*$AB$54-($DA53+T$54))^2+($AG54*$AB$55-($DB53+T$55))^2+($AG54*$AB$56-($DC53+T$56))^2+($AG54*$AB$57-($DD53+T$57))^2+($AG54*$AB$58-($DE53+T$58))^2+($AG54*$AB$59-($DF53+T$59))^2+($AG54*$AB$60-($DG53+T$60))^2+($AG54*$AB$61-($DH53+T$61))^2+($AG54*$AB$62-($DI53+T$62))^2+($AG54*$AB$63-($DJ53+T$63))^2)))</f>
        <v/>
      </c>
      <c r="AY54" s="418" t="str">
        <f>IF(U$10=0,"",IF(COUNTIF($BE$7:$BE53,AY$6)&gt;=HLOOKUP(AY$6,$E$8:$X$10,ROW($E$10)-ROW($E$8)+1,FALSE),"",SQRT(($AG54*$AB$14-($BM53+U$14))^2+($AG54*$AB$15-($BN53+U$15))^2+($AG54*$AB$16-($BO53+U$16))^2+($AG54*$AB$17-($BP53+U$17))^2+($AG54*$AB$18-($BQ53+U$18))^2+($AG54*$AB$19-($BR53+U$19))^2+($AG54*$AB$20-($BS53+U$20))^2+($AG54*$AB$21-($BT53+U$21))^2+($AG54*$AB$22-($BU53+U$22))^2+($AG54*$AB$23-($BV53+U$23))^2+($AG54*$AB$24-($BW53+U$24))^2+($AG54*$AB$25-($BX53+U$25))^2+($AG54*$AB$26-($BY53+U$26))^2+($AG54*$AB$27-($BZ53+U$27))^2+($AG54*$AB$28-($CA53+U$28))^2+($AG54*$AB$29-($CB53+U$29))^2+($AG54*$AB$30-($CC53+U$30))^2+($AG54*$AB$31-($CD53+U$31))^2+($AG54*$AB$32-($CE53+U$32))^2+($AG54*$AB$33-($CF53+U$33))^2+($AG54*$AB$34-($CG53+U$34))^2+($AG54*$AB$35-($CH53+U$35))^2+($AG54*$AB$36-($CI53+U$36))^2+($AG54*$AB$37-($CJ53+U$37))^2+($AG54*$AB$38-($CK53+U$38))^2+($AG54*$AB$39-($CL53+U$39))^2+($AG54*$AB$40-($CM53+U$40))^2+($AG54*$AB$41-($CN53+U$41))^2+($AG54*$AB$42-($CO53+U$42))^2+($AG54*$AB$43-($CP53+U$43))^2+($AG54*$AB$44-($CQ53+U$44))^2+($AG54*$AB$45-($CR53+U$45))^2+($AG54*$AB$46-($CS53+U$46))^2+($AG54*$AB$47-($CT53+U$47))^2+($AG54*$AB$48-($CU53+U$48))^2+($AG54*$AB$49-($CV53+U$49))^2+($AG54*$AB$50-($CW53+U$50))^2+($AG54*$AB$51-($CX53+U$51))^2+($AG54*$AB$52-($CY53+U$52))^2+($AG54*$AB$53-($CZ53+U$53))^2+($AG54*$AB$54-($DA53+U$54))^2+($AG54*$AB$55-($DB53+U$55))^2+($AG54*$AB$56-($DC53+U$56))^2+($AG54*$AB$57-($DD53+U$57))^2+($AG54*$AB$58-($DE53+U$58))^2+($AG54*$AB$59-($DF53+U$59))^2+($AG54*$AB$60-($DG53+U$60))^2+($AG54*$AB$61-($DH53+U$61))^2+($AG54*$AB$62-($DI53+U$62))^2+($AG54*$AB$63-($DJ53+U$63))^2)))</f>
        <v/>
      </c>
      <c r="AZ54" s="418" t="str">
        <f>IF(V$10=0,"",IF(COUNTIF($BE$7:$BE53,AZ$6)&gt;=HLOOKUP(AZ$6,$E$8:$X$10,ROW($E$10)-ROW($E$8)+1,FALSE),"",SQRT(($AG54*$AB$14-($BM53+V$14))^2+($AG54*$AB$15-($BN53+V$15))^2+($AG54*$AB$16-($BO53+V$16))^2+($AG54*$AB$17-($BP53+V$17))^2+($AG54*$AB$18-($BQ53+V$18))^2+($AG54*$AB$19-($BR53+V$19))^2+($AG54*$AB$20-($BS53+V$20))^2+($AG54*$AB$21-($BT53+V$21))^2+($AG54*$AB$22-($BU53+V$22))^2+($AG54*$AB$23-($BV53+V$23))^2+($AG54*$AB$24-($BW53+V$24))^2+($AG54*$AB$25-($BX53+V$25))^2+($AG54*$AB$26-($BY53+V$26))^2+($AG54*$AB$27-($BZ53+V$27))^2+($AG54*$AB$28-($CA53+V$28))^2+($AG54*$AB$29-($CB53+V$29))^2+($AG54*$AB$30-($CC53+V$30))^2+($AG54*$AB$31-($CD53+V$31))^2+($AG54*$AB$32-($CE53+V$32))^2+($AG54*$AB$33-($CF53+V$33))^2+($AG54*$AB$34-($CG53+V$34))^2+($AG54*$AB$35-($CH53+V$35))^2+($AG54*$AB$36-($CI53+V$36))^2+($AG54*$AB$37-($CJ53+V$37))^2+($AG54*$AB$38-($CK53+V$38))^2+($AG54*$AB$39-($CL53+V$39))^2+($AG54*$AB$40-($CM53+V$40))^2+($AG54*$AB$41-($CN53+V$41))^2+($AG54*$AB$42-($CO53+V$42))^2+($AG54*$AB$43-($CP53+V$43))^2+($AG54*$AB$44-($CQ53+V$44))^2+($AG54*$AB$45-($CR53+V$45))^2+($AG54*$AB$46-($CS53+V$46))^2+($AG54*$AB$47-($CT53+V$47))^2+($AG54*$AB$48-($CU53+V$48))^2+($AG54*$AB$49-($CV53+V$49))^2+($AG54*$AB$50-($CW53+V$50))^2+($AG54*$AB$51-($CX53+V$51))^2+($AG54*$AB$52-($CY53+V$52))^2+($AG54*$AB$53-($CZ53+V$53))^2+($AG54*$AB$54-($DA53+V$54))^2+($AG54*$AB$55-($DB53+V$55))^2+($AG54*$AB$56-($DC53+V$56))^2+($AG54*$AB$57-($DD53+V$57))^2+($AG54*$AB$58-($DE53+V$58))^2+($AG54*$AB$59-($DF53+V$59))^2+($AG54*$AB$60-($DG53+V$60))^2+($AG54*$AB$61-($DH53+V$61))^2+($AG54*$AB$62-($DI53+V$62))^2+($AG54*$AB$63-($DJ53+V$63))^2)))</f>
        <v/>
      </c>
      <c r="BA54" s="418" t="str">
        <f>IF(W$10=0,"",IF(COUNTIF($BE$7:$BE53,BA$6)&gt;=HLOOKUP(BA$6,$E$8:$X$10,ROW($E$10)-ROW($E$8)+1,FALSE),"",SQRT(($AG54*$AB$14-($BM53+W$14))^2+($AG54*$AB$15-($BN53+W$15))^2+($AG54*$AB$16-($BO53+W$16))^2+($AG54*$AB$17-($BP53+W$17))^2+($AG54*$AB$18-($BQ53+W$18))^2+($AG54*$AB$19-($BR53+W$19))^2+($AG54*$AB$20-($BS53+W$20))^2+($AG54*$AB$21-($BT53+W$21))^2+($AG54*$AB$22-($BU53+W$22))^2+($AG54*$AB$23-($BV53+W$23))^2+($AG54*$AB$24-($BW53+W$24))^2+($AG54*$AB$25-($BX53+W$25))^2+($AG54*$AB$26-($BY53+W$26))^2+($AG54*$AB$27-($BZ53+W$27))^2+($AG54*$AB$28-($CA53+W$28))^2+($AG54*$AB$29-($CB53+W$29))^2+($AG54*$AB$30-($CC53+W$30))^2+($AG54*$AB$31-($CD53+W$31))^2+($AG54*$AB$32-($CE53+W$32))^2+($AG54*$AB$33-($CF53+W$33))^2+($AG54*$AB$34-($CG53+W$34))^2+($AG54*$AB$35-($CH53+W$35))^2+($AG54*$AB$36-($CI53+W$36))^2+($AG54*$AB$37-($CJ53+W$37))^2+($AG54*$AB$38-($CK53+W$38))^2+($AG54*$AB$39-($CL53+W$39))^2+($AG54*$AB$40-($CM53+W$40))^2+($AG54*$AB$41-($CN53+W$41))^2+($AG54*$AB$42-($CO53+W$42))^2+($AG54*$AB$43-($CP53+W$43))^2+($AG54*$AB$44-($CQ53+W$44))^2+($AG54*$AB$45-($CR53+W$45))^2+($AG54*$AB$46-($CS53+W$46))^2+($AG54*$AB$47-($CT53+W$47))^2+($AG54*$AB$48-($CU53+W$48))^2+($AG54*$AB$49-($CV53+W$49))^2+($AG54*$AB$50-($CW53+W$50))^2+($AG54*$AB$51-($CX53+W$51))^2+($AG54*$AB$52-($CY53+W$52))^2+($AG54*$AB$53-($CZ53+W$53))^2+($AG54*$AB$54-($DA53+W$54))^2+($AG54*$AB$55-($DB53+W$55))^2+($AG54*$AB$56-($DC53+W$56))^2+($AG54*$AB$57-($DD53+W$57))^2+($AG54*$AB$58-($DE53+W$58))^2+($AG54*$AB$59-($DF53+W$59))^2+($AG54*$AB$60-($DG53+W$60))^2+($AG54*$AB$61-($DH53+W$61))^2+($AG54*$AB$62-($DI53+W$62))^2+($AG54*$AB$63-($DJ53+W$63))^2)))</f>
        <v/>
      </c>
      <c r="BB54" s="418" t="str">
        <f>IF(X$10=0,"",IF(COUNTIF($BE$7:$BE53,BB$6)&gt;=HLOOKUP(BB$6,$E$8:$X$10,ROW($E$10)-ROW($E$8)+1,FALSE),"",SQRT(($AG54*$AB$14-($BM53+X$14))^2+($AG54*$AB$15-($BN53+X$15))^2+($AG54*$AB$16-($BO53+X$16))^2+($AG54*$AB$17-($BP53+X$17))^2+($AG54*$AB$18-($BQ53+X$18))^2+($AG54*$AB$19-($BR53+X$19))^2+($AG54*$AB$20-($BS53+X$20))^2+($AG54*$AB$21-($BT53+X$21))^2+($AG54*$AB$22-($BU53+X$22))^2+($AG54*$AB$23-($BV53+X$23))^2+($AG54*$AB$24-($BW53+X$24))^2+($AG54*$AB$25-($BX53+X$25))^2+($AG54*$AB$26-($BY53+X$26))^2+($AG54*$AB$27-($BZ53+X$27))^2+($AG54*$AB$28-($CA53+X$28))^2+($AG54*$AB$29-($CB53+X$29))^2+($AG54*$AB$30-($CC53+X$30))^2+($AG54*$AB$31-($CD53+X$31))^2+($AG54*$AB$32-($CE53+X$32))^2+($AG54*$AB$33-($CF53+X$33))^2+($AG54*$AB$34-($CG53+X$34))^2+($AG54*$AB$35-($CH53+X$35))^2+($AG54*$AB$36-($CI53+X$36))^2+($AG54*$AB$37-($CJ53+X$37))^2+($AG54*$AB$38-($CK53+X$38))^2+($AG54*$AB$39-($CL53+X$39))^2+($AG54*$AB$40-($CM53+X$40))^2+($AG54*$AB$41-($CN53+X$41))^2+($AG54*$AB$42-($CO53+X$42))^2+($AG54*$AB$43-($CP53+X$43))^2+($AG54*$AB$44-($CQ53+X$44))^2+($AG54*$AB$45-($CR53+X$45))^2+($AG54*$AB$46-($CS53+X$46))^2+($AG54*$AB$47-($CT53+X$47))^2+($AG54*$AB$48-($CU53+X$48))^2+($AG54*$AB$49-($CV53+X$49))^2+($AG54*$AB$50-($CW53+X$50))^2+($AG54*$AB$51-($CX53+X$51))^2+($AG54*$AB$52-($CY53+X$52))^2+($AG54*$AB$53-($CZ53+X$53))^2+($AG54*$AB$54-($DA53+X$54))^2+($AG54*$AB$55-($DB53+X$55))^2+($AG54*$AB$56-($DC53+X$56))^2+($AG54*$AB$57-($DD53+X$57))^2+($AG54*$AB$58-($DE53+X$58))^2+($AG54*$AB$59-($DF53+X$59))^2+($AG54*$AB$60-($DG53+X$60))^2+($AG54*$AB$61-($DH53+X$61))^2+($AG54*$AB$62-($DI53+X$62))^2+($AG54*$AB$63-($DJ53+X$63))^2)))</f>
        <v/>
      </c>
      <c r="BC54" s="200"/>
      <c r="BD54" s="419">
        <f t="shared" si="68"/>
        <v>0</v>
      </c>
      <c r="BE54" s="420">
        <f t="shared" si="7"/>
        <v>0</v>
      </c>
      <c r="BF54" s="421">
        <f t="shared" si="8"/>
        <v>0</v>
      </c>
      <c r="BG54" s="71"/>
      <c r="BH54" s="71"/>
      <c r="BI54" s="71"/>
      <c r="BJ54" s="71"/>
      <c r="BK54" s="71"/>
      <c r="BL54" s="197">
        <f t="shared" si="69"/>
        <v>48</v>
      </c>
      <c r="BM54" s="202">
        <f t="shared" si="66"/>
        <v>0</v>
      </c>
      <c r="BN54" s="202">
        <f t="shared" si="67"/>
        <v>0</v>
      </c>
      <c r="BO54" s="202">
        <f t="shared" si="13"/>
        <v>0</v>
      </c>
      <c r="BP54" s="202">
        <f t="shared" si="14"/>
        <v>0</v>
      </c>
      <c r="BQ54" s="202">
        <f t="shared" si="15"/>
        <v>0</v>
      </c>
      <c r="BR54" s="202">
        <f t="shared" si="16"/>
        <v>0</v>
      </c>
      <c r="BS54" s="202">
        <f t="shared" si="17"/>
        <v>0</v>
      </c>
      <c r="BT54" s="202">
        <f t="shared" si="18"/>
        <v>0</v>
      </c>
      <c r="BU54" s="202">
        <f t="shared" si="19"/>
        <v>0</v>
      </c>
      <c r="BV54" s="202">
        <f t="shared" si="20"/>
        <v>0</v>
      </c>
      <c r="BW54" s="202">
        <f t="shared" si="21"/>
        <v>0</v>
      </c>
      <c r="BX54" s="202">
        <f t="shared" si="22"/>
        <v>0</v>
      </c>
      <c r="BY54" s="202">
        <f t="shared" si="23"/>
        <v>0</v>
      </c>
      <c r="BZ54" s="202">
        <f t="shared" si="24"/>
        <v>0</v>
      </c>
      <c r="CA54" s="202">
        <f t="shared" si="25"/>
        <v>0</v>
      </c>
      <c r="CB54" s="202">
        <f t="shared" si="26"/>
        <v>0</v>
      </c>
      <c r="CC54" s="202">
        <f t="shared" si="27"/>
        <v>0</v>
      </c>
      <c r="CD54" s="202">
        <f t="shared" si="28"/>
        <v>0</v>
      </c>
      <c r="CE54" s="202">
        <f t="shared" si="29"/>
        <v>0</v>
      </c>
      <c r="CF54" s="202">
        <f t="shared" si="30"/>
        <v>0</v>
      </c>
      <c r="CG54" s="202">
        <f t="shared" si="31"/>
        <v>0</v>
      </c>
      <c r="CH54" s="202">
        <f t="shared" si="32"/>
        <v>0</v>
      </c>
      <c r="CI54" s="202">
        <f t="shared" si="33"/>
        <v>0</v>
      </c>
      <c r="CJ54" s="202">
        <f t="shared" si="34"/>
        <v>0</v>
      </c>
      <c r="CK54" s="202">
        <f t="shared" si="35"/>
        <v>0</v>
      </c>
      <c r="CL54" s="202">
        <f t="shared" si="36"/>
        <v>0</v>
      </c>
      <c r="CM54" s="202">
        <f t="shared" si="37"/>
        <v>0</v>
      </c>
      <c r="CN54" s="202">
        <f t="shared" si="38"/>
        <v>0</v>
      </c>
      <c r="CO54" s="202">
        <f t="shared" si="39"/>
        <v>0</v>
      </c>
      <c r="CP54" s="202">
        <f t="shared" si="40"/>
        <v>0</v>
      </c>
      <c r="CQ54" s="202">
        <f t="shared" si="41"/>
        <v>0</v>
      </c>
      <c r="CR54" s="202">
        <f t="shared" si="42"/>
        <v>0</v>
      </c>
      <c r="CS54" s="202">
        <f t="shared" si="43"/>
        <v>0</v>
      </c>
      <c r="CT54" s="202">
        <f t="shared" si="44"/>
        <v>0</v>
      </c>
      <c r="CU54" s="202">
        <f t="shared" si="45"/>
        <v>0</v>
      </c>
      <c r="CV54" s="202">
        <f t="shared" si="46"/>
        <v>0</v>
      </c>
      <c r="CW54" s="202">
        <f t="shared" si="47"/>
        <v>0</v>
      </c>
      <c r="CX54" s="202">
        <f t="shared" si="48"/>
        <v>0</v>
      </c>
      <c r="CY54" s="202">
        <f t="shared" si="49"/>
        <v>0</v>
      </c>
      <c r="CZ54" s="202">
        <f t="shared" si="50"/>
        <v>0</v>
      </c>
      <c r="DA54" s="202">
        <f t="shared" si="51"/>
        <v>0</v>
      </c>
      <c r="DB54" s="202">
        <f t="shared" si="52"/>
        <v>0</v>
      </c>
      <c r="DC54" s="202">
        <f t="shared" si="53"/>
        <v>0</v>
      </c>
      <c r="DD54" s="202">
        <f t="shared" si="54"/>
        <v>0</v>
      </c>
      <c r="DE54" s="202">
        <f t="shared" si="55"/>
        <v>0</v>
      </c>
      <c r="DF54" s="202">
        <f t="shared" si="56"/>
        <v>0</v>
      </c>
      <c r="DG54" s="202">
        <f t="shared" si="57"/>
        <v>0</v>
      </c>
      <c r="DH54" s="202">
        <f t="shared" si="58"/>
        <v>0</v>
      </c>
      <c r="DI54" s="202">
        <f t="shared" si="59"/>
        <v>0</v>
      </c>
      <c r="DJ54" s="202">
        <f t="shared" si="60"/>
        <v>0</v>
      </c>
      <c r="DK54" s="71"/>
      <c r="DL54" s="71"/>
      <c r="DM54" s="71"/>
      <c r="DN54" s="71"/>
      <c r="DO54" s="71"/>
      <c r="DP54" s="71"/>
    </row>
    <row r="55" spans="1:120" ht="18" customHeight="1" thickTop="1" thickBot="1" x14ac:dyDescent="0.25">
      <c r="A55" s="71"/>
      <c r="B55" s="133"/>
      <c r="C55" s="220"/>
      <c r="D55" s="236"/>
      <c r="E55" s="237"/>
      <c r="F55" s="237"/>
      <c r="G55" s="237"/>
      <c r="H55" s="237"/>
      <c r="I55" s="237"/>
      <c r="J55" s="237"/>
      <c r="K55" s="237"/>
      <c r="L55" s="237"/>
      <c r="M55" s="237"/>
      <c r="N55" s="237"/>
      <c r="O55" s="237"/>
      <c r="P55" s="237"/>
      <c r="Q55" s="237"/>
      <c r="R55" s="237"/>
      <c r="S55" s="237"/>
      <c r="T55" s="237"/>
      <c r="U55" s="237"/>
      <c r="V55" s="237"/>
      <c r="W55" s="415"/>
      <c r="X55" s="414"/>
      <c r="Y55" s="133"/>
      <c r="Z55" s="222">
        <f t="shared" si="63"/>
        <v>0</v>
      </c>
      <c r="AA55" s="223"/>
      <c r="AB55" s="224">
        <f t="shared" si="64"/>
        <v>0</v>
      </c>
      <c r="AC55" s="71"/>
      <c r="AD55" s="440">
        <f t="shared" si="65"/>
        <v>0</v>
      </c>
      <c r="AE55" s="71"/>
      <c r="AF55" s="71"/>
      <c r="AG55" s="417">
        <f>IF(MAX(AG$7:AG54)&lt;$W$12,AG54+1,0)</f>
        <v>0</v>
      </c>
      <c r="AH55" s="200"/>
      <c r="AI55" s="418" t="str">
        <f>IF(E$10=0,"",IF(COUNTIF($BE$7:$BE54,AI$6)&gt;=HLOOKUP(AI$6,$E$8:$X$10,ROW($E$10)-ROW($E$8)+1,FALSE),"",SQRT(($AG55*$AB$14-($BM54+E$14))^2+($AG55*$AB$15-($BN54+E$15))^2+($AG55*$AB$16-($BO54+E$16))^2+($AG55*$AB$17-($BP54+E$17))^2+($AG55*$AB$18-($BQ54+E$18))^2+($AG55*$AB$19-($BR54+E$19))^2+($AG55*$AB$20-($BS54+E$20))^2+($AG55*$AB$21-($BT54+E$21))^2+($AG55*$AB$22-($BU54+E$22))^2+($AG55*$AB$23-($BV54+E$23))^2+($AG55*$AB$24-($BW54+E$24))^2+($AG55*$AB$25-($BX54+E$25))^2+($AG55*$AB$26-($BY54+E$26))^2+($AG55*$AB$27-($BZ54+E$27))^2+($AG55*$AB$28-($CA54+E$28))^2+($AG55*$AB$29-($CB54+E$29))^2+($AG55*$AB$30-($CC54+E$30))^2+($AG55*$AB$31-($CD54+E$31))^2+($AG55*$AB$32-($CE54+E$32))^2+($AG55*$AB$33-($CF54+E$33))^2+($AG55*$AB$34-($CG54+E$34))^2+($AG55*$AB$35-($CH54+E$35))^2+($AG55*$AB$36-($CI54+E$36))^2+($AG55*$AB$37-($CJ54+E$37))^2+($AG55*$AB$38-($CK54+E$38))^2+($AG55*$AB$39-($CL54+E$39))^2+($AG55*$AB$40-($CM54+E$40))^2+($AG55*$AB$41-($CN54+E$41))^2+($AG55*$AB$42-($CO54+E$42))^2+($AG55*$AB$43-($CP54+E$43))^2+($AG55*$AB$44-($CQ54+E$44))^2+($AG55*$AB$45-($CR54+E$45))^2+($AG55*$AB$46-($CS54+E$46))^2+($AG55*$AB$47-($CT54+E$47))^2+($AG55*$AB$48-($CU54+E$48))^2+($AG55*$AB$49-($CV54+E$49))^2+($AG55*$AB$50-($CW54+E$50))^2+($AG55*$AB$51-($CX54+E$51))^2+($AG55*$AB$52-($CY54+E$52))^2+($AG55*$AB$53-($CZ54+E$53))^2+($AG55*$AB$54-($DA54+E$54))^2+($AG55*$AB$55-($DB54+E$55))^2+($AG55*$AB$56-($DC54+E$56))^2+($AG55*$AB$57-($DD54+E$57))^2+($AG55*$AB$58-($DE54+E$58))^2+($AG55*$AB$59-($DF54+E$59))^2+($AG55*$AB$60-($DG54+E$60))^2+($AG55*$AB$61-($DH54+E$61))^2+($AG55*$AB$62-($DI54+E$62))^2+($AG55*$AB$63-($DJ54+E$63))^2)))</f>
        <v/>
      </c>
      <c r="AJ55" s="418" t="str">
        <f>IF(F$10=0,"",IF(COUNTIF($BE$7:$BE54,AJ$6)&gt;=HLOOKUP(AJ$6,$E$8:$X$10,ROW($E$10)-ROW($E$8)+1,FALSE),"",SQRT(($AG55*$AB$14-($BM54+F$14))^2+($AG55*$AB$15-($BN54+F$15))^2+($AG55*$AB$16-($BO54+F$16))^2+($AG55*$AB$17-($BP54+F$17))^2+($AG55*$AB$18-($BQ54+F$18))^2+($AG55*$AB$19-($BR54+F$19))^2+($AG55*$AB$20-($BS54+F$20))^2+($AG55*$AB$21-($BT54+F$21))^2+($AG55*$AB$22-($BU54+F$22))^2+($AG55*$AB$23-($BV54+F$23))^2+($AG55*$AB$24-($BW54+F$24))^2+($AG55*$AB$25-($BX54+F$25))^2+($AG55*$AB$26-($BY54+F$26))^2+($AG55*$AB$27-($BZ54+F$27))^2+($AG55*$AB$28-($CA54+F$28))^2+($AG55*$AB$29-($CB54+F$29))^2+($AG55*$AB$30-($CC54+F$30))^2+($AG55*$AB$31-($CD54+F$31))^2+($AG55*$AB$32-($CE54+F$32))^2+($AG55*$AB$33-($CF54+F$33))^2+($AG55*$AB$34-($CG54+F$34))^2+($AG55*$AB$35-($CH54+F$35))^2+($AG55*$AB$36-($CI54+F$36))^2+($AG55*$AB$37-($CJ54+F$37))^2+($AG55*$AB$38-($CK54+F$38))^2+($AG55*$AB$39-($CL54+F$39))^2+($AG55*$AB$40-($CM54+F$40))^2+($AG55*$AB$41-($CN54+F$41))^2+($AG55*$AB$42-($CO54+F$42))^2+($AG55*$AB$43-($CP54+F$43))^2+($AG55*$AB$44-($CQ54+F$44))^2+($AG55*$AB$45-($CR54+F$45))^2+($AG55*$AB$46-($CS54+F$46))^2+($AG55*$AB$47-($CT54+F$47))^2+($AG55*$AB$48-($CU54+F$48))^2+($AG55*$AB$49-($CV54+F$49))^2+($AG55*$AB$50-($CW54+F$50))^2+($AG55*$AB$51-($CX54+F$51))^2+($AG55*$AB$52-($CY54+F$52))^2+($AG55*$AB$53-($CZ54+F$53))^2+($AG55*$AB$54-($DA54+F$54))^2+($AG55*$AB$55-($DB54+F$55))^2+($AG55*$AB$56-($DC54+F$56))^2+($AG55*$AB$57-($DD54+F$57))^2+($AG55*$AB$58-($DE54+F$58))^2+($AG55*$AB$59-($DF54+F$59))^2+($AG55*$AB$60-($DG54+F$60))^2+($AG55*$AB$61-($DH54+F$61))^2+($AG55*$AB$62-($DI54+F$62))^2+($AG55*$AB$63-($DJ54+F$63))^2)))</f>
        <v/>
      </c>
      <c r="AK55" s="418" t="str">
        <f>IF(G$10=0,"",IF(COUNTIF($BE$7:$BE54,AK$6)&gt;=HLOOKUP(AK$6,$E$8:$X$10,ROW($E$10)-ROW($E$8)+1,FALSE),"",SQRT(($AG55*$AB$14-($BM54+G$14))^2+($AG55*$AB$15-($BN54+G$15))^2+($AG55*$AB$16-($BO54+G$16))^2+($AG55*$AB$17-($BP54+G$17))^2+($AG55*$AB$18-($BQ54+G$18))^2+($AG55*$AB$19-($BR54+G$19))^2+($AG55*$AB$20-($BS54+G$20))^2+($AG55*$AB$21-($BT54+G$21))^2+($AG55*$AB$22-($BU54+G$22))^2+($AG55*$AB$23-($BV54+G$23))^2+($AG55*$AB$24-($BW54+G$24))^2+($AG55*$AB$25-($BX54+G$25))^2+($AG55*$AB$26-($BY54+G$26))^2+($AG55*$AB$27-($BZ54+G$27))^2+($AG55*$AB$28-($CA54+G$28))^2+($AG55*$AB$29-($CB54+G$29))^2+($AG55*$AB$30-($CC54+G$30))^2+($AG55*$AB$31-($CD54+G$31))^2+($AG55*$AB$32-($CE54+G$32))^2+($AG55*$AB$33-($CF54+G$33))^2+($AG55*$AB$34-($CG54+G$34))^2+($AG55*$AB$35-($CH54+G$35))^2+($AG55*$AB$36-($CI54+G$36))^2+($AG55*$AB$37-($CJ54+G$37))^2+($AG55*$AB$38-($CK54+G$38))^2+($AG55*$AB$39-($CL54+G$39))^2+($AG55*$AB$40-($CM54+G$40))^2+($AG55*$AB$41-($CN54+G$41))^2+($AG55*$AB$42-($CO54+G$42))^2+($AG55*$AB$43-($CP54+G$43))^2+($AG55*$AB$44-($CQ54+G$44))^2+($AG55*$AB$45-($CR54+G$45))^2+($AG55*$AB$46-($CS54+G$46))^2+($AG55*$AB$47-($CT54+G$47))^2+($AG55*$AB$48-($CU54+G$48))^2+($AG55*$AB$49-($CV54+G$49))^2+($AG55*$AB$50-($CW54+G$50))^2+($AG55*$AB$51-($CX54+G$51))^2+($AG55*$AB$52-($CY54+G$52))^2+($AG55*$AB$53-($CZ54+G$53))^2+($AG55*$AB$54-($DA54+G$54))^2+($AG55*$AB$55-($DB54+G$55))^2+($AG55*$AB$56-($DC54+G$56))^2+($AG55*$AB$57-($DD54+G$57))^2+($AG55*$AB$58-($DE54+G$58))^2+($AG55*$AB$59-($DF54+G$59))^2+($AG55*$AB$60-($DG54+G$60))^2+($AG55*$AB$61-($DH54+G$61))^2+($AG55*$AB$62-($DI54+G$62))^2+($AG55*$AB$63-($DJ54+G$63))^2)))</f>
        <v/>
      </c>
      <c r="AL55" s="418" t="str">
        <f>IF(H$10=0,"",IF(COUNTIF($BE$7:$BE54,AL$6)&gt;=HLOOKUP(AL$6,$E$8:$X$10,ROW($E$10)-ROW($E$8)+1,FALSE),"",SQRT(($AG55*$AB$14-($BM54+H$14))^2+($AG55*$AB$15-($BN54+H$15))^2+($AG55*$AB$16-($BO54+H$16))^2+($AG55*$AB$17-($BP54+H$17))^2+($AG55*$AB$18-($BQ54+H$18))^2+($AG55*$AB$19-($BR54+H$19))^2+($AG55*$AB$20-($BS54+H$20))^2+($AG55*$AB$21-($BT54+H$21))^2+($AG55*$AB$22-($BU54+H$22))^2+($AG55*$AB$23-($BV54+H$23))^2+($AG55*$AB$24-($BW54+H$24))^2+($AG55*$AB$25-($BX54+H$25))^2+($AG55*$AB$26-($BY54+H$26))^2+($AG55*$AB$27-($BZ54+H$27))^2+($AG55*$AB$28-($CA54+H$28))^2+($AG55*$AB$29-($CB54+H$29))^2+($AG55*$AB$30-($CC54+H$30))^2+($AG55*$AB$31-($CD54+H$31))^2+($AG55*$AB$32-($CE54+H$32))^2+($AG55*$AB$33-($CF54+H$33))^2+($AG55*$AB$34-($CG54+H$34))^2+($AG55*$AB$35-($CH54+H$35))^2+($AG55*$AB$36-($CI54+H$36))^2+($AG55*$AB$37-($CJ54+H$37))^2+($AG55*$AB$38-($CK54+H$38))^2+($AG55*$AB$39-($CL54+H$39))^2+($AG55*$AB$40-($CM54+H$40))^2+($AG55*$AB$41-($CN54+H$41))^2+($AG55*$AB$42-($CO54+H$42))^2+($AG55*$AB$43-($CP54+H$43))^2+($AG55*$AB$44-($CQ54+H$44))^2+($AG55*$AB$45-($CR54+H$45))^2+($AG55*$AB$46-($CS54+H$46))^2+($AG55*$AB$47-($CT54+H$47))^2+($AG55*$AB$48-($CU54+H$48))^2+($AG55*$AB$49-($CV54+H$49))^2+($AG55*$AB$50-($CW54+H$50))^2+($AG55*$AB$51-($CX54+H$51))^2+($AG55*$AB$52-($CY54+H$52))^2+($AG55*$AB$53-($CZ54+H$53))^2+($AG55*$AB$54-($DA54+H$54))^2+($AG55*$AB$55-($DB54+H$55))^2+($AG55*$AB$56-($DC54+H$56))^2+($AG55*$AB$57-($DD54+H$57))^2+($AG55*$AB$58-($DE54+H$58))^2+($AG55*$AB$59-($DF54+H$59))^2+($AG55*$AB$60-($DG54+H$60))^2+($AG55*$AB$61-($DH54+H$61))^2+($AG55*$AB$62-($DI54+H$62))^2+($AG55*$AB$63-($DJ54+H$63))^2)))</f>
        <v/>
      </c>
      <c r="AM55" s="418" t="str">
        <f>IF(I$10=0,"",IF(COUNTIF($BE$7:$BE54,AM$6)&gt;=HLOOKUP(AM$6,$E$8:$X$10,ROW($E$10)-ROW($E$8)+1,FALSE),"",SQRT(($AG55*$AB$14-($BM54+I$14))^2+($AG55*$AB$15-($BN54+I$15))^2+($AG55*$AB$16-($BO54+I$16))^2+($AG55*$AB$17-($BP54+I$17))^2+($AG55*$AB$18-($BQ54+I$18))^2+($AG55*$AB$19-($BR54+I$19))^2+($AG55*$AB$20-($BS54+I$20))^2+($AG55*$AB$21-($BT54+I$21))^2+($AG55*$AB$22-($BU54+I$22))^2+($AG55*$AB$23-($BV54+I$23))^2+($AG55*$AB$24-($BW54+I$24))^2+($AG55*$AB$25-($BX54+I$25))^2+($AG55*$AB$26-($BY54+I$26))^2+($AG55*$AB$27-($BZ54+I$27))^2+($AG55*$AB$28-($CA54+I$28))^2+($AG55*$AB$29-($CB54+I$29))^2+($AG55*$AB$30-($CC54+I$30))^2+($AG55*$AB$31-($CD54+I$31))^2+($AG55*$AB$32-($CE54+I$32))^2+($AG55*$AB$33-($CF54+I$33))^2+($AG55*$AB$34-($CG54+I$34))^2+($AG55*$AB$35-($CH54+I$35))^2+($AG55*$AB$36-($CI54+I$36))^2+($AG55*$AB$37-($CJ54+I$37))^2+($AG55*$AB$38-($CK54+I$38))^2+($AG55*$AB$39-($CL54+I$39))^2+($AG55*$AB$40-($CM54+I$40))^2+($AG55*$AB$41-($CN54+I$41))^2+($AG55*$AB$42-($CO54+I$42))^2+($AG55*$AB$43-($CP54+I$43))^2+($AG55*$AB$44-($CQ54+I$44))^2+($AG55*$AB$45-($CR54+I$45))^2+($AG55*$AB$46-($CS54+I$46))^2+($AG55*$AB$47-($CT54+I$47))^2+($AG55*$AB$48-($CU54+I$48))^2+($AG55*$AB$49-($CV54+I$49))^2+($AG55*$AB$50-($CW54+I$50))^2+($AG55*$AB$51-($CX54+I$51))^2+($AG55*$AB$52-($CY54+I$52))^2+($AG55*$AB$53-($CZ54+I$53))^2+($AG55*$AB$54-($DA54+I$54))^2+($AG55*$AB$55-($DB54+I$55))^2+($AG55*$AB$56-($DC54+I$56))^2+($AG55*$AB$57-($DD54+I$57))^2+($AG55*$AB$58-($DE54+I$58))^2+($AG55*$AB$59-($DF54+I$59))^2+($AG55*$AB$60-($DG54+I$60))^2+($AG55*$AB$61-($DH54+I$61))^2+($AG55*$AB$62-($DI54+I$62))^2+($AG55*$AB$63-($DJ54+I$63))^2)))</f>
        <v/>
      </c>
      <c r="AN55" s="418" t="str">
        <f>IF(J$10=0,"",IF(COUNTIF($BE$7:$BE54,AN$6)&gt;=HLOOKUP(AN$6,$E$8:$X$10,ROW($E$10)-ROW($E$8)+1,FALSE),"",SQRT(($AG55*$AB$14-($BM54+J$14))^2+($AG55*$AB$15-($BN54+J$15))^2+($AG55*$AB$16-($BO54+J$16))^2+($AG55*$AB$17-($BP54+J$17))^2+($AG55*$AB$18-($BQ54+J$18))^2+($AG55*$AB$19-($BR54+J$19))^2+($AG55*$AB$20-($BS54+J$20))^2+($AG55*$AB$21-($BT54+J$21))^2+($AG55*$AB$22-($BU54+J$22))^2+($AG55*$AB$23-($BV54+J$23))^2+($AG55*$AB$24-($BW54+J$24))^2+($AG55*$AB$25-($BX54+J$25))^2+($AG55*$AB$26-($BY54+J$26))^2+($AG55*$AB$27-($BZ54+J$27))^2+($AG55*$AB$28-($CA54+J$28))^2+($AG55*$AB$29-($CB54+J$29))^2+($AG55*$AB$30-($CC54+J$30))^2+($AG55*$AB$31-($CD54+J$31))^2+($AG55*$AB$32-($CE54+J$32))^2+($AG55*$AB$33-($CF54+J$33))^2+($AG55*$AB$34-($CG54+J$34))^2+($AG55*$AB$35-($CH54+J$35))^2+($AG55*$AB$36-($CI54+J$36))^2+($AG55*$AB$37-($CJ54+J$37))^2+($AG55*$AB$38-($CK54+J$38))^2+($AG55*$AB$39-($CL54+J$39))^2+($AG55*$AB$40-($CM54+J$40))^2+($AG55*$AB$41-($CN54+J$41))^2+($AG55*$AB$42-($CO54+J$42))^2+($AG55*$AB$43-($CP54+J$43))^2+($AG55*$AB$44-($CQ54+J$44))^2+($AG55*$AB$45-($CR54+J$45))^2+($AG55*$AB$46-($CS54+J$46))^2+($AG55*$AB$47-($CT54+J$47))^2+($AG55*$AB$48-($CU54+J$48))^2+($AG55*$AB$49-($CV54+J$49))^2+($AG55*$AB$50-($CW54+J$50))^2+($AG55*$AB$51-($CX54+J$51))^2+($AG55*$AB$52-($CY54+J$52))^2+($AG55*$AB$53-($CZ54+J$53))^2+($AG55*$AB$54-($DA54+J$54))^2+($AG55*$AB$55-($DB54+J$55))^2+($AG55*$AB$56-($DC54+J$56))^2+($AG55*$AB$57-($DD54+J$57))^2+($AG55*$AB$58-($DE54+J$58))^2+($AG55*$AB$59-($DF54+J$59))^2+($AG55*$AB$60-($DG54+J$60))^2+($AG55*$AB$61-($DH54+J$61))^2+($AG55*$AB$62-($DI54+J$62))^2+($AG55*$AB$63-($DJ54+J$63))^2)))</f>
        <v/>
      </c>
      <c r="AO55" s="418" t="str">
        <f>IF(K$10=0,"",IF(COUNTIF($BE$7:$BE54,AO$6)&gt;=HLOOKUP(AO$6,$E$8:$X$10,ROW($E$10)-ROW($E$8)+1,FALSE),"",SQRT(($AG55*$AB$14-($BM54+K$14))^2+($AG55*$AB$15-($BN54+K$15))^2+($AG55*$AB$16-($BO54+K$16))^2+($AG55*$AB$17-($BP54+K$17))^2+($AG55*$AB$18-($BQ54+K$18))^2+($AG55*$AB$19-($BR54+K$19))^2+($AG55*$AB$20-($BS54+K$20))^2+($AG55*$AB$21-($BT54+K$21))^2+($AG55*$AB$22-($BU54+K$22))^2+($AG55*$AB$23-($BV54+K$23))^2+($AG55*$AB$24-($BW54+K$24))^2+($AG55*$AB$25-($BX54+K$25))^2+($AG55*$AB$26-($BY54+K$26))^2+($AG55*$AB$27-($BZ54+K$27))^2+($AG55*$AB$28-($CA54+K$28))^2+($AG55*$AB$29-($CB54+K$29))^2+($AG55*$AB$30-($CC54+K$30))^2+($AG55*$AB$31-($CD54+K$31))^2+($AG55*$AB$32-($CE54+K$32))^2+($AG55*$AB$33-($CF54+K$33))^2+($AG55*$AB$34-($CG54+K$34))^2+($AG55*$AB$35-($CH54+K$35))^2+($AG55*$AB$36-($CI54+K$36))^2+($AG55*$AB$37-($CJ54+K$37))^2+($AG55*$AB$38-($CK54+K$38))^2+($AG55*$AB$39-($CL54+K$39))^2+($AG55*$AB$40-($CM54+K$40))^2+($AG55*$AB$41-($CN54+K$41))^2+($AG55*$AB$42-($CO54+K$42))^2+($AG55*$AB$43-($CP54+K$43))^2+($AG55*$AB$44-($CQ54+K$44))^2+($AG55*$AB$45-($CR54+K$45))^2+($AG55*$AB$46-($CS54+K$46))^2+($AG55*$AB$47-($CT54+K$47))^2+($AG55*$AB$48-($CU54+K$48))^2+($AG55*$AB$49-($CV54+K$49))^2+($AG55*$AB$50-($CW54+K$50))^2+($AG55*$AB$51-($CX54+K$51))^2+($AG55*$AB$52-($CY54+K$52))^2+($AG55*$AB$53-($CZ54+K$53))^2+($AG55*$AB$54-($DA54+K$54))^2+($AG55*$AB$55-($DB54+K$55))^2+($AG55*$AB$56-($DC54+K$56))^2+($AG55*$AB$57-($DD54+K$57))^2+($AG55*$AB$58-($DE54+K$58))^2+($AG55*$AB$59-($DF54+K$59))^2+($AG55*$AB$60-($DG54+K$60))^2+($AG55*$AB$61-($DH54+K$61))^2+($AG55*$AB$62-($DI54+K$62))^2+($AG55*$AB$63-($DJ54+K$63))^2)))</f>
        <v/>
      </c>
      <c r="AP55" s="418" t="str">
        <f>IF(L$10=0,"",IF(COUNTIF($BE$7:$BE54,AP$6)&gt;=HLOOKUP(AP$6,$E$8:$X$10,ROW($E$10)-ROW($E$8)+1,FALSE),"",SQRT(($AG55*$AB$14-($BM54+L$14))^2+($AG55*$AB$15-($BN54+L$15))^2+($AG55*$AB$16-($BO54+L$16))^2+($AG55*$AB$17-($BP54+L$17))^2+($AG55*$AB$18-($BQ54+L$18))^2+($AG55*$AB$19-($BR54+L$19))^2+($AG55*$AB$20-($BS54+L$20))^2+($AG55*$AB$21-($BT54+L$21))^2+($AG55*$AB$22-($BU54+L$22))^2+($AG55*$AB$23-($BV54+L$23))^2+($AG55*$AB$24-($BW54+L$24))^2+($AG55*$AB$25-($BX54+L$25))^2+($AG55*$AB$26-($BY54+L$26))^2+($AG55*$AB$27-($BZ54+L$27))^2+($AG55*$AB$28-($CA54+L$28))^2+($AG55*$AB$29-($CB54+L$29))^2+($AG55*$AB$30-($CC54+L$30))^2+($AG55*$AB$31-($CD54+L$31))^2+($AG55*$AB$32-($CE54+L$32))^2+($AG55*$AB$33-($CF54+L$33))^2+($AG55*$AB$34-($CG54+L$34))^2+($AG55*$AB$35-($CH54+L$35))^2+($AG55*$AB$36-($CI54+L$36))^2+($AG55*$AB$37-($CJ54+L$37))^2+($AG55*$AB$38-($CK54+L$38))^2+($AG55*$AB$39-($CL54+L$39))^2+($AG55*$AB$40-($CM54+L$40))^2+($AG55*$AB$41-($CN54+L$41))^2+($AG55*$AB$42-($CO54+L$42))^2+($AG55*$AB$43-($CP54+L$43))^2+($AG55*$AB$44-($CQ54+L$44))^2+($AG55*$AB$45-($CR54+L$45))^2+($AG55*$AB$46-($CS54+L$46))^2+($AG55*$AB$47-($CT54+L$47))^2+($AG55*$AB$48-($CU54+L$48))^2+($AG55*$AB$49-($CV54+L$49))^2+($AG55*$AB$50-($CW54+L$50))^2+($AG55*$AB$51-($CX54+L$51))^2+($AG55*$AB$52-($CY54+L$52))^2+($AG55*$AB$53-($CZ54+L$53))^2+($AG55*$AB$54-($DA54+L$54))^2+($AG55*$AB$55-($DB54+L$55))^2+($AG55*$AB$56-($DC54+L$56))^2+($AG55*$AB$57-($DD54+L$57))^2+($AG55*$AB$58-($DE54+L$58))^2+($AG55*$AB$59-($DF54+L$59))^2+($AG55*$AB$60-($DG54+L$60))^2+($AG55*$AB$61-($DH54+L$61))^2+($AG55*$AB$62-($DI54+L$62))^2+($AG55*$AB$63-($DJ54+L$63))^2)))</f>
        <v/>
      </c>
      <c r="AQ55" s="418" t="str">
        <f>IF(M$10=0,"",IF(COUNTIF($BE$7:$BE54,AQ$6)&gt;=HLOOKUP(AQ$6,$E$8:$X$10,ROW($E$10)-ROW($E$8)+1,FALSE),"",SQRT(($AG55*$AB$14-($BM54+M$14))^2+($AG55*$AB$15-($BN54+M$15))^2+($AG55*$AB$16-($BO54+M$16))^2+($AG55*$AB$17-($BP54+M$17))^2+($AG55*$AB$18-($BQ54+M$18))^2+($AG55*$AB$19-($BR54+M$19))^2+($AG55*$AB$20-($BS54+M$20))^2+($AG55*$AB$21-($BT54+M$21))^2+($AG55*$AB$22-($BU54+M$22))^2+($AG55*$AB$23-($BV54+M$23))^2+($AG55*$AB$24-($BW54+M$24))^2+($AG55*$AB$25-($BX54+M$25))^2+($AG55*$AB$26-($BY54+M$26))^2+($AG55*$AB$27-($BZ54+M$27))^2+($AG55*$AB$28-($CA54+M$28))^2+($AG55*$AB$29-($CB54+M$29))^2+($AG55*$AB$30-($CC54+M$30))^2+($AG55*$AB$31-($CD54+M$31))^2+($AG55*$AB$32-($CE54+M$32))^2+($AG55*$AB$33-($CF54+M$33))^2+($AG55*$AB$34-($CG54+M$34))^2+($AG55*$AB$35-($CH54+M$35))^2+($AG55*$AB$36-($CI54+M$36))^2+($AG55*$AB$37-($CJ54+M$37))^2+($AG55*$AB$38-($CK54+M$38))^2+($AG55*$AB$39-($CL54+M$39))^2+($AG55*$AB$40-($CM54+M$40))^2+($AG55*$AB$41-($CN54+M$41))^2+($AG55*$AB$42-($CO54+M$42))^2+($AG55*$AB$43-($CP54+M$43))^2+($AG55*$AB$44-($CQ54+M$44))^2+($AG55*$AB$45-($CR54+M$45))^2+($AG55*$AB$46-($CS54+M$46))^2+($AG55*$AB$47-($CT54+M$47))^2+($AG55*$AB$48-($CU54+M$48))^2+($AG55*$AB$49-($CV54+M$49))^2+($AG55*$AB$50-($CW54+M$50))^2+($AG55*$AB$51-($CX54+M$51))^2+($AG55*$AB$52-($CY54+M$52))^2+($AG55*$AB$53-($CZ54+M$53))^2+($AG55*$AB$54-($DA54+M$54))^2+($AG55*$AB$55-($DB54+M$55))^2+($AG55*$AB$56-($DC54+M$56))^2+($AG55*$AB$57-($DD54+M$57))^2+($AG55*$AB$58-($DE54+M$58))^2+($AG55*$AB$59-($DF54+M$59))^2+($AG55*$AB$60-($DG54+M$60))^2+($AG55*$AB$61-($DH54+M$61))^2+($AG55*$AB$62-($DI54+M$62))^2+($AG55*$AB$63-($DJ54+M$63))^2)))</f>
        <v/>
      </c>
      <c r="AR55" s="418" t="str">
        <f>IF(N$10=0,"",IF(COUNTIF($BE$7:$BE54,AR$6)&gt;=HLOOKUP(AR$6,$E$8:$X$10,ROW($E$10)-ROW($E$8)+1,FALSE),"",SQRT(($AG55*$AB$14-($BM54+N$14))^2+($AG55*$AB$15-($BN54+N$15))^2+($AG55*$AB$16-($BO54+N$16))^2+($AG55*$AB$17-($BP54+N$17))^2+($AG55*$AB$18-($BQ54+N$18))^2+($AG55*$AB$19-($BR54+N$19))^2+($AG55*$AB$20-($BS54+N$20))^2+($AG55*$AB$21-($BT54+N$21))^2+($AG55*$AB$22-($BU54+N$22))^2+($AG55*$AB$23-($BV54+N$23))^2+($AG55*$AB$24-($BW54+N$24))^2+($AG55*$AB$25-($BX54+N$25))^2+($AG55*$AB$26-($BY54+N$26))^2+($AG55*$AB$27-($BZ54+N$27))^2+($AG55*$AB$28-($CA54+N$28))^2+($AG55*$AB$29-($CB54+N$29))^2+($AG55*$AB$30-($CC54+N$30))^2+($AG55*$AB$31-($CD54+N$31))^2+($AG55*$AB$32-($CE54+N$32))^2+($AG55*$AB$33-($CF54+N$33))^2+($AG55*$AB$34-($CG54+N$34))^2+($AG55*$AB$35-($CH54+N$35))^2+($AG55*$AB$36-($CI54+N$36))^2+($AG55*$AB$37-($CJ54+N$37))^2+($AG55*$AB$38-($CK54+N$38))^2+($AG55*$AB$39-($CL54+N$39))^2+($AG55*$AB$40-($CM54+N$40))^2+($AG55*$AB$41-($CN54+N$41))^2+($AG55*$AB$42-($CO54+N$42))^2+($AG55*$AB$43-($CP54+N$43))^2+($AG55*$AB$44-($CQ54+N$44))^2+($AG55*$AB$45-($CR54+N$45))^2+($AG55*$AB$46-($CS54+N$46))^2+($AG55*$AB$47-($CT54+N$47))^2+($AG55*$AB$48-($CU54+N$48))^2+($AG55*$AB$49-($CV54+N$49))^2+($AG55*$AB$50-($CW54+N$50))^2+($AG55*$AB$51-($CX54+N$51))^2+($AG55*$AB$52-($CY54+N$52))^2+($AG55*$AB$53-($CZ54+N$53))^2+($AG55*$AB$54-($DA54+N$54))^2+($AG55*$AB$55-($DB54+N$55))^2+($AG55*$AB$56-($DC54+N$56))^2+($AG55*$AB$57-($DD54+N$57))^2+($AG55*$AB$58-($DE54+N$58))^2+($AG55*$AB$59-($DF54+N$59))^2+($AG55*$AB$60-($DG54+N$60))^2+($AG55*$AB$61-($DH54+N$61))^2+($AG55*$AB$62-($DI54+N$62))^2+($AG55*$AB$63-($DJ54+N$63))^2)))</f>
        <v/>
      </c>
      <c r="AS55" s="418" t="str">
        <f>IF(O$10=0,"",IF(COUNTIF($BE$7:$BE54,AS$6)&gt;=HLOOKUP(AS$6,$E$8:$X$10,ROW($E$10)-ROW($E$8)+1,FALSE),"",SQRT(($AG55*$AB$14-($BM54+O$14))^2+($AG55*$AB$15-($BN54+O$15))^2+($AG55*$AB$16-($BO54+O$16))^2+($AG55*$AB$17-($BP54+O$17))^2+($AG55*$AB$18-($BQ54+O$18))^2+($AG55*$AB$19-($BR54+O$19))^2+($AG55*$AB$20-($BS54+O$20))^2+($AG55*$AB$21-($BT54+O$21))^2+($AG55*$AB$22-($BU54+O$22))^2+($AG55*$AB$23-($BV54+O$23))^2+($AG55*$AB$24-($BW54+O$24))^2+($AG55*$AB$25-($BX54+O$25))^2+($AG55*$AB$26-($BY54+O$26))^2+($AG55*$AB$27-($BZ54+O$27))^2+($AG55*$AB$28-($CA54+O$28))^2+($AG55*$AB$29-($CB54+O$29))^2+($AG55*$AB$30-($CC54+O$30))^2+($AG55*$AB$31-($CD54+O$31))^2+($AG55*$AB$32-($CE54+O$32))^2+($AG55*$AB$33-($CF54+O$33))^2+($AG55*$AB$34-($CG54+O$34))^2+($AG55*$AB$35-($CH54+O$35))^2+($AG55*$AB$36-($CI54+O$36))^2+($AG55*$AB$37-($CJ54+O$37))^2+($AG55*$AB$38-($CK54+O$38))^2+($AG55*$AB$39-($CL54+O$39))^2+($AG55*$AB$40-($CM54+O$40))^2+($AG55*$AB$41-($CN54+O$41))^2+($AG55*$AB$42-($CO54+O$42))^2+($AG55*$AB$43-($CP54+O$43))^2+($AG55*$AB$44-($CQ54+O$44))^2+($AG55*$AB$45-($CR54+O$45))^2+($AG55*$AB$46-($CS54+O$46))^2+($AG55*$AB$47-($CT54+O$47))^2+($AG55*$AB$48-($CU54+O$48))^2+($AG55*$AB$49-($CV54+O$49))^2+($AG55*$AB$50-($CW54+O$50))^2+($AG55*$AB$51-($CX54+O$51))^2+($AG55*$AB$52-($CY54+O$52))^2+($AG55*$AB$53-($CZ54+O$53))^2+($AG55*$AB$54-($DA54+O$54))^2+($AG55*$AB$55-($DB54+O$55))^2+($AG55*$AB$56-($DC54+O$56))^2+($AG55*$AB$57-($DD54+O$57))^2+($AG55*$AB$58-($DE54+O$58))^2+($AG55*$AB$59-($DF54+O$59))^2+($AG55*$AB$60-($DG54+O$60))^2+($AG55*$AB$61-($DH54+O$61))^2+($AG55*$AB$62-($DI54+O$62))^2+($AG55*$AB$63-($DJ54+O$63))^2)))</f>
        <v/>
      </c>
      <c r="AT55" s="418" t="str">
        <f>IF(P$10=0,"",IF(COUNTIF($BE$7:$BE54,AT$6)&gt;=HLOOKUP(AT$6,$E$8:$X$10,ROW($E$10)-ROW($E$8)+1,FALSE),"",SQRT(($AG55*$AB$14-($BM54+P$14))^2+($AG55*$AB$15-($BN54+P$15))^2+($AG55*$AB$16-($BO54+P$16))^2+($AG55*$AB$17-($BP54+P$17))^2+($AG55*$AB$18-($BQ54+P$18))^2+($AG55*$AB$19-($BR54+P$19))^2+($AG55*$AB$20-($BS54+P$20))^2+($AG55*$AB$21-($BT54+P$21))^2+($AG55*$AB$22-($BU54+P$22))^2+($AG55*$AB$23-($BV54+P$23))^2+($AG55*$AB$24-($BW54+P$24))^2+($AG55*$AB$25-($BX54+P$25))^2+($AG55*$AB$26-($BY54+P$26))^2+($AG55*$AB$27-($BZ54+P$27))^2+($AG55*$AB$28-($CA54+P$28))^2+($AG55*$AB$29-($CB54+P$29))^2+($AG55*$AB$30-($CC54+P$30))^2+($AG55*$AB$31-($CD54+P$31))^2+($AG55*$AB$32-($CE54+P$32))^2+($AG55*$AB$33-($CF54+P$33))^2+($AG55*$AB$34-($CG54+P$34))^2+($AG55*$AB$35-($CH54+P$35))^2+($AG55*$AB$36-($CI54+P$36))^2+($AG55*$AB$37-($CJ54+P$37))^2+($AG55*$AB$38-($CK54+P$38))^2+($AG55*$AB$39-($CL54+P$39))^2+($AG55*$AB$40-($CM54+P$40))^2+($AG55*$AB$41-($CN54+P$41))^2+($AG55*$AB$42-($CO54+P$42))^2+($AG55*$AB$43-($CP54+P$43))^2+($AG55*$AB$44-($CQ54+P$44))^2+($AG55*$AB$45-($CR54+P$45))^2+($AG55*$AB$46-($CS54+P$46))^2+($AG55*$AB$47-($CT54+P$47))^2+($AG55*$AB$48-($CU54+P$48))^2+($AG55*$AB$49-($CV54+P$49))^2+($AG55*$AB$50-($CW54+P$50))^2+($AG55*$AB$51-($CX54+P$51))^2+($AG55*$AB$52-($CY54+P$52))^2+($AG55*$AB$53-($CZ54+P$53))^2+($AG55*$AB$54-($DA54+P$54))^2+($AG55*$AB$55-($DB54+P$55))^2+($AG55*$AB$56-($DC54+P$56))^2+($AG55*$AB$57-($DD54+P$57))^2+($AG55*$AB$58-($DE54+P$58))^2+($AG55*$AB$59-($DF54+P$59))^2+($AG55*$AB$60-($DG54+P$60))^2+($AG55*$AB$61-($DH54+P$61))^2+($AG55*$AB$62-($DI54+P$62))^2+($AG55*$AB$63-($DJ54+P$63))^2)))</f>
        <v/>
      </c>
      <c r="AU55" s="418" t="str">
        <f>IF(Q$10=0,"",IF(COUNTIF($BE$7:$BE54,AU$6)&gt;=HLOOKUP(AU$6,$E$8:$X$10,ROW($E$10)-ROW($E$8)+1,FALSE),"",SQRT(($AG55*$AB$14-($BM54+Q$14))^2+($AG55*$AB$15-($BN54+Q$15))^2+($AG55*$AB$16-($BO54+Q$16))^2+($AG55*$AB$17-($BP54+Q$17))^2+($AG55*$AB$18-($BQ54+Q$18))^2+($AG55*$AB$19-($BR54+Q$19))^2+($AG55*$AB$20-($BS54+Q$20))^2+($AG55*$AB$21-($BT54+Q$21))^2+($AG55*$AB$22-($BU54+Q$22))^2+($AG55*$AB$23-($BV54+Q$23))^2+($AG55*$AB$24-($BW54+Q$24))^2+($AG55*$AB$25-($BX54+Q$25))^2+($AG55*$AB$26-($BY54+Q$26))^2+($AG55*$AB$27-($BZ54+Q$27))^2+($AG55*$AB$28-($CA54+Q$28))^2+($AG55*$AB$29-($CB54+Q$29))^2+($AG55*$AB$30-($CC54+Q$30))^2+($AG55*$AB$31-($CD54+Q$31))^2+($AG55*$AB$32-($CE54+Q$32))^2+($AG55*$AB$33-($CF54+Q$33))^2+($AG55*$AB$34-($CG54+Q$34))^2+($AG55*$AB$35-($CH54+Q$35))^2+($AG55*$AB$36-($CI54+Q$36))^2+($AG55*$AB$37-($CJ54+Q$37))^2+($AG55*$AB$38-($CK54+Q$38))^2+($AG55*$AB$39-($CL54+Q$39))^2+($AG55*$AB$40-($CM54+Q$40))^2+($AG55*$AB$41-($CN54+Q$41))^2+($AG55*$AB$42-($CO54+Q$42))^2+($AG55*$AB$43-($CP54+Q$43))^2+($AG55*$AB$44-($CQ54+Q$44))^2+($AG55*$AB$45-($CR54+Q$45))^2+($AG55*$AB$46-($CS54+Q$46))^2+($AG55*$AB$47-($CT54+Q$47))^2+($AG55*$AB$48-($CU54+Q$48))^2+($AG55*$AB$49-($CV54+Q$49))^2+($AG55*$AB$50-($CW54+Q$50))^2+($AG55*$AB$51-($CX54+Q$51))^2+($AG55*$AB$52-($CY54+Q$52))^2+($AG55*$AB$53-($CZ54+Q$53))^2+($AG55*$AB$54-($DA54+Q$54))^2+($AG55*$AB$55-($DB54+Q$55))^2+($AG55*$AB$56-($DC54+Q$56))^2+($AG55*$AB$57-($DD54+Q$57))^2+($AG55*$AB$58-($DE54+Q$58))^2+($AG55*$AB$59-($DF54+Q$59))^2+($AG55*$AB$60-($DG54+Q$60))^2+($AG55*$AB$61-($DH54+Q$61))^2+($AG55*$AB$62-($DI54+Q$62))^2+($AG55*$AB$63-($DJ54+Q$63))^2)))</f>
        <v/>
      </c>
      <c r="AV55" s="418" t="str">
        <f>IF(R$10=0,"",IF(COUNTIF($BE$7:$BE54,AV$6)&gt;=HLOOKUP(AV$6,$E$8:$X$10,ROW($E$10)-ROW($E$8)+1,FALSE),"",SQRT(($AG55*$AB$14-($BM54+R$14))^2+($AG55*$AB$15-($BN54+R$15))^2+($AG55*$AB$16-($BO54+R$16))^2+($AG55*$AB$17-($BP54+R$17))^2+($AG55*$AB$18-($BQ54+R$18))^2+($AG55*$AB$19-($BR54+R$19))^2+($AG55*$AB$20-($BS54+R$20))^2+($AG55*$AB$21-($BT54+R$21))^2+($AG55*$AB$22-($BU54+R$22))^2+($AG55*$AB$23-($BV54+R$23))^2+($AG55*$AB$24-($BW54+R$24))^2+($AG55*$AB$25-($BX54+R$25))^2+($AG55*$AB$26-($BY54+R$26))^2+($AG55*$AB$27-($BZ54+R$27))^2+($AG55*$AB$28-($CA54+R$28))^2+($AG55*$AB$29-($CB54+R$29))^2+($AG55*$AB$30-($CC54+R$30))^2+($AG55*$AB$31-($CD54+R$31))^2+($AG55*$AB$32-($CE54+R$32))^2+($AG55*$AB$33-($CF54+R$33))^2+($AG55*$AB$34-($CG54+R$34))^2+($AG55*$AB$35-($CH54+R$35))^2+($AG55*$AB$36-($CI54+R$36))^2+($AG55*$AB$37-($CJ54+R$37))^2+($AG55*$AB$38-($CK54+R$38))^2+($AG55*$AB$39-($CL54+R$39))^2+($AG55*$AB$40-($CM54+R$40))^2+($AG55*$AB$41-($CN54+R$41))^2+($AG55*$AB$42-($CO54+R$42))^2+($AG55*$AB$43-($CP54+R$43))^2+($AG55*$AB$44-($CQ54+R$44))^2+($AG55*$AB$45-($CR54+R$45))^2+($AG55*$AB$46-($CS54+R$46))^2+($AG55*$AB$47-($CT54+R$47))^2+($AG55*$AB$48-($CU54+R$48))^2+($AG55*$AB$49-($CV54+R$49))^2+($AG55*$AB$50-($CW54+R$50))^2+($AG55*$AB$51-($CX54+R$51))^2+($AG55*$AB$52-($CY54+R$52))^2+($AG55*$AB$53-($CZ54+R$53))^2+($AG55*$AB$54-($DA54+R$54))^2+($AG55*$AB$55-($DB54+R$55))^2+($AG55*$AB$56-($DC54+R$56))^2+($AG55*$AB$57-($DD54+R$57))^2+($AG55*$AB$58-($DE54+R$58))^2+($AG55*$AB$59-($DF54+R$59))^2+($AG55*$AB$60-($DG54+R$60))^2+($AG55*$AB$61-($DH54+R$61))^2+($AG55*$AB$62-($DI54+R$62))^2+($AG55*$AB$63-($DJ54+R$63))^2)))</f>
        <v/>
      </c>
      <c r="AW55" s="418" t="str">
        <f>IF(S$10=0,"",IF(COUNTIF($BE$7:$BE54,AW$6)&gt;=HLOOKUP(AW$6,$E$8:$X$10,ROW($E$10)-ROW($E$8)+1,FALSE),"",SQRT(($AG55*$AB$14-($BM54+S$14))^2+($AG55*$AB$15-($BN54+S$15))^2+($AG55*$AB$16-($BO54+S$16))^2+($AG55*$AB$17-($BP54+S$17))^2+($AG55*$AB$18-($BQ54+S$18))^2+($AG55*$AB$19-($BR54+S$19))^2+($AG55*$AB$20-($BS54+S$20))^2+($AG55*$AB$21-($BT54+S$21))^2+($AG55*$AB$22-($BU54+S$22))^2+($AG55*$AB$23-($BV54+S$23))^2+($AG55*$AB$24-($BW54+S$24))^2+($AG55*$AB$25-($BX54+S$25))^2+($AG55*$AB$26-($BY54+S$26))^2+($AG55*$AB$27-($BZ54+S$27))^2+($AG55*$AB$28-($CA54+S$28))^2+($AG55*$AB$29-($CB54+S$29))^2+($AG55*$AB$30-($CC54+S$30))^2+($AG55*$AB$31-($CD54+S$31))^2+($AG55*$AB$32-($CE54+S$32))^2+($AG55*$AB$33-($CF54+S$33))^2+($AG55*$AB$34-($CG54+S$34))^2+($AG55*$AB$35-($CH54+S$35))^2+($AG55*$AB$36-($CI54+S$36))^2+($AG55*$AB$37-($CJ54+S$37))^2+($AG55*$AB$38-($CK54+S$38))^2+($AG55*$AB$39-($CL54+S$39))^2+($AG55*$AB$40-($CM54+S$40))^2+($AG55*$AB$41-($CN54+S$41))^2+($AG55*$AB$42-($CO54+S$42))^2+($AG55*$AB$43-($CP54+S$43))^2+($AG55*$AB$44-($CQ54+S$44))^2+($AG55*$AB$45-($CR54+S$45))^2+($AG55*$AB$46-($CS54+S$46))^2+($AG55*$AB$47-($CT54+S$47))^2+($AG55*$AB$48-($CU54+S$48))^2+($AG55*$AB$49-($CV54+S$49))^2+($AG55*$AB$50-($CW54+S$50))^2+($AG55*$AB$51-($CX54+S$51))^2+($AG55*$AB$52-($CY54+S$52))^2+($AG55*$AB$53-($CZ54+S$53))^2+($AG55*$AB$54-($DA54+S$54))^2+($AG55*$AB$55-($DB54+S$55))^2+($AG55*$AB$56-($DC54+S$56))^2+($AG55*$AB$57-($DD54+S$57))^2+($AG55*$AB$58-($DE54+S$58))^2+($AG55*$AB$59-($DF54+S$59))^2+($AG55*$AB$60-($DG54+S$60))^2+($AG55*$AB$61-($DH54+S$61))^2+($AG55*$AB$62-($DI54+S$62))^2+($AG55*$AB$63-($DJ54+S$63))^2)))</f>
        <v/>
      </c>
      <c r="AX55" s="418" t="str">
        <f>IF(T$10=0,"",IF(COUNTIF($BE$7:$BE54,AX$6)&gt;=HLOOKUP(AX$6,$E$8:$X$10,ROW($E$10)-ROW($E$8)+1,FALSE),"",SQRT(($AG55*$AB$14-($BM54+T$14))^2+($AG55*$AB$15-($BN54+T$15))^2+($AG55*$AB$16-($BO54+T$16))^2+($AG55*$AB$17-($BP54+T$17))^2+($AG55*$AB$18-($BQ54+T$18))^2+($AG55*$AB$19-($BR54+T$19))^2+($AG55*$AB$20-($BS54+T$20))^2+($AG55*$AB$21-($BT54+T$21))^2+($AG55*$AB$22-($BU54+T$22))^2+($AG55*$AB$23-($BV54+T$23))^2+($AG55*$AB$24-($BW54+T$24))^2+($AG55*$AB$25-($BX54+T$25))^2+($AG55*$AB$26-($BY54+T$26))^2+($AG55*$AB$27-($BZ54+T$27))^2+($AG55*$AB$28-($CA54+T$28))^2+($AG55*$AB$29-($CB54+T$29))^2+($AG55*$AB$30-($CC54+T$30))^2+($AG55*$AB$31-($CD54+T$31))^2+($AG55*$AB$32-($CE54+T$32))^2+($AG55*$AB$33-($CF54+T$33))^2+($AG55*$AB$34-($CG54+T$34))^2+($AG55*$AB$35-($CH54+T$35))^2+($AG55*$AB$36-($CI54+T$36))^2+($AG55*$AB$37-($CJ54+T$37))^2+($AG55*$AB$38-($CK54+T$38))^2+($AG55*$AB$39-($CL54+T$39))^2+($AG55*$AB$40-($CM54+T$40))^2+($AG55*$AB$41-($CN54+T$41))^2+($AG55*$AB$42-($CO54+T$42))^2+($AG55*$AB$43-($CP54+T$43))^2+($AG55*$AB$44-($CQ54+T$44))^2+($AG55*$AB$45-($CR54+T$45))^2+($AG55*$AB$46-($CS54+T$46))^2+($AG55*$AB$47-($CT54+T$47))^2+($AG55*$AB$48-($CU54+T$48))^2+($AG55*$AB$49-($CV54+T$49))^2+($AG55*$AB$50-($CW54+T$50))^2+($AG55*$AB$51-($CX54+T$51))^2+($AG55*$AB$52-($CY54+T$52))^2+($AG55*$AB$53-($CZ54+T$53))^2+($AG55*$AB$54-($DA54+T$54))^2+($AG55*$AB$55-($DB54+T$55))^2+($AG55*$AB$56-($DC54+T$56))^2+($AG55*$AB$57-($DD54+T$57))^2+($AG55*$AB$58-($DE54+T$58))^2+($AG55*$AB$59-($DF54+T$59))^2+($AG55*$AB$60-($DG54+T$60))^2+($AG55*$AB$61-($DH54+T$61))^2+($AG55*$AB$62-($DI54+T$62))^2+($AG55*$AB$63-($DJ54+T$63))^2)))</f>
        <v/>
      </c>
      <c r="AY55" s="418" t="str">
        <f>IF(U$10=0,"",IF(COUNTIF($BE$7:$BE54,AY$6)&gt;=HLOOKUP(AY$6,$E$8:$X$10,ROW($E$10)-ROW($E$8)+1,FALSE),"",SQRT(($AG55*$AB$14-($BM54+U$14))^2+($AG55*$AB$15-($BN54+U$15))^2+($AG55*$AB$16-($BO54+U$16))^2+($AG55*$AB$17-($BP54+U$17))^2+($AG55*$AB$18-($BQ54+U$18))^2+($AG55*$AB$19-($BR54+U$19))^2+($AG55*$AB$20-($BS54+U$20))^2+($AG55*$AB$21-($BT54+U$21))^2+($AG55*$AB$22-($BU54+U$22))^2+($AG55*$AB$23-($BV54+U$23))^2+($AG55*$AB$24-($BW54+U$24))^2+($AG55*$AB$25-($BX54+U$25))^2+($AG55*$AB$26-($BY54+U$26))^2+($AG55*$AB$27-($BZ54+U$27))^2+($AG55*$AB$28-($CA54+U$28))^2+($AG55*$AB$29-($CB54+U$29))^2+($AG55*$AB$30-($CC54+U$30))^2+($AG55*$AB$31-($CD54+U$31))^2+($AG55*$AB$32-($CE54+U$32))^2+($AG55*$AB$33-($CF54+U$33))^2+($AG55*$AB$34-($CG54+U$34))^2+($AG55*$AB$35-($CH54+U$35))^2+($AG55*$AB$36-($CI54+U$36))^2+($AG55*$AB$37-($CJ54+U$37))^2+($AG55*$AB$38-($CK54+U$38))^2+($AG55*$AB$39-($CL54+U$39))^2+($AG55*$AB$40-($CM54+U$40))^2+($AG55*$AB$41-($CN54+U$41))^2+($AG55*$AB$42-($CO54+U$42))^2+($AG55*$AB$43-($CP54+U$43))^2+($AG55*$AB$44-($CQ54+U$44))^2+($AG55*$AB$45-($CR54+U$45))^2+($AG55*$AB$46-($CS54+U$46))^2+($AG55*$AB$47-($CT54+U$47))^2+($AG55*$AB$48-($CU54+U$48))^2+($AG55*$AB$49-($CV54+U$49))^2+($AG55*$AB$50-($CW54+U$50))^2+($AG55*$AB$51-($CX54+U$51))^2+($AG55*$AB$52-($CY54+U$52))^2+($AG55*$AB$53-($CZ54+U$53))^2+($AG55*$AB$54-($DA54+U$54))^2+($AG55*$AB$55-($DB54+U$55))^2+($AG55*$AB$56-($DC54+U$56))^2+($AG55*$AB$57-($DD54+U$57))^2+($AG55*$AB$58-($DE54+U$58))^2+($AG55*$AB$59-($DF54+U$59))^2+($AG55*$AB$60-($DG54+U$60))^2+($AG55*$AB$61-($DH54+U$61))^2+($AG55*$AB$62-($DI54+U$62))^2+($AG55*$AB$63-($DJ54+U$63))^2)))</f>
        <v/>
      </c>
      <c r="AZ55" s="418" t="str">
        <f>IF(V$10=0,"",IF(COUNTIF($BE$7:$BE54,AZ$6)&gt;=HLOOKUP(AZ$6,$E$8:$X$10,ROW($E$10)-ROW($E$8)+1,FALSE),"",SQRT(($AG55*$AB$14-($BM54+V$14))^2+($AG55*$AB$15-($BN54+V$15))^2+($AG55*$AB$16-($BO54+V$16))^2+($AG55*$AB$17-($BP54+V$17))^2+($AG55*$AB$18-($BQ54+V$18))^2+($AG55*$AB$19-($BR54+V$19))^2+($AG55*$AB$20-($BS54+V$20))^2+($AG55*$AB$21-($BT54+V$21))^2+($AG55*$AB$22-($BU54+V$22))^2+($AG55*$AB$23-($BV54+V$23))^2+($AG55*$AB$24-($BW54+V$24))^2+($AG55*$AB$25-($BX54+V$25))^2+($AG55*$AB$26-($BY54+V$26))^2+($AG55*$AB$27-($BZ54+V$27))^2+($AG55*$AB$28-($CA54+V$28))^2+($AG55*$AB$29-($CB54+V$29))^2+($AG55*$AB$30-($CC54+V$30))^2+($AG55*$AB$31-($CD54+V$31))^2+($AG55*$AB$32-($CE54+V$32))^2+($AG55*$AB$33-($CF54+V$33))^2+($AG55*$AB$34-($CG54+V$34))^2+($AG55*$AB$35-($CH54+V$35))^2+($AG55*$AB$36-($CI54+V$36))^2+($AG55*$AB$37-($CJ54+V$37))^2+($AG55*$AB$38-($CK54+V$38))^2+($AG55*$AB$39-($CL54+V$39))^2+($AG55*$AB$40-($CM54+V$40))^2+($AG55*$AB$41-($CN54+V$41))^2+($AG55*$AB$42-($CO54+V$42))^2+($AG55*$AB$43-($CP54+V$43))^2+($AG55*$AB$44-($CQ54+V$44))^2+($AG55*$AB$45-($CR54+V$45))^2+($AG55*$AB$46-($CS54+V$46))^2+($AG55*$AB$47-($CT54+V$47))^2+($AG55*$AB$48-($CU54+V$48))^2+($AG55*$AB$49-($CV54+V$49))^2+($AG55*$AB$50-($CW54+V$50))^2+($AG55*$AB$51-($CX54+V$51))^2+($AG55*$AB$52-($CY54+V$52))^2+($AG55*$AB$53-($CZ54+V$53))^2+($AG55*$AB$54-($DA54+V$54))^2+($AG55*$AB$55-($DB54+V$55))^2+($AG55*$AB$56-($DC54+V$56))^2+($AG55*$AB$57-($DD54+V$57))^2+($AG55*$AB$58-($DE54+V$58))^2+($AG55*$AB$59-($DF54+V$59))^2+($AG55*$AB$60-($DG54+V$60))^2+($AG55*$AB$61-($DH54+V$61))^2+($AG55*$AB$62-($DI54+V$62))^2+($AG55*$AB$63-($DJ54+V$63))^2)))</f>
        <v/>
      </c>
      <c r="BA55" s="418" t="str">
        <f>IF(W$10=0,"",IF(COUNTIF($BE$7:$BE54,BA$6)&gt;=HLOOKUP(BA$6,$E$8:$X$10,ROW($E$10)-ROW($E$8)+1,FALSE),"",SQRT(($AG55*$AB$14-($BM54+W$14))^2+($AG55*$AB$15-($BN54+W$15))^2+($AG55*$AB$16-($BO54+W$16))^2+($AG55*$AB$17-($BP54+W$17))^2+($AG55*$AB$18-($BQ54+W$18))^2+($AG55*$AB$19-($BR54+W$19))^2+($AG55*$AB$20-($BS54+W$20))^2+($AG55*$AB$21-($BT54+W$21))^2+($AG55*$AB$22-($BU54+W$22))^2+($AG55*$AB$23-($BV54+W$23))^2+($AG55*$AB$24-($BW54+W$24))^2+($AG55*$AB$25-($BX54+W$25))^2+($AG55*$AB$26-($BY54+W$26))^2+($AG55*$AB$27-($BZ54+W$27))^2+($AG55*$AB$28-($CA54+W$28))^2+($AG55*$AB$29-($CB54+W$29))^2+($AG55*$AB$30-($CC54+W$30))^2+($AG55*$AB$31-($CD54+W$31))^2+($AG55*$AB$32-($CE54+W$32))^2+($AG55*$AB$33-($CF54+W$33))^2+($AG55*$AB$34-($CG54+W$34))^2+($AG55*$AB$35-($CH54+W$35))^2+($AG55*$AB$36-($CI54+W$36))^2+($AG55*$AB$37-($CJ54+W$37))^2+($AG55*$AB$38-($CK54+W$38))^2+($AG55*$AB$39-($CL54+W$39))^2+($AG55*$AB$40-($CM54+W$40))^2+($AG55*$AB$41-($CN54+W$41))^2+($AG55*$AB$42-($CO54+W$42))^2+($AG55*$AB$43-($CP54+W$43))^2+($AG55*$AB$44-($CQ54+W$44))^2+($AG55*$AB$45-($CR54+W$45))^2+($AG55*$AB$46-($CS54+W$46))^2+($AG55*$AB$47-($CT54+W$47))^2+($AG55*$AB$48-($CU54+W$48))^2+($AG55*$AB$49-($CV54+W$49))^2+($AG55*$AB$50-($CW54+W$50))^2+($AG55*$AB$51-($CX54+W$51))^2+($AG55*$AB$52-($CY54+W$52))^2+($AG55*$AB$53-($CZ54+W$53))^2+($AG55*$AB$54-($DA54+W$54))^2+($AG55*$AB$55-($DB54+W$55))^2+($AG55*$AB$56-($DC54+W$56))^2+($AG55*$AB$57-($DD54+W$57))^2+($AG55*$AB$58-($DE54+W$58))^2+($AG55*$AB$59-($DF54+W$59))^2+($AG55*$AB$60-($DG54+W$60))^2+($AG55*$AB$61-($DH54+W$61))^2+($AG55*$AB$62-($DI54+W$62))^2+($AG55*$AB$63-($DJ54+W$63))^2)))</f>
        <v/>
      </c>
      <c r="BB55" s="418" t="str">
        <f>IF(X$10=0,"",IF(COUNTIF($BE$7:$BE54,BB$6)&gt;=HLOOKUP(BB$6,$E$8:$X$10,ROW($E$10)-ROW($E$8)+1,FALSE),"",SQRT(($AG55*$AB$14-($BM54+X$14))^2+($AG55*$AB$15-($BN54+X$15))^2+($AG55*$AB$16-($BO54+X$16))^2+($AG55*$AB$17-($BP54+X$17))^2+($AG55*$AB$18-($BQ54+X$18))^2+($AG55*$AB$19-($BR54+X$19))^2+($AG55*$AB$20-($BS54+X$20))^2+($AG55*$AB$21-($BT54+X$21))^2+($AG55*$AB$22-($BU54+X$22))^2+($AG55*$AB$23-($BV54+X$23))^2+($AG55*$AB$24-($BW54+X$24))^2+($AG55*$AB$25-($BX54+X$25))^2+($AG55*$AB$26-($BY54+X$26))^2+($AG55*$AB$27-($BZ54+X$27))^2+($AG55*$AB$28-($CA54+X$28))^2+($AG55*$AB$29-($CB54+X$29))^2+($AG55*$AB$30-($CC54+X$30))^2+($AG55*$AB$31-($CD54+X$31))^2+($AG55*$AB$32-($CE54+X$32))^2+($AG55*$AB$33-($CF54+X$33))^2+($AG55*$AB$34-($CG54+X$34))^2+($AG55*$AB$35-($CH54+X$35))^2+($AG55*$AB$36-($CI54+X$36))^2+($AG55*$AB$37-($CJ54+X$37))^2+($AG55*$AB$38-($CK54+X$38))^2+($AG55*$AB$39-($CL54+X$39))^2+($AG55*$AB$40-($CM54+X$40))^2+($AG55*$AB$41-($CN54+X$41))^2+($AG55*$AB$42-($CO54+X$42))^2+($AG55*$AB$43-($CP54+X$43))^2+($AG55*$AB$44-($CQ54+X$44))^2+($AG55*$AB$45-($CR54+X$45))^2+($AG55*$AB$46-($CS54+X$46))^2+($AG55*$AB$47-($CT54+X$47))^2+($AG55*$AB$48-($CU54+X$48))^2+($AG55*$AB$49-($CV54+X$49))^2+($AG55*$AB$50-($CW54+X$50))^2+($AG55*$AB$51-($CX54+X$51))^2+($AG55*$AB$52-($CY54+X$52))^2+($AG55*$AB$53-($CZ54+X$53))^2+($AG55*$AB$54-($DA54+X$54))^2+($AG55*$AB$55-($DB54+X$55))^2+($AG55*$AB$56-($DC54+X$56))^2+($AG55*$AB$57-($DD54+X$57))^2+($AG55*$AB$58-($DE54+X$58))^2+($AG55*$AB$59-($DF54+X$59))^2+($AG55*$AB$60-($DG54+X$60))^2+($AG55*$AB$61-($DH54+X$61))^2+($AG55*$AB$62-($DI54+X$62))^2+($AG55*$AB$63-($DJ54+X$63))^2)))</f>
        <v/>
      </c>
      <c r="BC55" s="200"/>
      <c r="BD55" s="419">
        <f t="shared" si="68"/>
        <v>0</v>
      </c>
      <c r="BE55" s="420">
        <f t="shared" si="7"/>
        <v>0</v>
      </c>
      <c r="BF55" s="421">
        <f t="shared" si="8"/>
        <v>0</v>
      </c>
      <c r="BG55" s="71"/>
      <c r="BH55" s="71"/>
      <c r="BI55" s="71"/>
      <c r="BJ55" s="71"/>
      <c r="BK55" s="71"/>
      <c r="BL55" s="197">
        <f t="shared" si="69"/>
        <v>49</v>
      </c>
      <c r="BM55" s="202">
        <f t="shared" si="66"/>
        <v>0</v>
      </c>
      <c r="BN55" s="202">
        <f t="shared" si="67"/>
        <v>0</v>
      </c>
      <c r="BO55" s="202">
        <f t="shared" si="13"/>
        <v>0</v>
      </c>
      <c r="BP55" s="202">
        <f t="shared" si="14"/>
        <v>0</v>
      </c>
      <c r="BQ55" s="202">
        <f t="shared" si="15"/>
        <v>0</v>
      </c>
      <c r="BR55" s="202">
        <f t="shared" si="16"/>
        <v>0</v>
      </c>
      <c r="BS55" s="202">
        <f t="shared" si="17"/>
        <v>0</v>
      </c>
      <c r="BT55" s="202">
        <f t="shared" si="18"/>
        <v>0</v>
      </c>
      <c r="BU55" s="202">
        <f t="shared" si="19"/>
        <v>0</v>
      </c>
      <c r="BV55" s="202">
        <f t="shared" si="20"/>
        <v>0</v>
      </c>
      <c r="BW55" s="202">
        <f t="shared" si="21"/>
        <v>0</v>
      </c>
      <c r="BX55" s="202">
        <f t="shared" si="22"/>
        <v>0</v>
      </c>
      <c r="BY55" s="202">
        <f t="shared" si="23"/>
        <v>0</v>
      </c>
      <c r="BZ55" s="202">
        <f t="shared" si="24"/>
        <v>0</v>
      </c>
      <c r="CA55" s="202">
        <f t="shared" si="25"/>
        <v>0</v>
      </c>
      <c r="CB55" s="202">
        <f t="shared" si="26"/>
        <v>0</v>
      </c>
      <c r="CC55" s="202">
        <f t="shared" si="27"/>
        <v>0</v>
      </c>
      <c r="CD55" s="202">
        <f t="shared" si="28"/>
        <v>0</v>
      </c>
      <c r="CE55" s="202">
        <f t="shared" si="29"/>
        <v>0</v>
      </c>
      <c r="CF55" s="202">
        <f t="shared" si="30"/>
        <v>0</v>
      </c>
      <c r="CG55" s="202">
        <f t="shared" si="31"/>
        <v>0</v>
      </c>
      <c r="CH55" s="202">
        <f t="shared" si="32"/>
        <v>0</v>
      </c>
      <c r="CI55" s="202">
        <f t="shared" si="33"/>
        <v>0</v>
      </c>
      <c r="CJ55" s="202">
        <f t="shared" si="34"/>
        <v>0</v>
      </c>
      <c r="CK55" s="202">
        <f t="shared" si="35"/>
        <v>0</v>
      </c>
      <c r="CL55" s="202">
        <f t="shared" si="36"/>
        <v>0</v>
      </c>
      <c r="CM55" s="202">
        <f t="shared" si="37"/>
        <v>0</v>
      </c>
      <c r="CN55" s="202">
        <f t="shared" si="38"/>
        <v>0</v>
      </c>
      <c r="CO55" s="202">
        <f t="shared" si="39"/>
        <v>0</v>
      </c>
      <c r="CP55" s="202">
        <f t="shared" si="40"/>
        <v>0</v>
      </c>
      <c r="CQ55" s="202">
        <f t="shared" si="41"/>
        <v>0</v>
      </c>
      <c r="CR55" s="202">
        <f t="shared" si="42"/>
        <v>0</v>
      </c>
      <c r="CS55" s="202">
        <f t="shared" si="43"/>
        <v>0</v>
      </c>
      <c r="CT55" s="202">
        <f t="shared" si="44"/>
        <v>0</v>
      </c>
      <c r="CU55" s="202">
        <f t="shared" si="45"/>
        <v>0</v>
      </c>
      <c r="CV55" s="202">
        <f t="shared" si="46"/>
        <v>0</v>
      </c>
      <c r="CW55" s="202">
        <f t="shared" si="47"/>
        <v>0</v>
      </c>
      <c r="CX55" s="202">
        <f t="shared" si="48"/>
        <v>0</v>
      </c>
      <c r="CY55" s="202">
        <f t="shared" si="49"/>
        <v>0</v>
      </c>
      <c r="CZ55" s="202">
        <f t="shared" si="50"/>
        <v>0</v>
      </c>
      <c r="DA55" s="202">
        <f t="shared" si="51"/>
        <v>0</v>
      </c>
      <c r="DB55" s="202">
        <f t="shared" si="52"/>
        <v>0</v>
      </c>
      <c r="DC55" s="202">
        <f t="shared" si="53"/>
        <v>0</v>
      </c>
      <c r="DD55" s="202">
        <f t="shared" si="54"/>
        <v>0</v>
      </c>
      <c r="DE55" s="202">
        <f t="shared" si="55"/>
        <v>0</v>
      </c>
      <c r="DF55" s="202">
        <f t="shared" si="56"/>
        <v>0</v>
      </c>
      <c r="DG55" s="202">
        <f t="shared" si="57"/>
        <v>0</v>
      </c>
      <c r="DH55" s="202">
        <f t="shared" si="58"/>
        <v>0</v>
      </c>
      <c r="DI55" s="202">
        <f t="shared" si="59"/>
        <v>0</v>
      </c>
      <c r="DJ55" s="202">
        <f t="shared" si="60"/>
        <v>0</v>
      </c>
      <c r="DK55" s="71"/>
      <c r="DL55" s="71"/>
      <c r="DM55" s="71"/>
      <c r="DN55" s="71"/>
      <c r="DO55" s="71"/>
      <c r="DP55" s="71"/>
    </row>
    <row r="56" spans="1:120" ht="18" customHeight="1" thickTop="1" thickBot="1" x14ac:dyDescent="0.25">
      <c r="A56" s="71"/>
      <c r="B56" s="133"/>
      <c r="C56" s="220"/>
      <c r="D56" s="236"/>
      <c r="E56" s="237"/>
      <c r="F56" s="237"/>
      <c r="G56" s="237"/>
      <c r="H56" s="237"/>
      <c r="I56" s="237"/>
      <c r="J56" s="237"/>
      <c r="K56" s="237"/>
      <c r="L56" s="237"/>
      <c r="M56" s="237"/>
      <c r="N56" s="237"/>
      <c r="O56" s="237"/>
      <c r="P56" s="237"/>
      <c r="Q56" s="237"/>
      <c r="R56" s="237"/>
      <c r="S56" s="237"/>
      <c r="T56" s="237"/>
      <c r="U56" s="237"/>
      <c r="V56" s="237"/>
      <c r="W56" s="415"/>
      <c r="X56" s="414"/>
      <c r="Y56" s="133"/>
      <c r="Z56" s="222">
        <f t="shared" si="63"/>
        <v>0</v>
      </c>
      <c r="AA56" s="223"/>
      <c r="AB56" s="224">
        <f t="shared" si="64"/>
        <v>0</v>
      </c>
      <c r="AC56" s="71"/>
      <c r="AD56" s="440">
        <f t="shared" si="65"/>
        <v>0</v>
      </c>
      <c r="AE56" s="71"/>
      <c r="AF56" s="71"/>
      <c r="AG56" s="417">
        <f>IF(MAX(AG$7:AG55)&lt;$W$12,AG55+1,0)</f>
        <v>0</v>
      </c>
      <c r="AH56" s="200"/>
      <c r="AI56" s="418" t="str">
        <f>IF(E$10=0,"",IF(COUNTIF($BE$7:$BE55,AI$6)&gt;=HLOOKUP(AI$6,$E$8:$X$10,ROW($E$10)-ROW($E$8)+1,FALSE),"",SQRT(($AG56*$AB$14-($BM55+E$14))^2+($AG56*$AB$15-($BN55+E$15))^2+($AG56*$AB$16-($BO55+E$16))^2+($AG56*$AB$17-($BP55+E$17))^2+($AG56*$AB$18-($BQ55+E$18))^2+($AG56*$AB$19-($BR55+E$19))^2+($AG56*$AB$20-($BS55+E$20))^2+($AG56*$AB$21-($BT55+E$21))^2+($AG56*$AB$22-($BU55+E$22))^2+($AG56*$AB$23-($BV55+E$23))^2+($AG56*$AB$24-($BW55+E$24))^2+($AG56*$AB$25-($BX55+E$25))^2+($AG56*$AB$26-($BY55+E$26))^2+($AG56*$AB$27-($BZ55+E$27))^2+($AG56*$AB$28-($CA55+E$28))^2+($AG56*$AB$29-($CB55+E$29))^2+($AG56*$AB$30-($CC55+E$30))^2+($AG56*$AB$31-($CD55+E$31))^2+($AG56*$AB$32-($CE55+E$32))^2+($AG56*$AB$33-($CF55+E$33))^2+($AG56*$AB$34-($CG55+E$34))^2+($AG56*$AB$35-($CH55+E$35))^2+($AG56*$AB$36-($CI55+E$36))^2+($AG56*$AB$37-($CJ55+E$37))^2+($AG56*$AB$38-($CK55+E$38))^2+($AG56*$AB$39-($CL55+E$39))^2+($AG56*$AB$40-($CM55+E$40))^2+($AG56*$AB$41-($CN55+E$41))^2+($AG56*$AB$42-($CO55+E$42))^2+($AG56*$AB$43-($CP55+E$43))^2+($AG56*$AB$44-($CQ55+E$44))^2+($AG56*$AB$45-($CR55+E$45))^2+($AG56*$AB$46-($CS55+E$46))^2+($AG56*$AB$47-($CT55+E$47))^2+($AG56*$AB$48-($CU55+E$48))^2+($AG56*$AB$49-($CV55+E$49))^2+($AG56*$AB$50-($CW55+E$50))^2+($AG56*$AB$51-($CX55+E$51))^2+($AG56*$AB$52-($CY55+E$52))^2+($AG56*$AB$53-($CZ55+E$53))^2+($AG56*$AB$54-($DA55+E$54))^2+($AG56*$AB$55-($DB55+E$55))^2+($AG56*$AB$56-($DC55+E$56))^2+($AG56*$AB$57-($DD55+E$57))^2+($AG56*$AB$58-($DE55+E$58))^2+($AG56*$AB$59-($DF55+E$59))^2+($AG56*$AB$60-($DG55+E$60))^2+($AG56*$AB$61-($DH55+E$61))^2+($AG56*$AB$62-($DI55+E$62))^2+($AG56*$AB$63-($DJ55+E$63))^2)))</f>
        <v/>
      </c>
      <c r="AJ56" s="418" t="str">
        <f>IF(F$10=0,"",IF(COUNTIF($BE$7:$BE55,AJ$6)&gt;=HLOOKUP(AJ$6,$E$8:$X$10,ROW($E$10)-ROW($E$8)+1,FALSE),"",SQRT(($AG56*$AB$14-($BM55+F$14))^2+($AG56*$AB$15-($BN55+F$15))^2+($AG56*$AB$16-($BO55+F$16))^2+($AG56*$AB$17-($BP55+F$17))^2+($AG56*$AB$18-($BQ55+F$18))^2+($AG56*$AB$19-($BR55+F$19))^2+($AG56*$AB$20-($BS55+F$20))^2+($AG56*$AB$21-($BT55+F$21))^2+($AG56*$AB$22-($BU55+F$22))^2+($AG56*$AB$23-($BV55+F$23))^2+($AG56*$AB$24-($BW55+F$24))^2+($AG56*$AB$25-($BX55+F$25))^2+($AG56*$AB$26-($BY55+F$26))^2+($AG56*$AB$27-($BZ55+F$27))^2+($AG56*$AB$28-($CA55+F$28))^2+($AG56*$AB$29-($CB55+F$29))^2+($AG56*$AB$30-($CC55+F$30))^2+($AG56*$AB$31-($CD55+F$31))^2+($AG56*$AB$32-($CE55+F$32))^2+($AG56*$AB$33-($CF55+F$33))^2+($AG56*$AB$34-($CG55+F$34))^2+($AG56*$AB$35-($CH55+F$35))^2+($AG56*$AB$36-($CI55+F$36))^2+($AG56*$AB$37-($CJ55+F$37))^2+($AG56*$AB$38-($CK55+F$38))^2+($AG56*$AB$39-($CL55+F$39))^2+($AG56*$AB$40-($CM55+F$40))^2+($AG56*$AB$41-($CN55+F$41))^2+($AG56*$AB$42-($CO55+F$42))^2+($AG56*$AB$43-($CP55+F$43))^2+($AG56*$AB$44-($CQ55+F$44))^2+($AG56*$AB$45-($CR55+F$45))^2+($AG56*$AB$46-($CS55+F$46))^2+($AG56*$AB$47-($CT55+F$47))^2+($AG56*$AB$48-($CU55+F$48))^2+($AG56*$AB$49-($CV55+F$49))^2+($AG56*$AB$50-($CW55+F$50))^2+($AG56*$AB$51-($CX55+F$51))^2+($AG56*$AB$52-($CY55+F$52))^2+($AG56*$AB$53-($CZ55+F$53))^2+($AG56*$AB$54-($DA55+F$54))^2+($AG56*$AB$55-($DB55+F$55))^2+($AG56*$AB$56-($DC55+F$56))^2+($AG56*$AB$57-($DD55+F$57))^2+($AG56*$AB$58-($DE55+F$58))^2+($AG56*$AB$59-($DF55+F$59))^2+($AG56*$AB$60-($DG55+F$60))^2+($AG56*$AB$61-($DH55+F$61))^2+($AG56*$AB$62-($DI55+F$62))^2+($AG56*$AB$63-($DJ55+F$63))^2)))</f>
        <v/>
      </c>
      <c r="AK56" s="418" t="str">
        <f>IF(G$10=0,"",IF(COUNTIF($BE$7:$BE55,AK$6)&gt;=HLOOKUP(AK$6,$E$8:$X$10,ROW($E$10)-ROW($E$8)+1,FALSE),"",SQRT(($AG56*$AB$14-($BM55+G$14))^2+($AG56*$AB$15-($BN55+G$15))^2+($AG56*$AB$16-($BO55+G$16))^2+($AG56*$AB$17-($BP55+G$17))^2+($AG56*$AB$18-($BQ55+G$18))^2+($AG56*$AB$19-($BR55+G$19))^2+($AG56*$AB$20-($BS55+G$20))^2+($AG56*$AB$21-($BT55+G$21))^2+($AG56*$AB$22-($BU55+G$22))^2+($AG56*$AB$23-($BV55+G$23))^2+($AG56*$AB$24-($BW55+G$24))^2+($AG56*$AB$25-($BX55+G$25))^2+($AG56*$AB$26-($BY55+G$26))^2+($AG56*$AB$27-($BZ55+G$27))^2+($AG56*$AB$28-($CA55+G$28))^2+($AG56*$AB$29-($CB55+G$29))^2+($AG56*$AB$30-($CC55+G$30))^2+($AG56*$AB$31-($CD55+G$31))^2+($AG56*$AB$32-($CE55+G$32))^2+($AG56*$AB$33-($CF55+G$33))^2+($AG56*$AB$34-($CG55+G$34))^2+($AG56*$AB$35-($CH55+G$35))^2+($AG56*$AB$36-($CI55+G$36))^2+($AG56*$AB$37-($CJ55+G$37))^2+($AG56*$AB$38-($CK55+G$38))^2+($AG56*$AB$39-($CL55+G$39))^2+($AG56*$AB$40-($CM55+G$40))^2+($AG56*$AB$41-($CN55+G$41))^2+($AG56*$AB$42-($CO55+G$42))^2+($AG56*$AB$43-($CP55+G$43))^2+($AG56*$AB$44-($CQ55+G$44))^2+($AG56*$AB$45-($CR55+G$45))^2+($AG56*$AB$46-($CS55+G$46))^2+($AG56*$AB$47-($CT55+G$47))^2+($AG56*$AB$48-($CU55+G$48))^2+($AG56*$AB$49-($CV55+G$49))^2+($AG56*$AB$50-($CW55+G$50))^2+($AG56*$AB$51-($CX55+G$51))^2+($AG56*$AB$52-($CY55+G$52))^2+($AG56*$AB$53-($CZ55+G$53))^2+($AG56*$AB$54-($DA55+G$54))^2+($AG56*$AB$55-($DB55+G$55))^2+($AG56*$AB$56-($DC55+G$56))^2+($AG56*$AB$57-($DD55+G$57))^2+($AG56*$AB$58-($DE55+G$58))^2+($AG56*$AB$59-($DF55+G$59))^2+($AG56*$AB$60-($DG55+G$60))^2+($AG56*$AB$61-($DH55+G$61))^2+($AG56*$AB$62-($DI55+G$62))^2+($AG56*$AB$63-($DJ55+G$63))^2)))</f>
        <v/>
      </c>
      <c r="AL56" s="418" t="str">
        <f>IF(H$10=0,"",IF(COUNTIF($BE$7:$BE55,AL$6)&gt;=HLOOKUP(AL$6,$E$8:$X$10,ROW($E$10)-ROW($E$8)+1,FALSE),"",SQRT(($AG56*$AB$14-($BM55+H$14))^2+($AG56*$AB$15-($BN55+H$15))^2+($AG56*$AB$16-($BO55+H$16))^2+($AG56*$AB$17-($BP55+H$17))^2+($AG56*$AB$18-($BQ55+H$18))^2+($AG56*$AB$19-($BR55+H$19))^2+($AG56*$AB$20-($BS55+H$20))^2+($AG56*$AB$21-($BT55+H$21))^2+($AG56*$AB$22-($BU55+H$22))^2+($AG56*$AB$23-($BV55+H$23))^2+($AG56*$AB$24-($BW55+H$24))^2+($AG56*$AB$25-($BX55+H$25))^2+($AG56*$AB$26-($BY55+H$26))^2+($AG56*$AB$27-($BZ55+H$27))^2+($AG56*$AB$28-($CA55+H$28))^2+($AG56*$AB$29-($CB55+H$29))^2+($AG56*$AB$30-($CC55+H$30))^2+($AG56*$AB$31-($CD55+H$31))^2+($AG56*$AB$32-($CE55+H$32))^2+($AG56*$AB$33-($CF55+H$33))^2+($AG56*$AB$34-($CG55+H$34))^2+($AG56*$AB$35-($CH55+H$35))^2+($AG56*$AB$36-($CI55+H$36))^2+($AG56*$AB$37-($CJ55+H$37))^2+($AG56*$AB$38-($CK55+H$38))^2+($AG56*$AB$39-($CL55+H$39))^2+($AG56*$AB$40-($CM55+H$40))^2+($AG56*$AB$41-($CN55+H$41))^2+($AG56*$AB$42-($CO55+H$42))^2+($AG56*$AB$43-($CP55+H$43))^2+($AG56*$AB$44-($CQ55+H$44))^2+($AG56*$AB$45-($CR55+H$45))^2+($AG56*$AB$46-($CS55+H$46))^2+($AG56*$AB$47-($CT55+H$47))^2+($AG56*$AB$48-($CU55+H$48))^2+($AG56*$AB$49-($CV55+H$49))^2+($AG56*$AB$50-($CW55+H$50))^2+($AG56*$AB$51-($CX55+H$51))^2+($AG56*$AB$52-($CY55+H$52))^2+($AG56*$AB$53-($CZ55+H$53))^2+($AG56*$AB$54-($DA55+H$54))^2+($AG56*$AB$55-($DB55+H$55))^2+($AG56*$AB$56-($DC55+H$56))^2+($AG56*$AB$57-($DD55+H$57))^2+($AG56*$AB$58-($DE55+H$58))^2+($AG56*$AB$59-($DF55+H$59))^2+($AG56*$AB$60-($DG55+H$60))^2+($AG56*$AB$61-($DH55+H$61))^2+($AG56*$AB$62-($DI55+H$62))^2+($AG56*$AB$63-($DJ55+H$63))^2)))</f>
        <v/>
      </c>
      <c r="AM56" s="418" t="str">
        <f>IF(I$10=0,"",IF(COUNTIF($BE$7:$BE55,AM$6)&gt;=HLOOKUP(AM$6,$E$8:$X$10,ROW($E$10)-ROW($E$8)+1,FALSE),"",SQRT(($AG56*$AB$14-($BM55+I$14))^2+($AG56*$AB$15-($BN55+I$15))^2+($AG56*$AB$16-($BO55+I$16))^2+($AG56*$AB$17-($BP55+I$17))^2+($AG56*$AB$18-($BQ55+I$18))^2+($AG56*$AB$19-($BR55+I$19))^2+($AG56*$AB$20-($BS55+I$20))^2+($AG56*$AB$21-($BT55+I$21))^2+($AG56*$AB$22-($BU55+I$22))^2+($AG56*$AB$23-($BV55+I$23))^2+($AG56*$AB$24-($BW55+I$24))^2+($AG56*$AB$25-($BX55+I$25))^2+($AG56*$AB$26-($BY55+I$26))^2+($AG56*$AB$27-($BZ55+I$27))^2+($AG56*$AB$28-($CA55+I$28))^2+($AG56*$AB$29-($CB55+I$29))^2+($AG56*$AB$30-($CC55+I$30))^2+($AG56*$AB$31-($CD55+I$31))^2+($AG56*$AB$32-($CE55+I$32))^2+($AG56*$AB$33-($CF55+I$33))^2+($AG56*$AB$34-($CG55+I$34))^2+($AG56*$AB$35-($CH55+I$35))^2+($AG56*$AB$36-($CI55+I$36))^2+($AG56*$AB$37-($CJ55+I$37))^2+($AG56*$AB$38-($CK55+I$38))^2+($AG56*$AB$39-($CL55+I$39))^2+($AG56*$AB$40-($CM55+I$40))^2+($AG56*$AB$41-($CN55+I$41))^2+($AG56*$AB$42-($CO55+I$42))^2+($AG56*$AB$43-($CP55+I$43))^2+($AG56*$AB$44-($CQ55+I$44))^2+($AG56*$AB$45-($CR55+I$45))^2+($AG56*$AB$46-($CS55+I$46))^2+($AG56*$AB$47-($CT55+I$47))^2+($AG56*$AB$48-($CU55+I$48))^2+($AG56*$AB$49-($CV55+I$49))^2+($AG56*$AB$50-($CW55+I$50))^2+($AG56*$AB$51-($CX55+I$51))^2+($AG56*$AB$52-($CY55+I$52))^2+($AG56*$AB$53-($CZ55+I$53))^2+($AG56*$AB$54-($DA55+I$54))^2+($AG56*$AB$55-($DB55+I$55))^2+($AG56*$AB$56-($DC55+I$56))^2+($AG56*$AB$57-($DD55+I$57))^2+($AG56*$AB$58-($DE55+I$58))^2+($AG56*$AB$59-($DF55+I$59))^2+($AG56*$AB$60-($DG55+I$60))^2+($AG56*$AB$61-($DH55+I$61))^2+($AG56*$AB$62-($DI55+I$62))^2+($AG56*$AB$63-($DJ55+I$63))^2)))</f>
        <v/>
      </c>
      <c r="AN56" s="418" t="str">
        <f>IF(J$10=0,"",IF(COUNTIF($BE$7:$BE55,AN$6)&gt;=HLOOKUP(AN$6,$E$8:$X$10,ROW($E$10)-ROW($E$8)+1,FALSE),"",SQRT(($AG56*$AB$14-($BM55+J$14))^2+($AG56*$AB$15-($BN55+J$15))^2+($AG56*$AB$16-($BO55+J$16))^2+($AG56*$AB$17-($BP55+J$17))^2+($AG56*$AB$18-($BQ55+J$18))^2+($AG56*$AB$19-($BR55+J$19))^2+($AG56*$AB$20-($BS55+J$20))^2+($AG56*$AB$21-($BT55+J$21))^2+($AG56*$AB$22-($BU55+J$22))^2+($AG56*$AB$23-($BV55+J$23))^2+($AG56*$AB$24-($BW55+J$24))^2+($AG56*$AB$25-($BX55+J$25))^2+($AG56*$AB$26-($BY55+J$26))^2+($AG56*$AB$27-($BZ55+J$27))^2+($AG56*$AB$28-($CA55+J$28))^2+($AG56*$AB$29-($CB55+J$29))^2+($AG56*$AB$30-($CC55+J$30))^2+($AG56*$AB$31-($CD55+J$31))^2+($AG56*$AB$32-($CE55+J$32))^2+($AG56*$AB$33-($CF55+J$33))^2+($AG56*$AB$34-($CG55+J$34))^2+($AG56*$AB$35-($CH55+J$35))^2+($AG56*$AB$36-($CI55+J$36))^2+($AG56*$AB$37-($CJ55+J$37))^2+($AG56*$AB$38-($CK55+J$38))^2+($AG56*$AB$39-($CL55+J$39))^2+($AG56*$AB$40-($CM55+J$40))^2+($AG56*$AB$41-($CN55+J$41))^2+($AG56*$AB$42-($CO55+J$42))^2+($AG56*$AB$43-($CP55+J$43))^2+($AG56*$AB$44-($CQ55+J$44))^2+($AG56*$AB$45-($CR55+J$45))^2+($AG56*$AB$46-($CS55+J$46))^2+($AG56*$AB$47-($CT55+J$47))^2+($AG56*$AB$48-($CU55+J$48))^2+($AG56*$AB$49-($CV55+J$49))^2+($AG56*$AB$50-($CW55+J$50))^2+($AG56*$AB$51-($CX55+J$51))^2+($AG56*$AB$52-($CY55+J$52))^2+($AG56*$AB$53-($CZ55+J$53))^2+($AG56*$AB$54-($DA55+J$54))^2+($AG56*$AB$55-($DB55+J$55))^2+($AG56*$AB$56-($DC55+J$56))^2+($AG56*$AB$57-($DD55+J$57))^2+($AG56*$AB$58-($DE55+J$58))^2+($AG56*$AB$59-($DF55+J$59))^2+($AG56*$AB$60-($DG55+J$60))^2+($AG56*$AB$61-($DH55+J$61))^2+($AG56*$AB$62-($DI55+J$62))^2+($AG56*$AB$63-($DJ55+J$63))^2)))</f>
        <v/>
      </c>
      <c r="AO56" s="418" t="str">
        <f>IF(K$10=0,"",IF(COUNTIF($BE$7:$BE55,AO$6)&gt;=HLOOKUP(AO$6,$E$8:$X$10,ROW($E$10)-ROW($E$8)+1,FALSE),"",SQRT(($AG56*$AB$14-($BM55+K$14))^2+($AG56*$AB$15-($BN55+K$15))^2+($AG56*$AB$16-($BO55+K$16))^2+($AG56*$AB$17-($BP55+K$17))^2+($AG56*$AB$18-($BQ55+K$18))^2+($AG56*$AB$19-($BR55+K$19))^2+($AG56*$AB$20-($BS55+K$20))^2+($AG56*$AB$21-($BT55+K$21))^2+($AG56*$AB$22-($BU55+K$22))^2+($AG56*$AB$23-($BV55+K$23))^2+($AG56*$AB$24-($BW55+K$24))^2+($AG56*$AB$25-($BX55+K$25))^2+($AG56*$AB$26-($BY55+K$26))^2+($AG56*$AB$27-($BZ55+K$27))^2+($AG56*$AB$28-($CA55+K$28))^2+($AG56*$AB$29-($CB55+K$29))^2+($AG56*$AB$30-($CC55+K$30))^2+($AG56*$AB$31-($CD55+K$31))^2+($AG56*$AB$32-($CE55+K$32))^2+($AG56*$AB$33-($CF55+K$33))^2+($AG56*$AB$34-($CG55+K$34))^2+($AG56*$AB$35-($CH55+K$35))^2+($AG56*$AB$36-($CI55+K$36))^2+($AG56*$AB$37-($CJ55+K$37))^2+($AG56*$AB$38-($CK55+K$38))^2+($AG56*$AB$39-($CL55+K$39))^2+($AG56*$AB$40-($CM55+K$40))^2+($AG56*$AB$41-($CN55+K$41))^2+($AG56*$AB$42-($CO55+K$42))^2+($AG56*$AB$43-($CP55+K$43))^2+($AG56*$AB$44-($CQ55+K$44))^2+($AG56*$AB$45-($CR55+K$45))^2+($AG56*$AB$46-($CS55+K$46))^2+($AG56*$AB$47-($CT55+K$47))^2+($AG56*$AB$48-($CU55+K$48))^2+($AG56*$AB$49-($CV55+K$49))^2+($AG56*$AB$50-($CW55+K$50))^2+($AG56*$AB$51-($CX55+K$51))^2+($AG56*$AB$52-($CY55+K$52))^2+($AG56*$AB$53-($CZ55+K$53))^2+($AG56*$AB$54-($DA55+K$54))^2+($AG56*$AB$55-($DB55+K$55))^2+($AG56*$AB$56-($DC55+K$56))^2+($AG56*$AB$57-($DD55+K$57))^2+($AG56*$AB$58-($DE55+K$58))^2+($AG56*$AB$59-($DF55+K$59))^2+($AG56*$AB$60-($DG55+K$60))^2+($AG56*$AB$61-($DH55+K$61))^2+($AG56*$AB$62-($DI55+K$62))^2+($AG56*$AB$63-($DJ55+K$63))^2)))</f>
        <v/>
      </c>
      <c r="AP56" s="418" t="str">
        <f>IF(L$10=0,"",IF(COUNTIF($BE$7:$BE55,AP$6)&gt;=HLOOKUP(AP$6,$E$8:$X$10,ROW($E$10)-ROW($E$8)+1,FALSE),"",SQRT(($AG56*$AB$14-($BM55+L$14))^2+($AG56*$AB$15-($BN55+L$15))^2+($AG56*$AB$16-($BO55+L$16))^2+($AG56*$AB$17-($BP55+L$17))^2+($AG56*$AB$18-($BQ55+L$18))^2+($AG56*$AB$19-($BR55+L$19))^2+($AG56*$AB$20-($BS55+L$20))^2+($AG56*$AB$21-($BT55+L$21))^2+($AG56*$AB$22-($BU55+L$22))^2+($AG56*$AB$23-($BV55+L$23))^2+($AG56*$AB$24-($BW55+L$24))^2+($AG56*$AB$25-($BX55+L$25))^2+($AG56*$AB$26-($BY55+L$26))^2+($AG56*$AB$27-($BZ55+L$27))^2+($AG56*$AB$28-($CA55+L$28))^2+($AG56*$AB$29-($CB55+L$29))^2+($AG56*$AB$30-($CC55+L$30))^2+($AG56*$AB$31-($CD55+L$31))^2+($AG56*$AB$32-($CE55+L$32))^2+($AG56*$AB$33-($CF55+L$33))^2+($AG56*$AB$34-($CG55+L$34))^2+($AG56*$AB$35-($CH55+L$35))^2+($AG56*$AB$36-($CI55+L$36))^2+($AG56*$AB$37-($CJ55+L$37))^2+($AG56*$AB$38-($CK55+L$38))^2+($AG56*$AB$39-($CL55+L$39))^2+($AG56*$AB$40-($CM55+L$40))^2+($AG56*$AB$41-($CN55+L$41))^2+($AG56*$AB$42-($CO55+L$42))^2+($AG56*$AB$43-($CP55+L$43))^2+($AG56*$AB$44-($CQ55+L$44))^2+($AG56*$AB$45-($CR55+L$45))^2+($AG56*$AB$46-($CS55+L$46))^2+($AG56*$AB$47-($CT55+L$47))^2+($AG56*$AB$48-($CU55+L$48))^2+($AG56*$AB$49-($CV55+L$49))^2+($AG56*$AB$50-($CW55+L$50))^2+($AG56*$AB$51-($CX55+L$51))^2+($AG56*$AB$52-($CY55+L$52))^2+($AG56*$AB$53-($CZ55+L$53))^2+($AG56*$AB$54-($DA55+L$54))^2+($AG56*$AB$55-($DB55+L$55))^2+($AG56*$AB$56-($DC55+L$56))^2+($AG56*$AB$57-($DD55+L$57))^2+($AG56*$AB$58-($DE55+L$58))^2+($AG56*$AB$59-($DF55+L$59))^2+($AG56*$AB$60-($DG55+L$60))^2+($AG56*$AB$61-($DH55+L$61))^2+($AG56*$AB$62-($DI55+L$62))^2+($AG56*$AB$63-($DJ55+L$63))^2)))</f>
        <v/>
      </c>
      <c r="AQ56" s="418" t="str">
        <f>IF(M$10=0,"",IF(COUNTIF($BE$7:$BE55,AQ$6)&gt;=HLOOKUP(AQ$6,$E$8:$X$10,ROW($E$10)-ROW($E$8)+1,FALSE),"",SQRT(($AG56*$AB$14-($BM55+M$14))^2+($AG56*$AB$15-($BN55+M$15))^2+($AG56*$AB$16-($BO55+M$16))^2+($AG56*$AB$17-($BP55+M$17))^2+($AG56*$AB$18-($BQ55+M$18))^2+($AG56*$AB$19-($BR55+M$19))^2+($AG56*$AB$20-($BS55+M$20))^2+($AG56*$AB$21-($BT55+M$21))^2+($AG56*$AB$22-($BU55+M$22))^2+($AG56*$AB$23-($BV55+M$23))^2+($AG56*$AB$24-($BW55+M$24))^2+($AG56*$AB$25-($BX55+M$25))^2+($AG56*$AB$26-($BY55+M$26))^2+($AG56*$AB$27-($BZ55+M$27))^2+($AG56*$AB$28-($CA55+M$28))^2+($AG56*$AB$29-($CB55+M$29))^2+($AG56*$AB$30-($CC55+M$30))^2+($AG56*$AB$31-($CD55+M$31))^2+($AG56*$AB$32-($CE55+M$32))^2+($AG56*$AB$33-($CF55+M$33))^2+($AG56*$AB$34-($CG55+M$34))^2+($AG56*$AB$35-($CH55+M$35))^2+($AG56*$AB$36-($CI55+M$36))^2+($AG56*$AB$37-($CJ55+M$37))^2+($AG56*$AB$38-($CK55+M$38))^2+($AG56*$AB$39-($CL55+M$39))^2+($AG56*$AB$40-($CM55+M$40))^2+($AG56*$AB$41-($CN55+M$41))^2+($AG56*$AB$42-($CO55+M$42))^2+($AG56*$AB$43-($CP55+M$43))^2+($AG56*$AB$44-($CQ55+M$44))^2+($AG56*$AB$45-($CR55+M$45))^2+($AG56*$AB$46-($CS55+M$46))^2+($AG56*$AB$47-($CT55+M$47))^2+($AG56*$AB$48-($CU55+M$48))^2+($AG56*$AB$49-($CV55+M$49))^2+($AG56*$AB$50-($CW55+M$50))^2+($AG56*$AB$51-($CX55+M$51))^2+($AG56*$AB$52-($CY55+M$52))^2+($AG56*$AB$53-($CZ55+M$53))^2+($AG56*$AB$54-($DA55+M$54))^2+($AG56*$AB$55-($DB55+M$55))^2+($AG56*$AB$56-($DC55+M$56))^2+($AG56*$AB$57-($DD55+M$57))^2+($AG56*$AB$58-($DE55+M$58))^2+($AG56*$AB$59-($DF55+M$59))^2+($AG56*$AB$60-($DG55+M$60))^2+($AG56*$AB$61-($DH55+M$61))^2+($AG56*$AB$62-($DI55+M$62))^2+($AG56*$AB$63-($DJ55+M$63))^2)))</f>
        <v/>
      </c>
      <c r="AR56" s="418" t="str">
        <f>IF(N$10=0,"",IF(COUNTIF($BE$7:$BE55,AR$6)&gt;=HLOOKUP(AR$6,$E$8:$X$10,ROW($E$10)-ROW($E$8)+1,FALSE),"",SQRT(($AG56*$AB$14-($BM55+N$14))^2+($AG56*$AB$15-($BN55+N$15))^2+($AG56*$AB$16-($BO55+N$16))^2+($AG56*$AB$17-($BP55+N$17))^2+($AG56*$AB$18-($BQ55+N$18))^2+($AG56*$AB$19-($BR55+N$19))^2+($AG56*$AB$20-($BS55+N$20))^2+($AG56*$AB$21-($BT55+N$21))^2+($AG56*$AB$22-($BU55+N$22))^2+($AG56*$AB$23-($BV55+N$23))^2+($AG56*$AB$24-($BW55+N$24))^2+($AG56*$AB$25-($BX55+N$25))^2+($AG56*$AB$26-($BY55+N$26))^2+($AG56*$AB$27-($BZ55+N$27))^2+($AG56*$AB$28-($CA55+N$28))^2+($AG56*$AB$29-($CB55+N$29))^2+($AG56*$AB$30-($CC55+N$30))^2+($AG56*$AB$31-($CD55+N$31))^2+($AG56*$AB$32-($CE55+N$32))^2+($AG56*$AB$33-($CF55+N$33))^2+($AG56*$AB$34-($CG55+N$34))^2+($AG56*$AB$35-($CH55+N$35))^2+($AG56*$AB$36-($CI55+N$36))^2+($AG56*$AB$37-($CJ55+N$37))^2+($AG56*$AB$38-($CK55+N$38))^2+($AG56*$AB$39-($CL55+N$39))^2+($AG56*$AB$40-($CM55+N$40))^2+($AG56*$AB$41-($CN55+N$41))^2+($AG56*$AB$42-($CO55+N$42))^2+($AG56*$AB$43-($CP55+N$43))^2+($AG56*$AB$44-($CQ55+N$44))^2+($AG56*$AB$45-($CR55+N$45))^2+($AG56*$AB$46-($CS55+N$46))^2+($AG56*$AB$47-($CT55+N$47))^2+($AG56*$AB$48-($CU55+N$48))^2+($AG56*$AB$49-($CV55+N$49))^2+($AG56*$AB$50-($CW55+N$50))^2+($AG56*$AB$51-($CX55+N$51))^2+($AG56*$AB$52-($CY55+N$52))^2+($AG56*$AB$53-($CZ55+N$53))^2+($AG56*$AB$54-($DA55+N$54))^2+($AG56*$AB$55-($DB55+N$55))^2+($AG56*$AB$56-($DC55+N$56))^2+($AG56*$AB$57-($DD55+N$57))^2+($AG56*$AB$58-($DE55+N$58))^2+($AG56*$AB$59-($DF55+N$59))^2+($AG56*$AB$60-($DG55+N$60))^2+($AG56*$AB$61-($DH55+N$61))^2+($AG56*$AB$62-($DI55+N$62))^2+($AG56*$AB$63-($DJ55+N$63))^2)))</f>
        <v/>
      </c>
      <c r="AS56" s="418" t="str">
        <f>IF(O$10=0,"",IF(COUNTIF($BE$7:$BE55,AS$6)&gt;=HLOOKUP(AS$6,$E$8:$X$10,ROW($E$10)-ROW($E$8)+1,FALSE),"",SQRT(($AG56*$AB$14-($BM55+O$14))^2+($AG56*$AB$15-($BN55+O$15))^2+($AG56*$AB$16-($BO55+O$16))^2+($AG56*$AB$17-($BP55+O$17))^2+($AG56*$AB$18-($BQ55+O$18))^2+($AG56*$AB$19-($BR55+O$19))^2+($AG56*$AB$20-($BS55+O$20))^2+($AG56*$AB$21-($BT55+O$21))^2+($AG56*$AB$22-($BU55+O$22))^2+($AG56*$AB$23-($BV55+O$23))^2+($AG56*$AB$24-($BW55+O$24))^2+($AG56*$AB$25-($BX55+O$25))^2+($AG56*$AB$26-($BY55+O$26))^2+($AG56*$AB$27-($BZ55+O$27))^2+($AG56*$AB$28-($CA55+O$28))^2+($AG56*$AB$29-($CB55+O$29))^2+($AG56*$AB$30-($CC55+O$30))^2+($AG56*$AB$31-($CD55+O$31))^2+($AG56*$AB$32-($CE55+O$32))^2+($AG56*$AB$33-($CF55+O$33))^2+($AG56*$AB$34-($CG55+O$34))^2+($AG56*$AB$35-($CH55+O$35))^2+($AG56*$AB$36-($CI55+O$36))^2+($AG56*$AB$37-($CJ55+O$37))^2+($AG56*$AB$38-($CK55+O$38))^2+($AG56*$AB$39-($CL55+O$39))^2+($AG56*$AB$40-($CM55+O$40))^2+($AG56*$AB$41-($CN55+O$41))^2+($AG56*$AB$42-($CO55+O$42))^2+($AG56*$AB$43-($CP55+O$43))^2+($AG56*$AB$44-($CQ55+O$44))^2+($AG56*$AB$45-($CR55+O$45))^2+($AG56*$AB$46-($CS55+O$46))^2+($AG56*$AB$47-($CT55+O$47))^2+($AG56*$AB$48-($CU55+O$48))^2+($AG56*$AB$49-($CV55+O$49))^2+($AG56*$AB$50-($CW55+O$50))^2+($AG56*$AB$51-($CX55+O$51))^2+($AG56*$AB$52-($CY55+O$52))^2+($AG56*$AB$53-($CZ55+O$53))^2+($AG56*$AB$54-($DA55+O$54))^2+($AG56*$AB$55-($DB55+O$55))^2+($AG56*$AB$56-($DC55+O$56))^2+($AG56*$AB$57-($DD55+O$57))^2+($AG56*$AB$58-($DE55+O$58))^2+($AG56*$AB$59-($DF55+O$59))^2+($AG56*$AB$60-($DG55+O$60))^2+($AG56*$AB$61-($DH55+O$61))^2+($AG56*$AB$62-($DI55+O$62))^2+($AG56*$AB$63-($DJ55+O$63))^2)))</f>
        <v/>
      </c>
      <c r="AT56" s="418" t="str">
        <f>IF(P$10=0,"",IF(COUNTIF($BE$7:$BE55,AT$6)&gt;=HLOOKUP(AT$6,$E$8:$X$10,ROW($E$10)-ROW($E$8)+1,FALSE),"",SQRT(($AG56*$AB$14-($BM55+P$14))^2+($AG56*$AB$15-($BN55+P$15))^2+($AG56*$AB$16-($BO55+P$16))^2+($AG56*$AB$17-($BP55+P$17))^2+($AG56*$AB$18-($BQ55+P$18))^2+($AG56*$AB$19-($BR55+P$19))^2+($AG56*$AB$20-($BS55+P$20))^2+($AG56*$AB$21-($BT55+P$21))^2+($AG56*$AB$22-($BU55+P$22))^2+($AG56*$AB$23-($BV55+P$23))^2+($AG56*$AB$24-($BW55+P$24))^2+($AG56*$AB$25-($BX55+P$25))^2+($AG56*$AB$26-($BY55+P$26))^2+($AG56*$AB$27-($BZ55+P$27))^2+($AG56*$AB$28-($CA55+P$28))^2+($AG56*$AB$29-($CB55+P$29))^2+($AG56*$AB$30-($CC55+P$30))^2+($AG56*$AB$31-($CD55+P$31))^2+($AG56*$AB$32-($CE55+P$32))^2+($AG56*$AB$33-($CF55+P$33))^2+($AG56*$AB$34-($CG55+P$34))^2+($AG56*$AB$35-($CH55+P$35))^2+($AG56*$AB$36-($CI55+P$36))^2+($AG56*$AB$37-($CJ55+P$37))^2+($AG56*$AB$38-($CK55+P$38))^2+($AG56*$AB$39-($CL55+P$39))^2+($AG56*$AB$40-($CM55+P$40))^2+($AG56*$AB$41-($CN55+P$41))^2+($AG56*$AB$42-($CO55+P$42))^2+($AG56*$AB$43-($CP55+P$43))^2+($AG56*$AB$44-($CQ55+P$44))^2+($AG56*$AB$45-($CR55+P$45))^2+($AG56*$AB$46-($CS55+P$46))^2+($AG56*$AB$47-($CT55+P$47))^2+($AG56*$AB$48-($CU55+P$48))^2+($AG56*$AB$49-($CV55+P$49))^2+($AG56*$AB$50-($CW55+P$50))^2+($AG56*$AB$51-($CX55+P$51))^2+($AG56*$AB$52-($CY55+P$52))^2+($AG56*$AB$53-($CZ55+P$53))^2+($AG56*$AB$54-($DA55+P$54))^2+($AG56*$AB$55-($DB55+P$55))^2+($AG56*$AB$56-($DC55+P$56))^2+($AG56*$AB$57-($DD55+P$57))^2+($AG56*$AB$58-($DE55+P$58))^2+($AG56*$AB$59-($DF55+P$59))^2+($AG56*$AB$60-($DG55+P$60))^2+($AG56*$AB$61-($DH55+P$61))^2+($AG56*$AB$62-($DI55+P$62))^2+($AG56*$AB$63-($DJ55+P$63))^2)))</f>
        <v/>
      </c>
      <c r="AU56" s="418" t="str">
        <f>IF(Q$10=0,"",IF(COUNTIF($BE$7:$BE55,AU$6)&gt;=HLOOKUP(AU$6,$E$8:$X$10,ROW($E$10)-ROW($E$8)+1,FALSE),"",SQRT(($AG56*$AB$14-($BM55+Q$14))^2+($AG56*$AB$15-($BN55+Q$15))^2+($AG56*$AB$16-($BO55+Q$16))^2+($AG56*$AB$17-($BP55+Q$17))^2+($AG56*$AB$18-($BQ55+Q$18))^2+($AG56*$AB$19-($BR55+Q$19))^2+($AG56*$AB$20-($BS55+Q$20))^2+($AG56*$AB$21-($BT55+Q$21))^2+($AG56*$AB$22-($BU55+Q$22))^2+($AG56*$AB$23-($BV55+Q$23))^2+($AG56*$AB$24-($BW55+Q$24))^2+($AG56*$AB$25-($BX55+Q$25))^2+($AG56*$AB$26-($BY55+Q$26))^2+($AG56*$AB$27-($BZ55+Q$27))^2+($AG56*$AB$28-($CA55+Q$28))^2+($AG56*$AB$29-($CB55+Q$29))^2+($AG56*$AB$30-($CC55+Q$30))^2+($AG56*$AB$31-($CD55+Q$31))^2+($AG56*$AB$32-($CE55+Q$32))^2+($AG56*$AB$33-($CF55+Q$33))^2+($AG56*$AB$34-($CG55+Q$34))^2+($AG56*$AB$35-($CH55+Q$35))^2+($AG56*$AB$36-($CI55+Q$36))^2+($AG56*$AB$37-($CJ55+Q$37))^2+($AG56*$AB$38-($CK55+Q$38))^2+($AG56*$AB$39-($CL55+Q$39))^2+($AG56*$AB$40-($CM55+Q$40))^2+($AG56*$AB$41-($CN55+Q$41))^2+($AG56*$AB$42-($CO55+Q$42))^2+($AG56*$AB$43-($CP55+Q$43))^2+($AG56*$AB$44-($CQ55+Q$44))^2+($AG56*$AB$45-($CR55+Q$45))^2+($AG56*$AB$46-($CS55+Q$46))^2+($AG56*$AB$47-($CT55+Q$47))^2+($AG56*$AB$48-($CU55+Q$48))^2+($AG56*$AB$49-($CV55+Q$49))^2+($AG56*$AB$50-($CW55+Q$50))^2+($AG56*$AB$51-($CX55+Q$51))^2+($AG56*$AB$52-($CY55+Q$52))^2+($AG56*$AB$53-($CZ55+Q$53))^2+($AG56*$AB$54-($DA55+Q$54))^2+($AG56*$AB$55-($DB55+Q$55))^2+($AG56*$AB$56-($DC55+Q$56))^2+($AG56*$AB$57-($DD55+Q$57))^2+($AG56*$AB$58-($DE55+Q$58))^2+($AG56*$AB$59-($DF55+Q$59))^2+($AG56*$AB$60-($DG55+Q$60))^2+($AG56*$AB$61-($DH55+Q$61))^2+($AG56*$AB$62-($DI55+Q$62))^2+($AG56*$AB$63-($DJ55+Q$63))^2)))</f>
        <v/>
      </c>
      <c r="AV56" s="418" t="str">
        <f>IF(R$10=0,"",IF(COUNTIF($BE$7:$BE55,AV$6)&gt;=HLOOKUP(AV$6,$E$8:$X$10,ROW($E$10)-ROW($E$8)+1,FALSE),"",SQRT(($AG56*$AB$14-($BM55+R$14))^2+($AG56*$AB$15-($BN55+R$15))^2+($AG56*$AB$16-($BO55+R$16))^2+($AG56*$AB$17-($BP55+R$17))^2+($AG56*$AB$18-($BQ55+R$18))^2+($AG56*$AB$19-($BR55+R$19))^2+($AG56*$AB$20-($BS55+R$20))^2+($AG56*$AB$21-($BT55+R$21))^2+($AG56*$AB$22-($BU55+R$22))^2+($AG56*$AB$23-($BV55+R$23))^2+($AG56*$AB$24-($BW55+R$24))^2+($AG56*$AB$25-($BX55+R$25))^2+($AG56*$AB$26-($BY55+R$26))^2+($AG56*$AB$27-($BZ55+R$27))^2+($AG56*$AB$28-($CA55+R$28))^2+($AG56*$AB$29-($CB55+R$29))^2+($AG56*$AB$30-($CC55+R$30))^2+($AG56*$AB$31-($CD55+R$31))^2+($AG56*$AB$32-($CE55+R$32))^2+($AG56*$AB$33-($CF55+R$33))^2+($AG56*$AB$34-($CG55+R$34))^2+($AG56*$AB$35-($CH55+R$35))^2+($AG56*$AB$36-($CI55+R$36))^2+($AG56*$AB$37-($CJ55+R$37))^2+($AG56*$AB$38-($CK55+R$38))^2+($AG56*$AB$39-($CL55+R$39))^2+($AG56*$AB$40-($CM55+R$40))^2+($AG56*$AB$41-($CN55+R$41))^2+($AG56*$AB$42-($CO55+R$42))^2+($AG56*$AB$43-($CP55+R$43))^2+($AG56*$AB$44-($CQ55+R$44))^2+($AG56*$AB$45-($CR55+R$45))^2+($AG56*$AB$46-($CS55+R$46))^2+($AG56*$AB$47-($CT55+R$47))^2+($AG56*$AB$48-($CU55+R$48))^2+($AG56*$AB$49-($CV55+R$49))^2+($AG56*$AB$50-($CW55+R$50))^2+($AG56*$AB$51-($CX55+R$51))^2+($AG56*$AB$52-($CY55+R$52))^2+($AG56*$AB$53-($CZ55+R$53))^2+($AG56*$AB$54-($DA55+R$54))^2+($AG56*$AB$55-($DB55+R$55))^2+($AG56*$AB$56-($DC55+R$56))^2+($AG56*$AB$57-($DD55+R$57))^2+($AG56*$AB$58-($DE55+R$58))^2+($AG56*$AB$59-($DF55+R$59))^2+($AG56*$AB$60-($DG55+R$60))^2+($AG56*$AB$61-($DH55+R$61))^2+($AG56*$AB$62-($DI55+R$62))^2+($AG56*$AB$63-($DJ55+R$63))^2)))</f>
        <v/>
      </c>
      <c r="AW56" s="418" t="str">
        <f>IF(S$10=0,"",IF(COUNTIF($BE$7:$BE55,AW$6)&gt;=HLOOKUP(AW$6,$E$8:$X$10,ROW($E$10)-ROW($E$8)+1,FALSE),"",SQRT(($AG56*$AB$14-($BM55+S$14))^2+($AG56*$AB$15-($BN55+S$15))^2+($AG56*$AB$16-($BO55+S$16))^2+($AG56*$AB$17-($BP55+S$17))^2+($AG56*$AB$18-($BQ55+S$18))^2+($AG56*$AB$19-($BR55+S$19))^2+($AG56*$AB$20-($BS55+S$20))^2+($AG56*$AB$21-($BT55+S$21))^2+($AG56*$AB$22-($BU55+S$22))^2+($AG56*$AB$23-($BV55+S$23))^2+($AG56*$AB$24-($BW55+S$24))^2+($AG56*$AB$25-($BX55+S$25))^2+($AG56*$AB$26-($BY55+S$26))^2+($AG56*$AB$27-($BZ55+S$27))^2+($AG56*$AB$28-($CA55+S$28))^2+($AG56*$AB$29-($CB55+S$29))^2+($AG56*$AB$30-($CC55+S$30))^2+($AG56*$AB$31-($CD55+S$31))^2+($AG56*$AB$32-($CE55+S$32))^2+($AG56*$AB$33-($CF55+S$33))^2+($AG56*$AB$34-($CG55+S$34))^2+($AG56*$AB$35-($CH55+S$35))^2+($AG56*$AB$36-($CI55+S$36))^2+($AG56*$AB$37-($CJ55+S$37))^2+($AG56*$AB$38-($CK55+S$38))^2+($AG56*$AB$39-($CL55+S$39))^2+($AG56*$AB$40-($CM55+S$40))^2+($AG56*$AB$41-($CN55+S$41))^2+($AG56*$AB$42-($CO55+S$42))^2+($AG56*$AB$43-($CP55+S$43))^2+($AG56*$AB$44-($CQ55+S$44))^2+($AG56*$AB$45-($CR55+S$45))^2+($AG56*$AB$46-($CS55+S$46))^2+($AG56*$AB$47-($CT55+S$47))^2+($AG56*$AB$48-($CU55+S$48))^2+($AG56*$AB$49-($CV55+S$49))^2+($AG56*$AB$50-($CW55+S$50))^2+($AG56*$AB$51-($CX55+S$51))^2+($AG56*$AB$52-($CY55+S$52))^2+($AG56*$AB$53-($CZ55+S$53))^2+($AG56*$AB$54-($DA55+S$54))^2+($AG56*$AB$55-($DB55+S$55))^2+($AG56*$AB$56-($DC55+S$56))^2+($AG56*$AB$57-($DD55+S$57))^2+($AG56*$AB$58-($DE55+S$58))^2+($AG56*$AB$59-($DF55+S$59))^2+($AG56*$AB$60-($DG55+S$60))^2+($AG56*$AB$61-($DH55+S$61))^2+($AG56*$AB$62-($DI55+S$62))^2+($AG56*$AB$63-($DJ55+S$63))^2)))</f>
        <v/>
      </c>
      <c r="AX56" s="418" t="str">
        <f>IF(T$10=0,"",IF(COUNTIF($BE$7:$BE55,AX$6)&gt;=HLOOKUP(AX$6,$E$8:$X$10,ROW($E$10)-ROW($E$8)+1,FALSE),"",SQRT(($AG56*$AB$14-($BM55+T$14))^2+($AG56*$AB$15-($BN55+T$15))^2+($AG56*$AB$16-($BO55+T$16))^2+($AG56*$AB$17-($BP55+T$17))^2+($AG56*$AB$18-($BQ55+T$18))^2+($AG56*$AB$19-($BR55+T$19))^2+($AG56*$AB$20-($BS55+T$20))^2+($AG56*$AB$21-($BT55+T$21))^2+($AG56*$AB$22-($BU55+T$22))^2+($AG56*$AB$23-($BV55+T$23))^2+($AG56*$AB$24-($BW55+T$24))^2+($AG56*$AB$25-($BX55+T$25))^2+($AG56*$AB$26-($BY55+T$26))^2+($AG56*$AB$27-($BZ55+T$27))^2+($AG56*$AB$28-($CA55+T$28))^2+($AG56*$AB$29-($CB55+T$29))^2+($AG56*$AB$30-($CC55+T$30))^2+($AG56*$AB$31-($CD55+T$31))^2+($AG56*$AB$32-($CE55+T$32))^2+($AG56*$AB$33-($CF55+T$33))^2+($AG56*$AB$34-($CG55+T$34))^2+($AG56*$AB$35-($CH55+T$35))^2+($AG56*$AB$36-($CI55+T$36))^2+($AG56*$AB$37-($CJ55+T$37))^2+($AG56*$AB$38-($CK55+T$38))^2+($AG56*$AB$39-($CL55+T$39))^2+($AG56*$AB$40-($CM55+T$40))^2+($AG56*$AB$41-($CN55+T$41))^2+($AG56*$AB$42-($CO55+T$42))^2+($AG56*$AB$43-($CP55+T$43))^2+($AG56*$AB$44-($CQ55+T$44))^2+($AG56*$AB$45-($CR55+T$45))^2+($AG56*$AB$46-($CS55+T$46))^2+($AG56*$AB$47-($CT55+T$47))^2+($AG56*$AB$48-($CU55+T$48))^2+($AG56*$AB$49-($CV55+T$49))^2+($AG56*$AB$50-($CW55+T$50))^2+($AG56*$AB$51-($CX55+T$51))^2+($AG56*$AB$52-($CY55+T$52))^2+($AG56*$AB$53-($CZ55+T$53))^2+($AG56*$AB$54-($DA55+T$54))^2+($AG56*$AB$55-($DB55+T$55))^2+($AG56*$AB$56-($DC55+T$56))^2+($AG56*$AB$57-($DD55+T$57))^2+($AG56*$AB$58-($DE55+T$58))^2+($AG56*$AB$59-($DF55+T$59))^2+($AG56*$AB$60-($DG55+T$60))^2+($AG56*$AB$61-($DH55+T$61))^2+($AG56*$AB$62-($DI55+T$62))^2+($AG56*$AB$63-($DJ55+T$63))^2)))</f>
        <v/>
      </c>
      <c r="AY56" s="418" t="str">
        <f>IF(U$10=0,"",IF(COUNTIF($BE$7:$BE55,AY$6)&gt;=HLOOKUP(AY$6,$E$8:$X$10,ROW($E$10)-ROW($E$8)+1,FALSE),"",SQRT(($AG56*$AB$14-($BM55+U$14))^2+($AG56*$AB$15-($BN55+U$15))^2+($AG56*$AB$16-($BO55+U$16))^2+($AG56*$AB$17-($BP55+U$17))^2+($AG56*$AB$18-($BQ55+U$18))^2+($AG56*$AB$19-($BR55+U$19))^2+($AG56*$AB$20-($BS55+U$20))^2+($AG56*$AB$21-($BT55+U$21))^2+($AG56*$AB$22-($BU55+U$22))^2+($AG56*$AB$23-($BV55+U$23))^2+($AG56*$AB$24-($BW55+U$24))^2+($AG56*$AB$25-($BX55+U$25))^2+($AG56*$AB$26-($BY55+U$26))^2+($AG56*$AB$27-($BZ55+U$27))^2+($AG56*$AB$28-($CA55+U$28))^2+($AG56*$AB$29-($CB55+U$29))^2+($AG56*$AB$30-($CC55+U$30))^2+($AG56*$AB$31-($CD55+U$31))^2+($AG56*$AB$32-($CE55+U$32))^2+($AG56*$AB$33-($CF55+U$33))^2+($AG56*$AB$34-($CG55+U$34))^2+($AG56*$AB$35-($CH55+U$35))^2+($AG56*$AB$36-($CI55+U$36))^2+($AG56*$AB$37-($CJ55+U$37))^2+($AG56*$AB$38-($CK55+U$38))^2+($AG56*$AB$39-($CL55+U$39))^2+($AG56*$AB$40-($CM55+U$40))^2+($AG56*$AB$41-($CN55+U$41))^2+($AG56*$AB$42-($CO55+U$42))^2+($AG56*$AB$43-($CP55+U$43))^2+($AG56*$AB$44-($CQ55+U$44))^2+($AG56*$AB$45-($CR55+U$45))^2+($AG56*$AB$46-($CS55+U$46))^2+($AG56*$AB$47-($CT55+U$47))^2+($AG56*$AB$48-($CU55+U$48))^2+($AG56*$AB$49-($CV55+U$49))^2+($AG56*$AB$50-($CW55+U$50))^2+($AG56*$AB$51-($CX55+U$51))^2+($AG56*$AB$52-($CY55+U$52))^2+($AG56*$AB$53-($CZ55+U$53))^2+($AG56*$AB$54-($DA55+U$54))^2+($AG56*$AB$55-($DB55+U$55))^2+($AG56*$AB$56-($DC55+U$56))^2+($AG56*$AB$57-($DD55+U$57))^2+($AG56*$AB$58-($DE55+U$58))^2+($AG56*$AB$59-($DF55+U$59))^2+($AG56*$AB$60-($DG55+U$60))^2+($AG56*$AB$61-($DH55+U$61))^2+($AG56*$AB$62-($DI55+U$62))^2+($AG56*$AB$63-($DJ55+U$63))^2)))</f>
        <v/>
      </c>
      <c r="AZ56" s="418" t="str">
        <f>IF(V$10=0,"",IF(COUNTIF($BE$7:$BE55,AZ$6)&gt;=HLOOKUP(AZ$6,$E$8:$X$10,ROW($E$10)-ROW($E$8)+1,FALSE),"",SQRT(($AG56*$AB$14-($BM55+V$14))^2+($AG56*$AB$15-($BN55+V$15))^2+($AG56*$AB$16-($BO55+V$16))^2+($AG56*$AB$17-($BP55+V$17))^2+($AG56*$AB$18-($BQ55+V$18))^2+($AG56*$AB$19-($BR55+V$19))^2+($AG56*$AB$20-($BS55+V$20))^2+($AG56*$AB$21-($BT55+V$21))^2+($AG56*$AB$22-($BU55+V$22))^2+($AG56*$AB$23-($BV55+V$23))^2+($AG56*$AB$24-($BW55+V$24))^2+($AG56*$AB$25-($BX55+V$25))^2+($AG56*$AB$26-($BY55+V$26))^2+($AG56*$AB$27-($BZ55+V$27))^2+($AG56*$AB$28-($CA55+V$28))^2+($AG56*$AB$29-($CB55+V$29))^2+($AG56*$AB$30-($CC55+V$30))^2+($AG56*$AB$31-($CD55+V$31))^2+($AG56*$AB$32-($CE55+V$32))^2+($AG56*$AB$33-($CF55+V$33))^2+($AG56*$AB$34-($CG55+V$34))^2+($AG56*$AB$35-($CH55+V$35))^2+($AG56*$AB$36-($CI55+V$36))^2+($AG56*$AB$37-($CJ55+V$37))^2+($AG56*$AB$38-($CK55+V$38))^2+($AG56*$AB$39-($CL55+V$39))^2+($AG56*$AB$40-($CM55+V$40))^2+($AG56*$AB$41-($CN55+V$41))^2+($AG56*$AB$42-($CO55+V$42))^2+($AG56*$AB$43-($CP55+V$43))^2+($AG56*$AB$44-($CQ55+V$44))^2+($AG56*$AB$45-($CR55+V$45))^2+($AG56*$AB$46-($CS55+V$46))^2+($AG56*$AB$47-($CT55+V$47))^2+($AG56*$AB$48-($CU55+V$48))^2+($AG56*$AB$49-($CV55+V$49))^2+($AG56*$AB$50-($CW55+V$50))^2+($AG56*$AB$51-($CX55+V$51))^2+($AG56*$AB$52-($CY55+V$52))^2+($AG56*$AB$53-($CZ55+V$53))^2+($AG56*$AB$54-($DA55+V$54))^2+($AG56*$AB$55-($DB55+V$55))^2+($AG56*$AB$56-($DC55+V$56))^2+($AG56*$AB$57-($DD55+V$57))^2+($AG56*$AB$58-($DE55+V$58))^2+($AG56*$AB$59-($DF55+V$59))^2+($AG56*$AB$60-($DG55+V$60))^2+($AG56*$AB$61-($DH55+V$61))^2+($AG56*$AB$62-($DI55+V$62))^2+($AG56*$AB$63-($DJ55+V$63))^2)))</f>
        <v/>
      </c>
      <c r="BA56" s="418" t="str">
        <f>IF(W$10=0,"",IF(COUNTIF($BE$7:$BE55,BA$6)&gt;=HLOOKUP(BA$6,$E$8:$X$10,ROW($E$10)-ROW($E$8)+1,FALSE),"",SQRT(($AG56*$AB$14-($BM55+W$14))^2+($AG56*$AB$15-($BN55+W$15))^2+($AG56*$AB$16-($BO55+W$16))^2+($AG56*$AB$17-($BP55+W$17))^2+($AG56*$AB$18-($BQ55+W$18))^2+($AG56*$AB$19-($BR55+W$19))^2+($AG56*$AB$20-($BS55+W$20))^2+($AG56*$AB$21-($BT55+W$21))^2+($AG56*$AB$22-($BU55+W$22))^2+($AG56*$AB$23-($BV55+W$23))^2+($AG56*$AB$24-($BW55+W$24))^2+($AG56*$AB$25-($BX55+W$25))^2+($AG56*$AB$26-($BY55+W$26))^2+($AG56*$AB$27-($BZ55+W$27))^2+($AG56*$AB$28-($CA55+W$28))^2+($AG56*$AB$29-($CB55+W$29))^2+($AG56*$AB$30-($CC55+W$30))^2+($AG56*$AB$31-($CD55+W$31))^2+($AG56*$AB$32-($CE55+W$32))^2+($AG56*$AB$33-($CF55+W$33))^2+($AG56*$AB$34-($CG55+W$34))^2+($AG56*$AB$35-($CH55+W$35))^2+($AG56*$AB$36-($CI55+W$36))^2+($AG56*$AB$37-($CJ55+W$37))^2+($AG56*$AB$38-($CK55+W$38))^2+($AG56*$AB$39-($CL55+W$39))^2+($AG56*$AB$40-($CM55+W$40))^2+($AG56*$AB$41-($CN55+W$41))^2+($AG56*$AB$42-($CO55+W$42))^2+($AG56*$AB$43-($CP55+W$43))^2+($AG56*$AB$44-($CQ55+W$44))^2+($AG56*$AB$45-($CR55+W$45))^2+($AG56*$AB$46-($CS55+W$46))^2+($AG56*$AB$47-($CT55+W$47))^2+($AG56*$AB$48-($CU55+W$48))^2+($AG56*$AB$49-($CV55+W$49))^2+($AG56*$AB$50-($CW55+W$50))^2+($AG56*$AB$51-($CX55+W$51))^2+($AG56*$AB$52-($CY55+W$52))^2+($AG56*$AB$53-($CZ55+W$53))^2+($AG56*$AB$54-($DA55+W$54))^2+($AG56*$AB$55-($DB55+W$55))^2+($AG56*$AB$56-($DC55+W$56))^2+($AG56*$AB$57-($DD55+W$57))^2+($AG56*$AB$58-($DE55+W$58))^2+($AG56*$AB$59-($DF55+W$59))^2+($AG56*$AB$60-($DG55+W$60))^2+($AG56*$AB$61-($DH55+W$61))^2+($AG56*$AB$62-($DI55+W$62))^2+($AG56*$AB$63-($DJ55+W$63))^2)))</f>
        <v/>
      </c>
      <c r="BB56" s="418" t="str">
        <f>IF(X$10=0,"",IF(COUNTIF($BE$7:$BE55,BB$6)&gt;=HLOOKUP(BB$6,$E$8:$X$10,ROW($E$10)-ROW($E$8)+1,FALSE),"",SQRT(($AG56*$AB$14-($BM55+X$14))^2+($AG56*$AB$15-($BN55+X$15))^2+($AG56*$AB$16-($BO55+X$16))^2+($AG56*$AB$17-($BP55+X$17))^2+($AG56*$AB$18-($BQ55+X$18))^2+($AG56*$AB$19-($BR55+X$19))^2+($AG56*$AB$20-($BS55+X$20))^2+($AG56*$AB$21-($BT55+X$21))^2+($AG56*$AB$22-($BU55+X$22))^2+($AG56*$AB$23-($BV55+X$23))^2+($AG56*$AB$24-($BW55+X$24))^2+($AG56*$AB$25-($BX55+X$25))^2+($AG56*$AB$26-($BY55+X$26))^2+($AG56*$AB$27-($BZ55+X$27))^2+($AG56*$AB$28-($CA55+X$28))^2+($AG56*$AB$29-($CB55+X$29))^2+($AG56*$AB$30-($CC55+X$30))^2+($AG56*$AB$31-($CD55+X$31))^2+($AG56*$AB$32-($CE55+X$32))^2+($AG56*$AB$33-($CF55+X$33))^2+($AG56*$AB$34-($CG55+X$34))^2+($AG56*$AB$35-($CH55+X$35))^2+($AG56*$AB$36-($CI55+X$36))^2+($AG56*$AB$37-($CJ55+X$37))^2+($AG56*$AB$38-($CK55+X$38))^2+($AG56*$AB$39-($CL55+X$39))^2+($AG56*$AB$40-($CM55+X$40))^2+($AG56*$AB$41-($CN55+X$41))^2+($AG56*$AB$42-($CO55+X$42))^2+($AG56*$AB$43-($CP55+X$43))^2+($AG56*$AB$44-($CQ55+X$44))^2+($AG56*$AB$45-($CR55+X$45))^2+($AG56*$AB$46-($CS55+X$46))^2+($AG56*$AB$47-($CT55+X$47))^2+($AG56*$AB$48-($CU55+X$48))^2+($AG56*$AB$49-($CV55+X$49))^2+($AG56*$AB$50-($CW55+X$50))^2+($AG56*$AB$51-($CX55+X$51))^2+($AG56*$AB$52-($CY55+X$52))^2+($AG56*$AB$53-($CZ55+X$53))^2+($AG56*$AB$54-($DA55+X$54))^2+($AG56*$AB$55-($DB55+X$55))^2+($AG56*$AB$56-($DC55+X$56))^2+($AG56*$AB$57-($DD55+X$57))^2+($AG56*$AB$58-($DE55+X$58))^2+($AG56*$AB$59-($DF55+X$59))^2+($AG56*$AB$60-($DG55+X$60))^2+($AG56*$AB$61-($DH55+X$61))^2+($AG56*$AB$62-($DI55+X$62))^2+($AG56*$AB$63-($DJ55+X$63))^2)))</f>
        <v/>
      </c>
      <c r="BC56" s="200"/>
      <c r="BD56" s="419">
        <f t="shared" si="68"/>
        <v>0</v>
      </c>
      <c r="BE56" s="420">
        <f t="shared" si="7"/>
        <v>0</v>
      </c>
      <c r="BF56" s="421">
        <f t="shared" si="8"/>
        <v>0</v>
      </c>
      <c r="BG56" s="71"/>
      <c r="BH56" s="71"/>
      <c r="BI56" s="71"/>
      <c r="BJ56" s="71"/>
      <c r="BK56" s="71"/>
      <c r="BL56" s="197">
        <f t="shared" si="69"/>
        <v>50</v>
      </c>
      <c r="BM56" s="202">
        <f t="shared" si="66"/>
        <v>0</v>
      </c>
      <c r="BN56" s="202">
        <f t="shared" si="67"/>
        <v>0</v>
      </c>
      <c r="BO56" s="202">
        <f t="shared" si="13"/>
        <v>0</v>
      </c>
      <c r="BP56" s="202">
        <f t="shared" si="14"/>
        <v>0</v>
      </c>
      <c r="BQ56" s="202">
        <f t="shared" si="15"/>
        <v>0</v>
      </c>
      <c r="BR56" s="202">
        <f t="shared" si="16"/>
        <v>0</v>
      </c>
      <c r="BS56" s="202">
        <f t="shared" si="17"/>
        <v>0</v>
      </c>
      <c r="BT56" s="202">
        <f t="shared" si="18"/>
        <v>0</v>
      </c>
      <c r="BU56" s="202">
        <f t="shared" si="19"/>
        <v>0</v>
      </c>
      <c r="BV56" s="202">
        <f t="shared" si="20"/>
        <v>0</v>
      </c>
      <c r="BW56" s="202">
        <f t="shared" si="21"/>
        <v>0</v>
      </c>
      <c r="BX56" s="202">
        <f t="shared" si="22"/>
        <v>0</v>
      </c>
      <c r="BY56" s="202">
        <f t="shared" si="23"/>
        <v>0</v>
      </c>
      <c r="BZ56" s="202">
        <f t="shared" si="24"/>
        <v>0</v>
      </c>
      <c r="CA56" s="202">
        <f t="shared" si="25"/>
        <v>0</v>
      </c>
      <c r="CB56" s="202">
        <f t="shared" si="26"/>
        <v>0</v>
      </c>
      <c r="CC56" s="202">
        <f t="shared" si="27"/>
        <v>0</v>
      </c>
      <c r="CD56" s="202">
        <f t="shared" si="28"/>
        <v>0</v>
      </c>
      <c r="CE56" s="202">
        <f t="shared" si="29"/>
        <v>0</v>
      </c>
      <c r="CF56" s="202">
        <f t="shared" si="30"/>
        <v>0</v>
      </c>
      <c r="CG56" s="202">
        <f t="shared" si="31"/>
        <v>0</v>
      </c>
      <c r="CH56" s="202">
        <f t="shared" si="32"/>
        <v>0</v>
      </c>
      <c r="CI56" s="202">
        <f t="shared" si="33"/>
        <v>0</v>
      </c>
      <c r="CJ56" s="202">
        <f t="shared" si="34"/>
        <v>0</v>
      </c>
      <c r="CK56" s="202">
        <f t="shared" si="35"/>
        <v>0</v>
      </c>
      <c r="CL56" s="202">
        <f t="shared" si="36"/>
        <v>0</v>
      </c>
      <c r="CM56" s="202">
        <f t="shared" si="37"/>
        <v>0</v>
      </c>
      <c r="CN56" s="202">
        <f t="shared" si="38"/>
        <v>0</v>
      </c>
      <c r="CO56" s="202">
        <f t="shared" si="39"/>
        <v>0</v>
      </c>
      <c r="CP56" s="202">
        <f t="shared" si="40"/>
        <v>0</v>
      </c>
      <c r="CQ56" s="202">
        <f t="shared" si="41"/>
        <v>0</v>
      </c>
      <c r="CR56" s="202">
        <f t="shared" si="42"/>
        <v>0</v>
      </c>
      <c r="CS56" s="202">
        <f t="shared" si="43"/>
        <v>0</v>
      </c>
      <c r="CT56" s="202">
        <f t="shared" si="44"/>
        <v>0</v>
      </c>
      <c r="CU56" s="202">
        <f t="shared" si="45"/>
        <v>0</v>
      </c>
      <c r="CV56" s="202">
        <f t="shared" si="46"/>
        <v>0</v>
      </c>
      <c r="CW56" s="202">
        <f t="shared" si="47"/>
        <v>0</v>
      </c>
      <c r="CX56" s="202">
        <f t="shared" si="48"/>
        <v>0</v>
      </c>
      <c r="CY56" s="202">
        <f t="shared" si="49"/>
        <v>0</v>
      </c>
      <c r="CZ56" s="202">
        <f t="shared" si="50"/>
        <v>0</v>
      </c>
      <c r="DA56" s="202">
        <f t="shared" si="51"/>
        <v>0</v>
      </c>
      <c r="DB56" s="202">
        <f t="shared" si="52"/>
        <v>0</v>
      </c>
      <c r="DC56" s="202">
        <f t="shared" si="53"/>
        <v>0</v>
      </c>
      <c r="DD56" s="202">
        <f t="shared" si="54"/>
        <v>0</v>
      </c>
      <c r="DE56" s="202">
        <f t="shared" si="55"/>
        <v>0</v>
      </c>
      <c r="DF56" s="202">
        <f t="shared" si="56"/>
        <v>0</v>
      </c>
      <c r="DG56" s="202">
        <f t="shared" si="57"/>
        <v>0</v>
      </c>
      <c r="DH56" s="202">
        <f t="shared" si="58"/>
        <v>0</v>
      </c>
      <c r="DI56" s="202">
        <f t="shared" si="59"/>
        <v>0</v>
      </c>
      <c r="DJ56" s="202">
        <f t="shared" si="60"/>
        <v>0</v>
      </c>
      <c r="DK56" s="71"/>
      <c r="DL56" s="71"/>
      <c r="DM56" s="71"/>
      <c r="DN56" s="71"/>
      <c r="DO56" s="71"/>
      <c r="DP56" s="71"/>
    </row>
    <row r="57" spans="1:120" ht="18" customHeight="1" thickTop="1" thickBot="1" x14ac:dyDescent="0.25">
      <c r="A57" s="71"/>
      <c r="B57" s="133"/>
      <c r="C57" s="220"/>
      <c r="D57" s="236"/>
      <c r="E57" s="237"/>
      <c r="F57" s="237"/>
      <c r="G57" s="237"/>
      <c r="H57" s="237"/>
      <c r="I57" s="237"/>
      <c r="J57" s="237"/>
      <c r="K57" s="237"/>
      <c r="L57" s="237"/>
      <c r="M57" s="237"/>
      <c r="N57" s="237"/>
      <c r="O57" s="237"/>
      <c r="P57" s="237"/>
      <c r="Q57" s="237"/>
      <c r="R57" s="237"/>
      <c r="S57" s="237"/>
      <c r="T57" s="237"/>
      <c r="U57" s="237"/>
      <c r="V57" s="237"/>
      <c r="W57" s="415"/>
      <c r="X57" s="414"/>
      <c r="Y57" s="133"/>
      <c r="Z57" s="222">
        <f t="shared" si="63"/>
        <v>0</v>
      </c>
      <c r="AA57" s="223"/>
      <c r="AB57" s="224">
        <f t="shared" si="64"/>
        <v>0</v>
      </c>
      <c r="AC57" s="71"/>
      <c r="AD57" s="440">
        <f t="shared" si="65"/>
        <v>0</v>
      </c>
      <c r="AE57" s="71"/>
      <c r="AF57" s="71"/>
      <c r="AG57" s="71"/>
      <c r="AH57" s="71"/>
      <c r="AI57" s="71"/>
      <c r="AJ57" s="71"/>
      <c r="AK57" s="71"/>
      <c r="AL57" s="71"/>
      <c r="AM57" s="71"/>
      <c r="AN57" s="71"/>
      <c r="AO57" s="71"/>
      <c r="AP57" s="71"/>
      <c r="AQ57" s="71"/>
      <c r="AR57" s="71"/>
      <c r="AS57" s="71"/>
      <c r="AT57" s="71"/>
      <c r="AU57" s="71"/>
      <c r="AV57" s="71"/>
      <c r="AW57" s="71"/>
      <c r="AX57" s="71"/>
      <c r="AY57" s="71"/>
      <c r="AZ57" s="71"/>
      <c r="BA57" s="71"/>
      <c r="BB57" s="71"/>
      <c r="BC57" s="71"/>
      <c r="BD57" s="71"/>
      <c r="BE57" s="71"/>
      <c r="BF57" s="71"/>
      <c r="BG57" s="71"/>
      <c r="BH57" s="71"/>
      <c r="BI57" s="71"/>
      <c r="BJ57" s="71"/>
      <c r="BK57" s="71"/>
      <c r="BL57" s="71"/>
      <c r="BM57" s="71"/>
      <c r="BN57" s="71"/>
      <c r="BO57" s="71"/>
      <c r="BP57" s="71"/>
      <c r="BQ57" s="71"/>
      <c r="BR57" s="71"/>
      <c r="BS57" s="71"/>
      <c r="BT57" s="71"/>
      <c r="BU57" s="71"/>
      <c r="BV57" s="71"/>
      <c r="BW57" s="71"/>
      <c r="BX57" s="71"/>
      <c r="BY57" s="71"/>
      <c r="BZ57" s="71"/>
      <c r="CA57" s="71"/>
      <c r="CB57" s="71"/>
      <c r="CC57" s="71"/>
      <c r="CD57" s="71"/>
      <c r="CE57" s="71"/>
      <c r="CF57" s="71"/>
      <c r="CG57" s="71"/>
      <c r="CH57" s="71"/>
      <c r="CI57" s="71"/>
      <c r="CJ57" s="71"/>
      <c r="CK57" s="71"/>
      <c r="CL57" s="71"/>
      <c r="CM57" s="71"/>
      <c r="CN57" s="71"/>
      <c r="CO57" s="71"/>
      <c r="CP57" s="71"/>
      <c r="CQ57" s="71"/>
      <c r="CR57" s="71"/>
      <c r="CS57" s="71"/>
      <c r="CT57" s="71"/>
      <c r="CU57" s="71"/>
      <c r="CV57" s="71"/>
      <c r="CW57" s="71"/>
      <c r="CX57" s="71"/>
      <c r="CY57" s="71"/>
      <c r="CZ57" s="71"/>
      <c r="DA57" s="71"/>
      <c r="DB57" s="71"/>
      <c r="DC57" s="71"/>
      <c r="DD57" s="71"/>
      <c r="DE57" s="71"/>
      <c r="DF57" s="71"/>
      <c r="DG57" s="71"/>
      <c r="DH57" s="71"/>
      <c r="DI57" s="71"/>
      <c r="DJ57" s="71"/>
      <c r="DK57" s="71"/>
      <c r="DL57" s="71"/>
      <c r="DM57" s="71"/>
      <c r="DN57" s="71"/>
      <c r="DO57" s="71"/>
      <c r="DP57" s="71"/>
    </row>
    <row r="58" spans="1:120" ht="18" customHeight="1" thickTop="1" thickBot="1" x14ac:dyDescent="0.25">
      <c r="A58" s="71"/>
      <c r="B58" s="133"/>
      <c r="C58" s="220"/>
      <c r="D58" s="236"/>
      <c r="E58" s="237"/>
      <c r="F58" s="237"/>
      <c r="G58" s="237"/>
      <c r="H58" s="237"/>
      <c r="I58" s="237"/>
      <c r="J58" s="237"/>
      <c r="K58" s="237"/>
      <c r="L58" s="237"/>
      <c r="M58" s="237"/>
      <c r="N58" s="237"/>
      <c r="O58" s="237"/>
      <c r="P58" s="237"/>
      <c r="Q58" s="237"/>
      <c r="R58" s="237"/>
      <c r="S58" s="237"/>
      <c r="T58" s="237"/>
      <c r="U58" s="237"/>
      <c r="V58" s="237"/>
      <c r="W58" s="415"/>
      <c r="X58" s="414"/>
      <c r="Y58" s="133"/>
      <c r="Z58" s="222">
        <f t="shared" si="63"/>
        <v>0</v>
      </c>
      <c r="AA58" s="223"/>
      <c r="AB58" s="224">
        <f t="shared" si="64"/>
        <v>0</v>
      </c>
      <c r="AC58" s="71"/>
      <c r="AD58" s="440">
        <f t="shared" si="65"/>
        <v>0</v>
      </c>
      <c r="AE58" s="71"/>
      <c r="AF58" s="71"/>
      <c r="AG58" s="71"/>
      <c r="AH58" s="71"/>
      <c r="AI58" s="71"/>
      <c r="AJ58" s="71"/>
      <c r="AK58" s="71"/>
      <c r="AL58" s="71"/>
      <c r="AM58" s="71"/>
      <c r="AN58" s="71"/>
      <c r="AO58" s="71"/>
      <c r="AP58" s="71"/>
      <c r="AQ58" s="71"/>
      <c r="AR58" s="71"/>
      <c r="AS58" s="71"/>
      <c r="AT58" s="71"/>
      <c r="AU58" s="71"/>
      <c r="AV58" s="71"/>
      <c r="AW58" s="71"/>
      <c r="AX58" s="71"/>
      <c r="AY58" s="71"/>
      <c r="AZ58" s="71"/>
      <c r="BA58" s="71"/>
      <c r="BB58" s="71"/>
      <c r="BC58" s="71"/>
      <c r="BD58" s="71"/>
      <c r="BE58" s="71"/>
      <c r="BF58" s="71"/>
      <c r="BG58" s="71"/>
      <c r="BH58" s="71"/>
      <c r="BI58" s="71"/>
      <c r="BJ58" s="71"/>
      <c r="BK58" s="71"/>
      <c r="BL58" s="71"/>
      <c r="BM58" s="71"/>
      <c r="BN58" s="71"/>
      <c r="BO58" s="71"/>
      <c r="BP58" s="71"/>
      <c r="BQ58" s="71"/>
      <c r="BR58" s="71"/>
      <c r="BS58" s="71"/>
      <c r="BT58" s="71"/>
      <c r="BU58" s="71"/>
      <c r="BV58" s="71"/>
      <c r="BW58" s="71"/>
      <c r="BX58" s="71"/>
      <c r="BY58" s="71"/>
      <c r="BZ58" s="71"/>
      <c r="CA58" s="71"/>
      <c r="CB58" s="71"/>
      <c r="CC58" s="71"/>
      <c r="CD58" s="71"/>
      <c r="CE58" s="71"/>
      <c r="CF58" s="71"/>
      <c r="CG58" s="71"/>
      <c r="CH58" s="71"/>
      <c r="CI58" s="71"/>
      <c r="CJ58" s="71"/>
      <c r="CK58" s="71"/>
      <c r="CL58" s="71"/>
      <c r="CM58" s="71"/>
      <c r="CN58" s="71"/>
      <c r="CO58" s="71"/>
      <c r="CP58" s="71"/>
      <c r="CQ58" s="71"/>
      <c r="CR58" s="71"/>
      <c r="CS58" s="71"/>
      <c r="CT58" s="71"/>
      <c r="CU58" s="71"/>
      <c r="CV58" s="71"/>
      <c r="CW58" s="71"/>
      <c r="CX58" s="71"/>
      <c r="CY58" s="71"/>
      <c r="CZ58" s="71"/>
      <c r="DA58" s="71"/>
      <c r="DB58" s="71"/>
      <c r="DC58" s="71"/>
      <c r="DD58" s="71"/>
      <c r="DE58" s="71"/>
      <c r="DF58" s="71"/>
      <c r="DG58" s="71"/>
      <c r="DH58" s="71"/>
      <c r="DI58" s="71"/>
      <c r="DJ58" s="71"/>
      <c r="DK58" s="71"/>
      <c r="DL58" s="71"/>
      <c r="DM58" s="71"/>
      <c r="DN58" s="71"/>
      <c r="DO58" s="71"/>
      <c r="DP58" s="71"/>
    </row>
    <row r="59" spans="1:120" ht="18" customHeight="1" thickTop="1" thickBot="1" x14ac:dyDescent="0.25">
      <c r="A59" s="71"/>
      <c r="B59" s="133"/>
      <c r="C59" s="220"/>
      <c r="D59" s="236"/>
      <c r="E59" s="237"/>
      <c r="F59" s="237"/>
      <c r="G59" s="237"/>
      <c r="H59" s="237"/>
      <c r="I59" s="237"/>
      <c r="J59" s="237"/>
      <c r="K59" s="237"/>
      <c r="L59" s="237"/>
      <c r="M59" s="237"/>
      <c r="N59" s="237"/>
      <c r="O59" s="237"/>
      <c r="P59" s="237"/>
      <c r="Q59" s="237"/>
      <c r="R59" s="237"/>
      <c r="S59" s="237"/>
      <c r="T59" s="237"/>
      <c r="U59" s="237"/>
      <c r="V59" s="237"/>
      <c r="W59" s="415"/>
      <c r="X59" s="414"/>
      <c r="Y59" s="133"/>
      <c r="Z59" s="222">
        <f t="shared" si="63"/>
        <v>0</v>
      </c>
      <c r="AA59" s="223"/>
      <c r="AB59" s="224">
        <f t="shared" si="64"/>
        <v>0</v>
      </c>
      <c r="AC59" s="71"/>
      <c r="AD59" s="440">
        <f t="shared" si="65"/>
        <v>0</v>
      </c>
      <c r="AE59" s="71"/>
      <c r="AF59" s="71"/>
      <c r="AG59" s="71"/>
      <c r="AH59" s="71"/>
      <c r="AI59" s="71"/>
      <c r="AJ59" s="71"/>
      <c r="AK59" s="71"/>
      <c r="AL59" s="71"/>
      <c r="AM59" s="71"/>
      <c r="AN59" s="71"/>
      <c r="AO59" s="71"/>
      <c r="AP59" s="71"/>
      <c r="AQ59" s="71"/>
      <c r="AR59" s="71"/>
      <c r="AS59" s="71"/>
      <c r="AT59" s="71"/>
      <c r="AU59" s="71"/>
      <c r="AV59" s="71"/>
      <c r="AW59" s="71"/>
      <c r="AX59" s="71"/>
      <c r="AY59" s="71"/>
      <c r="AZ59" s="71"/>
      <c r="BA59" s="71"/>
      <c r="BB59" s="71"/>
      <c r="BC59" s="71"/>
      <c r="BD59" s="71"/>
      <c r="BE59" s="71"/>
      <c r="BF59" s="71"/>
      <c r="BG59" s="71"/>
      <c r="BH59" s="71"/>
      <c r="BI59" s="71"/>
      <c r="BJ59" s="71"/>
      <c r="BK59" s="71"/>
      <c r="BL59" s="71"/>
      <c r="BM59" s="71"/>
      <c r="BN59" s="71"/>
      <c r="BO59" s="71"/>
      <c r="BP59" s="71"/>
      <c r="BQ59" s="71"/>
      <c r="BR59" s="71"/>
      <c r="BS59" s="71"/>
      <c r="BT59" s="71"/>
      <c r="BU59" s="71"/>
      <c r="BV59" s="71"/>
      <c r="BW59" s="71"/>
      <c r="BX59" s="71"/>
      <c r="BY59" s="71"/>
      <c r="BZ59" s="71"/>
      <c r="CA59" s="71"/>
      <c r="CB59" s="71"/>
      <c r="CC59" s="71"/>
      <c r="CD59" s="71"/>
      <c r="CE59" s="71"/>
      <c r="CF59" s="71"/>
      <c r="CG59" s="71"/>
      <c r="CH59" s="71"/>
      <c r="CI59" s="71"/>
      <c r="CJ59" s="71"/>
      <c r="CK59" s="71"/>
      <c r="CL59" s="71"/>
      <c r="CM59" s="71"/>
      <c r="CN59" s="71"/>
      <c r="CO59" s="71"/>
      <c r="CP59" s="71"/>
      <c r="CQ59" s="71"/>
      <c r="CR59" s="71"/>
      <c r="CS59" s="71"/>
      <c r="CT59" s="71"/>
      <c r="CU59" s="71"/>
      <c r="CV59" s="71"/>
      <c r="CW59" s="71"/>
      <c r="CX59" s="71"/>
      <c r="CY59" s="71"/>
      <c r="CZ59" s="71"/>
      <c r="DA59" s="71"/>
      <c r="DB59" s="71"/>
      <c r="DC59" s="71"/>
      <c r="DD59" s="71"/>
      <c r="DE59" s="71"/>
      <c r="DF59" s="71"/>
      <c r="DG59" s="71"/>
      <c r="DH59" s="71"/>
      <c r="DI59" s="71"/>
      <c r="DJ59" s="71"/>
      <c r="DK59" s="71"/>
      <c r="DL59" s="71"/>
      <c r="DM59" s="71"/>
      <c r="DN59" s="71"/>
      <c r="DO59" s="71"/>
      <c r="DP59" s="71"/>
    </row>
    <row r="60" spans="1:120" ht="18" customHeight="1" thickTop="1" thickBot="1" x14ac:dyDescent="0.25">
      <c r="A60" s="71"/>
      <c r="B60" s="133"/>
      <c r="C60" s="220"/>
      <c r="D60" s="236"/>
      <c r="E60" s="237"/>
      <c r="F60" s="237"/>
      <c r="G60" s="237"/>
      <c r="H60" s="237"/>
      <c r="I60" s="237"/>
      <c r="J60" s="237"/>
      <c r="K60" s="237"/>
      <c r="L60" s="237"/>
      <c r="M60" s="237"/>
      <c r="N60" s="237"/>
      <c r="O60" s="237"/>
      <c r="P60" s="237"/>
      <c r="Q60" s="237"/>
      <c r="R60" s="237"/>
      <c r="S60" s="237"/>
      <c r="T60" s="237"/>
      <c r="U60" s="237"/>
      <c r="V60" s="237"/>
      <c r="W60" s="415"/>
      <c r="X60" s="414"/>
      <c r="Y60" s="133"/>
      <c r="Z60" s="222">
        <f t="shared" si="63"/>
        <v>0</v>
      </c>
      <c r="AA60" s="223"/>
      <c r="AB60" s="224">
        <f t="shared" si="64"/>
        <v>0</v>
      </c>
      <c r="AC60" s="71"/>
      <c r="AD60" s="440">
        <f t="shared" si="65"/>
        <v>0</v>
      </c>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c r="BD60" s="71"/>
      <c r="BE60" s="71"/>
      <c r="BF60" s="71"/>
      <c r="BG60" s="71"/>
      <c r="BH60" s="71"/>
      <c r="BI60" s="71"/>
      <c r="BJ60" s="71"/>
      <c r="BK60" s="71"/>
      <c r="BL60" s="71"/>
      <c r="BM60" s="71"/>
      <c r="BN60" s="71"/>
      <c r="BO60" s="71"/>
      <c r="BP60" s="71"/>
      <c r="BQ60" s="71"/>
      <c r="BR60" s="71"/>
      <c r="BS60" s="71"/>
      <c r="BT60" s="71"/>
      <c r="BU60" s="71"/>
      <c r="BV60" s="71"/>
      <c r="BW60" s="71"/>
      <c r="BX60" s="71"/>
      <c r="BY60" s="71"/>
      <c r="BZ60" s="71"/>
      <c r="CA60" s="71"/>
      <c r="CB60" s="71"/>
      <c r="CC60" s="71"/>
      <c r="CD60" s="71"/>
      <c r="CE60" s="71"/>
      <c r="CF60" s="71"/>
      <c r="CG60" s="71"/>
      <c r="CH60" s="71"/>
      <c r="CI60" s="71"/>
      <c r="CJ60" s="71"/>
      <c r="CK60" s="71"/>
      <c r="CL60" s="71"/>
      <c r="CM60" s="71"/>
      <c r="CN60" s="71"/>
      <c r="CO60" s="71"/>
      <c r="CP60" s="71"/>
      <c r="CQ60" s="71"/>
      <c r="CR60" s="71"/>
      <c r="CS60" s="71"/>
      <c r="CT60" s="71"/>
      <c r="CU60" s="71"/>
      <c r="CV60" s="71"/>
      <c r="CW60" s="71"/>
      <c r="CX60" s="71"/>
      <c r="CY60" s="71"/>
      <c r="CZ60" s="71"/>
      <c r="DA60" s="71"/>
      <c r="DB60" s="71"/>
      <c r="DC60" s="71"/>
      <c r="DD60" s="71"/>
      <c r="DE60" s="71"/>
      <c r="DF60" s="71"/>
      <c r="DG60" s="71"/>
      <c r="DH60" s="71"/>
      <c r="DI60" s="71"/>
      <c r="DJ60" s="71"/>
      <c r="DK60" s="71"/>
      <c r="DL60" s="71"/>
      <c r="DM60" s="71"/>
      <c r="DN60" s="71"/>
      <c r="DO60" s="71"/>
      <c r="DP60" s="71"/>
    </row>
    <row r="61" spans="1:120" ht="18" customHeight="1" thickTop="1" thickBot="1" x14ac:dyDescent="0.25">
      <c r="A61" s="71"/>
      <c r="B61" s="133"/>
      <c r="C61" s="220"/>
      <c r="D61" s="236"/>
      <c r="E61" s="237"/>
      <c r="F61" s="237"/>
      <c r="G61" s="237"/>
      <c r="H61" s="237"/>
      <c r="I61" s="237"/>
      <c r="J61" s="237"/>
      <c r="K61" s="237"/>
      <c r="L61" s="237"/>
      <c r="M61" s="237"/>
      <c r="N61" s="237"/>
      <c r="O61" s="237"/>
      <c r="P61" s="237"/>
      <c r="Q61" s="237"/>
      <c r="R61" s="237"/>
      <c r="S61" s="237"/>
      <c r="T61" s="237"/>
      <c r="U61" s="237"/>
      <c r="V61" s="237"/>
      <c r="W61" s="415"/>
      <c r="X61" s="414"/>
      <c r="Y61" s="133"/>
      <c r="Z61" s="222">
        <f t="shared" si="63"/>
        <v>0</v>
      </c>
      <c r="AA61" s="223"/>
      <c r="AB61" s="224">
        <f t="shared" si="64"/>
        <v>0</v>
      </c>
      <c r="AC61" s="71"/>
      <c r="AD61" s="440">
        <f t="shared" si="65"/>
        <v>0</v>
      </c>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1"/>
      <c r="BK61" s="71"/>
      <c r="BL61" s="71"/>
      <c r="BM61" s="71"/>
      <c r="BN61" s="71"/>
      <c r="BO61" s="71"/>
      <c r="BP61" s="71"/>
      <c r="BQ61" s="71"/>
      <c r="BR61" s="71"/>
      <c r="BS61" s="71"/>
      <c r="BT61" s="71"/>
      <c r="BU61" s="71"/>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row>
    <row r="62" spans="1:120" ht="18" customHeight="1" thickTop="1" thickBot="1" x14ac:dyDescent="0.25">
      <c r="A62" s="71"/>
      <c r="B62" s="133"/>
      <c r="C62" s="220"/>
      <c r="D62" s="236"/>
      <c r="E62" s="237"/>
      <c r="F62" s="237"/>
      <c r="G62" s="237"/>
      <c r="H62" s="237"/>
      <c r="I62" s="237"/>
      <c r="J62" s="237"/>
      <c r="K62" s="237"/>
      <c r="L62" s="237"/>
      <c r="M62" s="237"/>
      <c r="N62" s="237"/>
      <c r="O62" s="237"/>
      <c r="P62" s="237"/>
      <c r="Q62" s="237"/>
      <c r="R62" s="237"/>
      <c r="S62" s="237"/>
      <c r="T62" s="237"/>
      <c r="U62" s="237"/>
      <c r="V62" s="237"/>
      <c r="W62" s="415"/>
      <c r="X62" s="414"/>
      <c r="Y62" s="133"/>
      <c r="Z62" s="222">
        <f t="shared" si="63"/>
        <v>0</v>
      </c>
      <c r="AA62" s="223"/>
      <c r="AB62" s="224">
        <f t="shared" si="64"/>
        <v>0</v>
      </c>
      <c r="AC62" s="71"/>
      <c r="AD62" s="440">
        <f t="shared" si="65"/>
        <v>0</v>
      </c>
      <c r="AE62" s="71"/>
      <c r="AF62" s="71"/>
      <c r="AG62" s="71"/>
      <c r="AH62" s="71"/>
      <c r="AI62" s="71"/>
      <c r="AJ62" s="71"/>
      <c r="AK62" s="71"/>
      <c r="AL62" s="71"/>
      <c r="AM62" s="71"/>
      <c r="AN62" s="71"/>
      <c r="AO62" s="71"/>
      <c r="AP62" s="71"/>
      <c r="AQ62" s="71"/>
      <c r="AR62" s="71"/>
      <c r="AS62" s="71"/>
      <c r="AT62" s="71"/>
      <c r="AU62" s="71"/>
      <c r="AV62" s="71"/>
      <c r="AW62" s="71"/>
      <c r="AX62" s="71"/>
      <c r="AY62" s="71"/>
      <c r="AZ62" s="71"/>
      <c r="BA62" s="71"/>
      <c r="BB62" s="71"/>
      <c r="BC62" s="71"/>
      <c r="BD62" s="71"/>
      <c r="BE62" s="71"/>
      <c r="BF62" s="71"/>
      <c r="BG62" s="71"/>
      <c r="BH62" s="71"/>
      <c r="BI62" s="71"/>
      <c r="BJ62" s="71"/>
      <c r="BK62" s="71"/>
      <c r="BL62" s="71"/>
      <c r="BM62" s="71"/>
      <c r="BN62" s="71"/>
      <c r="BO62" s="71"/>
      <c r="BP62" s="71"/>
      <c r="BQ62" s="71"/>
      <c r="BR62" s="71"/>
      <c r="BS62" s="71"/>
      <c r="BT62" s="71"/>
      <c r="BU62" s="71"/>
      <c r="BV62" s="71"/>
      <c r="BW62" s="71"/>
      <c r="BX62" s="71"/>
      <c r="BY62" s="71"/>
      <c r="BZ62" s="71"/>
      <c r="CA62" s="71"/>
      <c r="CB62" s="71"/>
      <c r="CC62" s="71"/>
      <c r="CD62" s="71"/>
      <c r="CE62" s="71"/>
      <c r="CF62" s="71"/>
      <c r="CG62" s="71"/>
      <c r="CH62" s="71"/>
      <c r="CI62" s="71"/>
      <c r="CJ62" s="71"/>
      <c r="CK62" s="71"/>
      <c r="CL62" s="71"/>
      <c r="CM62" s="71"/>
      <c r="CN62" s="71"/>
      <c r="CO62" s="71"/>
      <c r="CP62" s="71"/>
      <c r="CQ62" s="71"/>
      <c r="CR62" s="71"/>
      <c r="CS62" s="71"/>
      <c r="CT62" s="71"/>
      <c r="CU62" s="71"/>
      <c r="CV62" s="71"/>
      <c r="CW62" s="71"/>
      <c r="CX62" s="71"/>
      <c r="CY62" s="71"/>
      <c r="CZ62" s="71"/>
      <c r="DA62" s="71"/>
      <c r="DB62" s="71"/>
      <c r="DC62" s="71"/>
      <c r="DD62" s="71"/>
      <c r="DE62" s="71"/>
      <c r="DF62" s="71"/>
      <c r="DG62" s="71"/>
      <c r="DH62" s="71"/>
      <c r="DI62" s="71"/>
      <c r="DJ62" s="71"/>
      <c r="DK62" s="71"/>
      <c r="DL62" s="71"/>
      <c r="DM62" s="71"/>
      <c r="DN62" s="71"/>
      <c r="DO62" s="71"/>
      <c r="DP62" s="71"/>
    </row>
    <row r="63" spans="1:120" ht="18" customHeight="1" thickTop="1" thickBot="1" x14ac:dyDescent="0.25">
      <c r="A63" s="71"/>
      <c r="B63" s="133"/>
      <c r="C63" s="231"/>
      <c r="D63" s="412"/>
      <c r="E63" s="413"/>
      <c r="F63" s="413"/>
      <c r="G63" s="413"/>
      <c r="H63" s="413"/>
      <c r="I63" s="413"/>
      <c r="J63" s="413"/>
      <c r="K63" s="413"/>
      <c r="L63" s="413"/>
      <c r="M63" s="413"/>
      <c r="N63" s="413"/>
      <c r="O63" s="413"/>
      <c r="P63" s="413"/>
      <c r="Q63" s="413"/>
      <c r="R63" s="413"/>
      <c r="S63" s="413"/>
      <c r="T63" s="413"/>
      <c r="U63" s="413"/>
      <c r="V63" s="413"/>
      <c r="W63" s="416"/>
      <c r="X63" s="414"/>
      <c r="Y63" s="133"/>
      <c r="Z63" s="222">
        <f t="shared" si="63"/>
        <v>0</v>
      </c>
      <c r="AA63" s="223"/>
      <c r="AB63" s="224">
        <f t="shared" si="64"/>
        <v>0</v>
      </c>
      <c r="AC63" s="71"/>
      <c r="AD63" s="440">
        <f t="shared" si="65"/>
        <v>0</v>
      </c>
      <c r="AE63" s="71"/>
      <c r="AF63" s="71"/>
      <c r="AG63" s="71"/>
      <c r="AH63" s="71"/>
      <c r="AI63" s="71"/>
      <c r="AJ63" s="71"/>
      <c r="AK63" s="71"/>
      <c r="AL63" s="71"/>
      <c r="AM63" s="71"/>
      <c r="AN63" s="71"/>
      <c r="AO63" s="71"/>
      <c r="AP63" s="71"/>
      <c r="AQ63" s="71"/>
      <c r="AR63" s="71"/>
      <c r="AS63" s="71"/>
      <c r="AT63" s="71"/>
      <c r="AU63" s="71"/>
      <c r="AV63" s="71"/>
      <c r="AW63" s="71"/>
      <c r="AX63" s="71"/>
      <c r="AY63" s="71"/>
      <c r="AZ63" s="71"/>
      <c r="BA63" s="71"/>
      <c r="BB63" s="71"/>
      <c r="BC63" s="71"/>
      <c r="BD63" s="71"/>
      <c r="BE63" s="71"/>
      <c r="BF63" s="71"/>
      <c r="BG63" s="71"/>
      <c r="BH63" s="71"/>
      <c r="BI63" s="71"/>
      <c r="BJ63" s="71"/>
      <c r="BK63" s="71"/>
      <c r="BL63" s="71"/>
      <c r="BM63" s="71"/>
      <c r="BN63" s="71"/>
      <c r="BO63" s="71"/>
      <c r="BP63" s="71"/>
      <c r="BQ63" s="71"/>
      <c r="BR63" s="71"/>
      <c r="BS63" s="71"/>
      <c r="BT63" s="71"/>
      <c r="BU63" s="71"/>
      <c r="BV63" s="71"/>
      <c r="BW63" s="71"/>
      <c r="BX63" s="71"/>
      <c r="BY63" s="71"/>
      <c r="BZ63" s="71"/>
      <c r="CA63" s="71"/>
      <c r="CB63" s="71"/>
      <c r="CC63" s="71"/>
      <c r="CD63" s="71"/>
      <c r="CE63" s="71"/>
      <c r="CF63" s="71"/>
      <c r="CG63" s="71"/>
      <c r="CH63" s="71"/>
      <c r="CI63" s="71"/>
      <c r="CJ63" s="71"/>
      <c r="CK63" s="71"/>
      <c r="CL63" s="71"/>
      <c r="CM63" s="71"/>
      <c r="CN63" s="71"/>
      <c r="CO63" s="71"/>
      <c r="CP63" s="71"/>
      <c r="CQ63" s="71"/>
      <c r="CR63" s="71"/>
      <c r="CS63" s="71"/>
      <c r="CT63" s="71"/>
      <c r="CU63" s="71"/>
      <c r="CV63" s="71"/>
      <c r="CW63" s="71"/>
      <c r="CX63" s="71"/>
      <c r="CY63" s="71"/>
      <c r="CZ63" s="71"/>
      <c r="DA63" s="71"/>
      <c r="DB63" s="71"/>
      <c r="DC63" s="71"/>
      <c r="DD63" s="71"/>
      <c r="DE63" s="71"/>
      <c r="DF63" s="71"/>
      <c r="DG63" s="71"/>
      <c r="DH63" s="71"/>
      <c r="DI63" s="71"/>
      <c r="DJ63" s="71"/>
      <c r="DK63" s="71"/>
      <c r="DL63" s="71"/>
      <c r="DM63" s="71"/>
      <c r="DN63" s="71"/>
      <c r="DO63" s="71"/>
      <c r="DP63" s="71"/>
    </row>
    <row r="64" spans="1:120" ht="18" customHeight="1" thickTop="1" thickBot="1" x14ac:dyDescent="0.2">
      <c r="A64" s="71"/>
      <c r="B64" s="133"/>
      <c r="C64" s="232"/>
      <c r="D64" s="233"/>
      <c r="E64" s="234"/>
      <c r="F64" s="234"/>
      <c r="G64" s="234"/>
      <c r="H64" s="235"/>
      <c r="I64" s="235"/>
      <c r="J64" s="235"/>
      <c r="K64" s="235"/>
      <c r="L64" s="235"/>
      <c r="M64" s="235"/>
      <c r="N64" s="235"/>
      <c r="O64" s="235"/>
      <c r="P64" s="235"/>
      <c r="Q64" s="235"/>
      <c r="R64" s="235"/>
      <c r="S64" s="235"/>
      <c r="T64" s="235"/>
      <c r="U64" s="235"/>
      <c r="V64" s="235"/>
      <c r="W64" s="235"/>
      <c r="X64" s="235"/>
      <c r="Y64" s="71"/>
      <c r="Z64" s="71"/>
      <c r="AA64" s="71"/>
      <c r="AB64" s="71"/>
      <c r="AC64" s="71"/>
      <c r="AD64" s="71"/>
      <c r="AE64" s="71"/>
      <c r="AF64" s="71"/>
      <c r="AG64" s="71"/>
      <c r="AH64" s="71"/>
      <c r="AI64" s="71"/>
      <c r="AJ64" s="71"/>
      <c r="AK64" s="71"/>
      <c r="AL64" s="71"/>
      <c r="AM64" s="71"/>
      <c r="AN64" s="71"/>
      <c r="AO64" s="71"/>
      <c r="AP64" s="71"/>
      <c r="AQ64" s="71"/>
      <c r="AR64" s="71"/>
      <c r="AS64" s="71"/>
      <c r="AT64" s="71"/>
      <c r="AU64" s="71"/>
      <c r="AV64" s="71"/>
      <c r="AW64" s="71"/>
      <c r="AX64" s="71"/>
      <c r="AY64" s="71"/>
      <c r="AZ64" s="71"/>
      <c r="BA64" s="71"/>
      <c r="BB64" s="71"/>
      <c r="BC64" s="71"/>
      <c r="BD64" s="71"/>
      <c r="BE64" s="71"/>
      <c r="BF64" s="71"/>
      <c r="BG64" s="71"/>
      <c r="BH64" s="71"/>
      <c r="BI64" s="71"/>
      <c r="BJ64" s="71"/>
      <c r="BK64" s="71"/>
      <c r="BL64" s="71"/>
      <c r="BM64" s="71"/>
      <c r="BN64" s="71"/>
      <c r="BO64" s="71"/>
      <c r="BP64" s="71"/>
      <c r="BQ64" s="71"/>
      <c r="BR64" s="71"/>
      <c r="BS64" s="71"/>
      <c r="BT64" s="71"/>
      <c r="BU64" s="71"/>
      <c r="BV64" s="71"/>
      <c r="BW64" s="71"/>
      <c r="BX64" s="71"/>
      <c r="BY64" s="71"/>
      <c r="BZ64" s="71"/>
      <c r="CA64" s="71"/>
      <c r="CB64" s="71"/>
      <c r="CC64" s="71"/>
      <c r="CD64" s="71"/>
      <c r="CE64" s="71"/>
      <c r="CF64" s="71"/>
      <c r="CG64" s="71"/>
      <c r="CH64" s="71"/>
      <c r="CI64" s="71"/>
      <c r="CJ64" s="71"/>
      <c r="CK64" s="71"/>
      <c r="CL64" s="71"/>
      <c r="CM64" s="71"/>
      <c r="CN64" s="71"/>
      <c r="CO64" s="71"/>
      <c r="CP64" s="71"/>
      <c r="CQ64" s="71"/>
      <c r="CR64" s="71"/>
      <c r="CS64" s="71"/>
      <c r="CT64" s="71"/>
      <c r="CU64" s="71"/>
      <c r="CV64" s="71"/>
      <c r="CW64" s="71"/>
      <c r="CX64" s="71"/>
      <c r="CY64" s="71"/>
      <c r="CZ64" s="71"/>
      <c r="DA64" s="71"/>
      <c r="DB64" s="71"/>
      <c r="DC64" s="71"/>
      <c r="DD64" s="71"/>
      <c r="DE64" s="71"/>
      <c r="DF64" s="71"/>
      <c r="DG64" s="71"/>
      <c r="DH64" s="71"/>
      <c r="DI64" s="71"/>
      <c r="DJ64" s="71"/>
      <c r="DK64" s="71"/>
      <c r="DL64" s="71"/>
      <c r="DM64" s="71"/>
      <c r="DN64" s="71"/>
      <c r="DO64" s="71"/>
      <c r="DP64" s="71"/>
    </row>
    <row r="65" spans="1:120" ht="18" customHeight="1" thickTop="1" thickBot="1" x14ac:dyDescent="0.2">
      <c r="A65" s="71"/>
      <c r="B65" s="133"/>
      <c r="C65" s="236"/>
      <c r="D65" s="221"/>
      <c r="E65" s="237"/>
      <c r="F65" s="237"/>
      <c r="G65" s="237"/>
      <c r="H65" s="238"/>
      <c r="I65" s="238"/>
      <c r="J65" s="238"/>
      <c r="K65" s="238"/>
      <c r="L65" s="238"/>
      <c r="M65" s="238"/>
      <c r="N65" s="238"/>
      <c r="O65" s="238"/>
      <c r="P65" s="238"/>
      <c r="Q65" s="238"/>
      <c r="R65" s="238"/>
      <c r="S65" s="238"/>
      <c r="T65" s="238"/>
      <c r="U65" s="238"/>
      <c r="V65" s="238"/>
      <c r="W65" s="238"/>
      <c r="X65" s="238"/>
      <c r="Y65" s="71"/>
      <c r="Z65" s="71"/>
      <c r="AA65" s="71"/>
      <c r="AB65" s="71"/>
      <c r="AC65" s="71"/>
      <c r="AD65" s="71"/>
      <c r="AE65" s="71"/>
      <c r="AF65" s="71"/>
      <c r="AG65" s="71"/>
      <c r="AH65" s="71"/>
      <c r="AI65" s="71"/>
      <c r="AJ65" s="71"/>
      <c r="AK65" s="71"/>
      <c r="AL65" s="71"/>
      <c r="AM65" s="71"/>
      <c r="AN65" s="71"/>
      <c r="AO65" s="71"/>
      <c r="AP65" s="71"/>
      <c r="AQ65" s="71"/>
      <c r="AR65" s="71"/>
      <c r="AS65" s="71"/>
      <c r="AT65" s="71"/>
      <c r="AU65" s="71"/>
      <c r="AV65" s="71"/>
      <c r="AW65" s="71"/>
      <c r="AX65" s="71"/>
      <c r="AY65" s="71"/>
      <c r="AZ65" s="71"/>
      <c r="BA65" s="71"/>
      <c r="BB65" s="71"/>
      <c r="BC65" s="71"/>
      <c r="BD65" s="71"/>
      <c r="BE65" s="71"/>
      <c r="BF65" s="71"/>
      <c r="BG65" s="71"/>
      <c r="BH65" s="71"/>
      <c r="BI65" s="71"/>
      <c r="BJ65" s="71"/>
      <c r="BK65" s="71"/>
      <c r="BL65" s="71"/>
      <c r="BM65" s="71"/>
      <c r="BN65" s="71"/>
      <c r="BO65" s="71"/>
      <c r="BP65" s="71"/>
      <c r="BQ65" s="71"/>
      <c r="BR65" s="71"/>
      <c r="BS65" s="71"/>
      <c r="BT65" s="71"/>
      <c r="BU65" s="71"/>
      <c r="BV65" s="71"/>
      <c r="BW65" s="71"/>
      <c r="BX65" s="71"/>
      <c r="BY65" s="71"/>
      <c r="BZ65" s="71"/>
      <c r="CA65" s="71"/>
      <c r="CB65" s="71"/>
      <c r="CC65" s="71"/>
      <c r="CD65" s="71"/>
      <c r="CE65" s="71"/>
      <c r="CF65" s="71"/>
      <c r="CG65" s="71"/>
      <c r="CH65" s="71"/>
      <c r="CI65" s="71"/>
      <c r="CJ65" s="71"/>
      <c r="CK65" s="71"/>
      <c r="CL65" s="71"/>
      <c r="CM65" s="71"/>
      <c r="CN65" s="71"/>
      <c r="CO65" s="71"/>
      <c r="CP65" s="71"/>
      <c r="CQ65" s="71"/>
      <c r="CR65" s="71"/>
      <c r="CS65" s="71"/>
      <c r="CT65" s="71"/>
      <c r="CU65" s="71"/>
      <c r="CV65" s="71"/>
      <c r="CW65" s="71"/>
      <c r="CX65" s="71"/>
      <c r="CY65" s="71"/>
      <c r="CZ65" s="71"/>
      <c r="DA65" s="71"/>
      <c r="DB65" s="71"/>
      <c r="DC65" s="71"/>
      <c r="DD65" s="71"/>
      <c r="DE65" s="71"/>
      <c r="DF65" s="71"/>
      <c r="DG65" s="71"/>
      <c r="DH65" s="71"/>
      <c r="DI65" s="71"/>
      <c r="DJ65" s="71"/>
      <c r="DK65" s="71"/>
      <c r="DL65" s="71"/>
      <c r="DM65" s="71"/>
      <c r="DN65" s="71"/>
      <c r="DO65" s="71"/>
      <c r="DP65" s="71"/>
    </row>
    <row r="66" spans="1:120" ht="18" customHeight="1" thickTop="1" thickBot="1" x14ac:dyDescent="0.2">
      <c r="A66" s="71"/>
      <c r="B66" s="133"/>
      <c r="C66" s="236"/>
      <c r="D66" s="221"/>
      <c r="E66" s="237"/>
      <c r="F66" s="237"/>
      <c r="G66" s="237"/>
      <c r="H66" s="238"/>
      <c r="I66" s="238"/>
      <c r="J66" s="238"/>
      <c r="K66" s="238"/>
      <c r="L66" s="238"/>
      <c r="M66" s="238"/>
      <c r="N66" s="238"/>
      <c r="O66" s="238"/>
      <c r="P66" s="238"/>
      <c r="Q66" s="238"/>
      <c r="R66" s="238"/>
      <c r="S66" s="238"/>
      <c r="T66" s="238"/>
      <c r="U66" s="238"/>
      <c r="V66" s="238"/>
      <c r="W66" s="238"/>
      <c r="X66" s="238"/>
      <c r="Y66" s="71"/>
      <c r="Z66" s="71"/>
      <c r="AA66" s="71"/>
      <c r="AB66" s="71"/>
      <c r="AC66" s="71"/>
      <c r="AD66" s="71"/>
      <c r="AE66" s="71"/>
      <c r="AF66" s="71"/>
      <c r="AG66" s="71"/>
      <c r="AH66" s="71"/>
      <c r="AI66" s="71"/>
      <c r="AJ66" s="71"/>
      <c r="AK66" s="71"/>
      <c r="AL66" s="71"/>
      <c r="AM66" s="71"/>
      <c r="AN66" s="71"/>
      <c r="AO66" s="71"/>
      <c r="AP66" s="71"/>
      <c r="AQ66" s="71"/>
      <c r="AR66" s="71"/>
      <c r="AS66" s="71"/>
      <c r="AT66" s="71"/>
      <c r="AU66" s="71"/>
      <c r="AV66" s="71"/>
      <c r="AW66" s="71"/>
      <c r="AX66" s="71"/>
      <c r="AY66" s="71"/>
      <c r="AZ66" s="71"/>
      <c r="BA66" s="71"/>
      <c r="BB66" s="71"/>
      <c r="BC66" s="71"/>
      <c r="BD66" s="71"/>
      <c r="BE66" s="71"/>
      <c r="BF66" s="71"/>
      <c r="BG66" s="71"/>
      <c r="BH66" s="71"/>
      <c r="BI66" s="71"/>
      <c r="BJ66" s="71"/>
      <c r="BK66" s="71"/>
      <c r="BL66" s="71"/>
      <c r="BM66" s="71"/>
      <c r="BN66" s="71"/>
      <c r="BO66" s="71"/>
      <c r="BP66" s="71"/>
      <c r="BQ66" s="71"/>
      <c r="BR66" s="71"/>
      <c r="BS66" s="71"/>
      <c r="BT66" s="71"/>
      <c r="BU66" s="71"/>
      <c r="BV66" s="71"/>
      <c r="BW66" s="71"/>
      <c r="BX66" s="71"/>
      <c r="BY66" s="71"/>
      <c r="BZ66" s="71"/>
      <c r="CA66" s="71"/>
      <c r="CB66" s="71"/>
      <c r="CC66" s="71"/>
      <c r="CD66" s="71"/>
      <c r="CE66" s="71"/>
      <c r="CF66" s="71"/>
      <c r="CG66" s="71"/>
      <c r="CH66" s="71"/>
      <c r="CI66" s="71"/>
      <c r="CJ66" s="71"/>
      <c r="CK66" s="71"/>
      <c r="CL66" s="71"/>
      <c r="CM66" s="71"/>
      <c r="CN66" s="71"/>
      <c r="CO66" s="71"/>
      <c r="CP66" s="71"/>
      <c r="CQ66" s="71"/>
      <c r="CR66" s="71"/>
      <c r="CS66" s="71"/>
      <c r="CT66" s="71"/>
      <c r="CU66" s="71"/>
      <c r="CV66" s="71"/>
      <c r="CW66" s="71"/>
      <c r="CX66" s="71"/>
      <c r="CY66" s="71"/>
      <c r="CZ66" s="71"/>
      <c r="DA66" s="71"/>
      <c r="DB66" s="71"/>
      <c r="DC66" s="71"/>
      <c r="DD66" s="71"/>
      <c r="DE66" s="71"/>
      <c r="DF66" s="71"/>
      <c r="DG66" s="71"/>
      <c r="DH66" s="71"/>
      <c r="DI66" s="71"/>
      <c r="DJ66" s="71"/>
      <c r="DK66" s="71"/>
      <c r="DL66" s="71"/>
      <c r="DM66" s="71"/>
      <c r="DN66" s="71"/>
      <c r="DO66" s="71"/>
      <c r="DP66" s="71"/>
    </row>
    <row r="67" spans="1:120" ht="18" customHeight="1" thickTop="1" thickBot="1" x14ac:dyDescent="0.2">
      <c r="A67" s="71"/>
      <c r="B67" s="133"/>
      <c r="C67" s="236"/>
      <c r="D67" s="221"/>
      <c r="E67" s="237"/>
      <c r="F67" s="237"/>
      <c r="G67" s="237"/>
      <c r="H67" s="238"/>
      <c r="I67" s="238"/>
      <c r="J67" s="238"/>
      <c r="K67" s="238"/>
      <c r="L67" s="238"/>
      <c r="M67" s="238"/>
      <c r="N67" s="238"/>
      <c r="O67" s="238"/>
      <c r="P67" s="238"/>
      <c r="Q67" s="238"/>
      <c r="R67" s="238"/>
      <c r="S67" s="238"/>
      <c r="T67" s="238"/>
      <c r="U67" s="238"/>
      <c r="V67" s="238"/>
      <c r="W67" s="238"/>
      <c r="X67" s="238"/>
      <c r="Y67" s="71"/>
      <c r="Z67" s="71"/>
      <c r="AA67" s="71"/>
      <c r="AB67" s="71"/>
      <c r="AC67" s="71"/>
      <c r="AD67" s="71"/>
      <c r="AE67" s="71"/>
      <c r="AF67" s="71"/>
      <c r="AG67" s="71"/>
      <c r="AH67" s="71"/>
      <c r="AI67" s="71"/>
      <c r="AJ67" s="71"/>
      <c r="AK67" s="71"/>
      <c r="AL67" s="71"/>
      <c r="AM67" s="71"/>
      <c r="AN67" s="71"/>
      <c r="AO67" s="71"/>
      <c r="AP67" s="71"/>
      <c r="AQ67" s="71"/>
      <c r="AR67" s="71"/>
      <c r="AS67" s="71"/>
      <c r="AT67" s="71"/>
      <c r="AU67" s="71"/>
      <c r="AV67" s="71"/>
      <c r="AW67" s="71"/>
      <c r="AX67" s="71"/>
      <c r="AY67" s="71"/>
      <c r="AZ67" s="71"/>
      <c r="BA67" s="71"/>
      <c r="BB67" s="71"/>
      <c r="BC67" s="71"/>
      <c r="BD67" s="71"/>
      <c r="BE67" s="71"/>
      <c r="BF67" s="71"/>
      <c r="BG67" s="71"/>
      <c r="BH67" s="71"/>
      <c r="BI67" s="71"/>
      <c r="BJ67" s="71"/>
      <c r="BK67" s="71"/>
      <c r="BL67" s="71"/>
      <c r="BM67" s="71"/>
      <c r="BN67" s="71"/>
      <c r="BO67" s="71"/>
      <c r="BP67" s="71"/>
      <c r="BQ67" s="71"/>
      <c r="BR67" s="71"/>
      <c r="BS67" s="71"/>
      <c r="BT67" s="71"/>
      <c r="BU67" s="71"/>
      <c r="BV67" s="71"/>
      <c r="BW67" s="71"/>
      <c r="BX67" s="71"/>
      <c r="BY67" s="71"/>
      <c r="BZ67" s="71"/>
      <c r="CA67" s="71"/>
      <c r="CB67" s="71"/>
      <c r="CC67" s="71"/>
      <c r="CD67" s="71"/>
      <c r="CE67" s="71"/>
      <c r="CF67" s="71"/>
      <c r="CG67" s="71"/>
      <c r="CH67" s="71"/>
      <c r="CI67" s="71"/>
      <c r="CJ67" s="71"/>
      <c r="CK67" s="71"/>
      <c r="CL67" s="71"/>
      <c r="CM67" s="71"/>
      <c r="CN67" s="71"/>
      <c r="CO67" s="71"/>
      <c r="CP67" s="71"/>
      <c r="CQ67" s="71"/>
      <c r="CR67" s="71"/>
      <c r="CS67" s="71"/>
      <c r="CT67" s="71"/>
      <c r="CU67" s="71"/>
      <c r="CV67" s="71"/>
      <c r="CW67" s="71"/>
      <c r="CX67" s="71"/>
      <c r="CY67" s="71"/>
      <c r="CZ67" s="71"/>
      <c r="DA67" s="71"/>
      <c r="DB67" s="71"/>
      <c r="DC67" s="71"/>
      <c r="DD67" s="71"/>
      <c r="DE67" s="71"/>
      <c r="DF67" s="71"/>
      <c r="DG67" s="71"/>
      <c r="DH67" s="71"/>
      <c r="DI67" s="71"/>
      <c r="DJ67" s="71"/>
      <c r="DK67" s="71"/>
      <c r="DL67" s="71"/>
      <c r="DM67" s="71"/>
      <c r="DN67" s="71"/>
      <c r="DO67" s="71"/>
      <c r="DP67" s="71"/>
    </row>
    <row r="68" spans="1:120" ht="18" customHeight="1" thickTop="1" thickBot="1" x14ac:dyDescent="0.2">
      <c r="A68" s="71"/>
      <c r="B68" s="133"/>
      <c r="C68" s="236"/>
      <c r="D68" s="221"/>
      <c r="E68" s="237"/>
      <c r="F68" s="237"/>
      <c r="G68" s="237"/>
      <c r="H68" s="238"/>
      <c r="I68" s="238"/>
      <c r="J68" s="238"/>
      <c r="K68" s="238"/>
      <c r="L68" s="238"/>
      <c r="M68" s="238"/>
      <c r="N68" s="238"/>
      <c r="O68" s="238"/>
      <c r="P68" s="238"/>
      <c r="Q68" s="238"/>
      <c r="R68" s="238"/>
      <c r="S68" s="238"/>
      <c r="T68" s="238"/>
      <c r="U68" s="238"/>
      <c r="V68" s="238"/>
      <c r="W68" s="238"/>
      <c r="X68" s="238"/>
      <c r="Y68" s="71"/>
      <c r="Z68" s="71"/>
      <c r="AA68" s="71"/>
      <c r="AB68" s="71"/>
      <c r="AC68" s="71"/>
      <c r="AD68" s="71"/>
      <c r="AE68" s="71"/>
      <c r="AF68" s="71"/>
      <c r="AG68" s="71"/>
      <c r="AH68" s="71"/>
      <c r="AI68" s="71"/>
      <c r="AJ68" s="71"/>
      <c r="AK68" s="71"/>
      <c r="AL68" s="71"/>
      <c r="AM68" s="71"/>
      <c r="AN68" s="71"/>
      <c r="AO68" s="71"/>
      <c r="AP68" s="71"/>
      <c r="AQ68" s="71"/>
      <c r="AR68" s="71"/>
      <c r="AS68" s="71"/>
      <c r="AT68" s="71"/>
      <c r="AU68" s="71"/>
      <c r="AV68" s="71"/>
      <c r="AW68" s="71"/>
      <c r="AX68" s="71"/>
      <c r="AY68" s="71"/>
      <c r="AZ68" s="71"/>
      <c r="BA68" s="71"/>
      <c r="BB68" s="71"/>
      <c r="BC68" s="71"/>
      <c r="BD68" s="71"/>
      <c r="BE68" s="71"/>
      <c r="BF68" s="71"/>
      <c r="BG68" s="71"/>
      <c r="BH68" s="71"/>
      <c r="BI68" s="71"/>
      <c r="BJ68" s="71"/>
      <c r="BK68" s="71"/>
      <c r="BL68" s="71"/>
      <c r="BM68" s="71"/>
      <c r="BN68" s="71"/>
      <c r="BO68" s="71"/>
      <c r="BP68" s="71"/>
      <c r="BQ68" s="71"/>
      <c r="BR68" s="71"/>
      <c r="BS68" s="71"/>
      <c r="BT68" s="71"/>
      <c r="BU68" s="71"/>
      <c r="BV68" s="71"/>
      <c r="BW68" s="71"/>
      <c r="BX68" s="71"/>
      <c r="BY68" s="71"/>
      <c r="BZ68" s="71"/>
      <c r="CA68" s="71"/>
      <c r="CB68" s="71"/>
      <c r="CC68" s="71"/>
      <c r="CD68" s="71"/>
      <c r="CE68" s="71"/>
      <c r="CF68" s="71"/>
      <c r="CG68" s="71"/>
      <c r="CH68" s="71"/>
      <c r="CI68" s="71"/>
      <c r="CJ68" s="71"/>
      <c r="CK68" s="71"/>
      <c r="CL68" s="71"/>
      <c r="CM68" s="71"/>
      <c r="CN68" s="71"/>
      <c r="CO68" s="71"/>
      <c r="CP68" s="71"/>
      <c r="CQ68" s="71"/>
      <c r="CR68" s="71"/>
      <c r="CS68" s="71"/>
      <c r="CT68" s="71"/>
      <c r="CU68" s="71"/>
      <c r="CV68" s="71"/>
      <c r="CW68" s="71"/>
      <c r="CX68" s="71"/>
      <c r="CY68" s="71"/>
      <c r="CZ68" s="71"/>
      <c r="DA68" s="71"/>
      <c r="DB68" s="71"/>
      <c r="DC68" s="71"/>
      <c r="DD68" s="71"/>
      <c r="DE68" s="71"/>
      <c r="DF68" s="71"/>
      <c r="DG68" s="71"/>
      <c r="DH68" s="71"/>
      <c r="DI68" s="71"/>
      <c r="DJ68" s="71"/>
      <c r="DK68" s="71"/>
      <c r="DL68" s="71"/>
      <c r="DM68" s="71"/>
      <c r="DN68" s="71"/>
      <c r="DO68" s="71"/>
      <c r="DP68" s="71"/>
    </row>
    <row r="69" spans="1:120" ht="18" customHeight="1" thickTop="1" thickBot="1" x14ac:dyDescent="0.2">
      <c r="A69" s="71"/>
      <c r="B69" s="133"/>
      <c r="C69" s="236"/>
      <c r="D69" s="221"/>
      <c r="E69" s="237"/>
      <c r="F69" s="237"/>
      <c r="G69" s="237"/>
      <c r="H69" s="238"/>
      <c r="I69" s="238"/>
      <c r="J69" s="238"/>
      <c r="K69" s="238"/>
      <c r="L69" s="238"/>
      <c r="M69" s="238"/>
      <c r="N69" s="238"/>
      <c r="O69" s="238"/>
      <c r="P69" s="238"/>
      <c r="Q69" s="238"/>
      <c r="R69" s="238"/>
      <c r="S69" s="238"/>
      <c r="T69" s="238"/>
      <c r="U69" s="238"/>
      <c r="V69" s="238"/>
      <c r="W69" s="238"/>
      <c r="X69" s="238"/>
      <c r="Y69" s="71"/>
      <c r="Z69" s="71"/>
      <c r="AA69" s="71"/>
      <c r="AB69" s="71"/>
      <c r="AC69" s="71"/>
      <c r="AD69" s="71"/>
      <c r="AE69" s="71"/>
      <c r="AF69" s="71"/>
      <c r="AG69" s="71"/>
      <c r="AH69" s="71"/>
      <c r="AI69" s="71"/>
      <c r="AJ69" s="71"/>
      <c r="AK69" s="71"/>
      <c r="AL69" s="71"/>
      <c r="AM69" s="71"/>
      <c r="AN69" s="71"/>
      <c r="AO69" s="71"/>
      <c r="AP69" s="71"/>
      <c r="AQ69" s="71"/>
      <c r="AR69" s="71"/>
      <c r="AS69" s="71"/>
      <c r="AT69" s="71"/>
      <c r="AU69" s="71"/>
      <c r="AV69" s="71"/>
      <c r="AW69" s="71"/>
      <c r="AX69" s="71"/>
      <c r="AY69" s="71"/>
      <c r="AZ69" s="71"/>
      <c r="BA69" s="71"/>
      <c r="BB69" s="71"/>
      <c r="BC69" s="71"/>
      <c r="BD69" s="71"/>
      <c r="BE69" s="71"/>
      <c r="BF69" s="71"/>
      <c r="BG69" s="71"/>
      <c r="BH69" s="71"/>
      <c r="BI69" s="71"/>
      <c r="BJ69" s="71"/>
      <c r="BK69" s="71"/>
      <c r="BL69" s="71"/>
      <c r="BM69" s="71"/>
      <c r="BN69" s="71"/>
      <c r="BO69" s="71"/>
      <c r="BP69" s="71"/>
      <c r="BQ69" s="71"/>
      <c r="BR69" s="71"/>
      <c r="BS69" s="71"/>
      <c r="BT69" s="71"/>
      <c r="BU69" s="71"/>
      <c r="BV69" s="71"/>
      <c r="BW69" s="71"/>
      <c r="BX69" s="71"/>
      <c r="BY69" s="71"/>
      <c r="BZ69" s="71"/>
      <c r="CA69" s="71"/>
      <c r="CB69" s="71"/>
      <c r="CC69" s="71"/>
      <c r="CD69" s="71"/>
      <c r="CE69" s="71"/>
      <c r="CF69" s="71"/>
      <c r="CG69" s="71"/>
      <c r="CH69" s="71"/>
      <c r="CI69" s="71"/>
      <c r="CJ69" s="71"/>
      <c r="CK69" s="71"/>
      <c r="CL69" s="71"/>
      <c r="CM69" s="71"/>
      <c r="CN69" s="71"/>
      <c r="CO69" s="71"/>
      <c r="CP69" s="71"/>
      <c r="CQ69" s="71"/>
      <c r="CR69" s="71"/>
      <c r="CS69" s="71"/>
      <c r="CT69" s="71"/>
      <c r="CU69" s="71"/>
      <c r="CV69" s="71"/>
      <c r="CW69" s="71"/>
      <c r="CX69" s="71"/>
      <c r="CY69" s="71"/>
      <c r="CZ69" s="71"/>
      <c r="DA69" s="71"/>
      <c r="DB69" s="71"/>
      <c r="DC69" s="71"/>
      <c r="DD69" s="71"/>
      <c r="DE69" s="71"/>
      <c r="DF69" s="71"/>
      <c r="DG69" s="71"/>
      <c r="DH69" s="71"/>
      <c r="DI69" s="71"/>
      <c r="DJ69" s="71"/>
      <c r="DK69" s="71"/>
      <c r="DL69" s="71"/>
      <c r="DM69" s="71"/>
      <c r="DN69" s="71"/>
      <c r="DO69" s="71"/>
      <c r="DP69" s="71"/>
    </row>
    <row r="70" spans="1:120" ht="18" customHeight="1" thickTop="1" thickBot="1" x14ac:dyDescent="0.2">
      <c r="A70" s="71"/>
      <c r="B70" s="133"/>
      <c r="C70" s="236"/>
      <c r="D70" s="221"/>
      <c r="E70" s="237"/>
      <c r="F70" s="237"/>
      <c r="G70" s="237"/>
      <c r="H70" s="238"/>
      <c r="I70" s="238"/>
      <c r="J70" s="238"/>
      <c r="K70" s="238"/>
      <c r="L70" s="238"/>
      <c r="M70" s="238"/>
      <c r="N70" s="238"/>
      <c r="O70" s="238"/>
      <c r="P70" s="238"/>
      <c r="Q70" s="238"/>
      <c r="R70" s="238"/>
      <c r="S70" s="238"/>
      <c r="T70" s="238"/>
      <c r="U70" s="238"/>
      <c r="V70" s="238"/>
      <c r="W70" s="238"/>
      <c r="X70" s="238"/>
      <c r="Y70" s="71"/>
      <c r="Z70" s="71"/>
      <c r="AA70" s="71"/>
      <c r="AB70" s="71"/>
      <c r="AC70" s="71"/>
      <c r="AD70" s="71"/>
      <c r="AE70" s="71"/>
      <c r="AF70" s="71"/>
      <c r="AG70" s="71"/>
      <c r="AH70" s="71"/>
      <c r="AI70" s="71"/>
      <c r="AJ70" s="71"/>
      <c r="AK70" s="71"/>
      <c r="AL70" s="71"/>
      <c r="AM70" s="71"/>
      <c r="AN70" s="71"/>
      <c r="AO70" s="71"/>
      <c r="AP70" s="71"/>
      <c r="AQ70" s="71"/>
      <c r="AR70" s="71"/>
      <c r="AS70" s="71"/>
      <c r="AT70" s="71"/>
      <c r="AU70" s="71"/>
      <c r="AV70" s="71"/>
      <c r="AW70" s="71"/>
      <c r="AX70" s="71"/>
      <c r="AY70" s="71"/>
      <c r="AZ70" s="71"/>
      <c r="BA70" s="71"/>
      <c r="BB70" s="71"/>
      <c r="BC70" s="71"/>
      <c r="BD70" s="71"/>
      <c r="BE70" s="71"/>
      <c r="BF70" s="71"/>
      <c r="BG70" s="71"/>
      <c r="BH70" s="71"/>
      <c r="BI70" s="71"/>
      <c r="BJ70" s="71"/>
      <c r="BK70" s="71"/>
      <c r="BL70" s="71"/>
      <c r="BM70" s="71"/>
      <c r="BN70" s="71"/>
      <c r="BO70" s="71"/>
      <c r="BP70" s="71"/>
      <c r="BQ70" s="71"/>
      <c r="BR70" s="71"/>
      <c r="BS70" s="71"/>
      <c r="BT70" s="71"/>
      <c r="BU70" s="71"/>
      <c r="BV70" s="71"/>
      <c r="BW70" s="71"/>
      <c r="BX70" s="71"/>
      <c r="BY70" s="71"/>
      <c r="BZ70" s="71"/>
      <c r="CA70" s="71"/>
      <c r="CB70" s="71"/>
      <c r="CC70" s="71"/>
      <c r="CD70" s="71"/>
      <c r="CE70" s="71"/>
      <c r="CF70" s="71"/>
      <c r="CG70" s="71"/>
      <c r="CH70" s="71"/>
      <c r="CI70" s="71"/>
      <c r="CJ70" s="71"/>
      <c r="CK70" s="71"/>
      <c r="CL70" s="71"/>
      <c r="CM70" s="71"/>
      <c r="CN70" s="71"/>
      <c r="CO70" s="71"/>
      <c r="CP70" s="71"/>
      <c r="CQ70" s="71"/>
      <c r="CR70" s="71"/>
      <c r="CS70" s="71"/>
      <c r="CT70" s="71"/>
      <c r="CU70" s="71"/>
      <c r="CV70" s="71"/>
      <c r="CW70" s="71"/>
      <c r="CX70" s="71"/>
      <c r="CY70" s="71"/>
      <c r="CZ70" s="71"/>
      <c r="DA70" s="71"/>
      <c r="DB70" s="71"/>
      <c r="DC70" s="71"/>
      <c r="DD70" s="71"/>
      <c r="DE70" s="71"/>
      <c r="DF70" s="71"/>
      <c r="DG70" s="71"/>
      <c r="DH70" s="71"/>
      <c r="DI70" s="71"/>
      <c r="DJ70" s="71"/>
      <c r="DK70" s="71"/>
      <c r="DL70" s="71"/>
      <c r="DM70" s="71"/>
      <c r="DN70" s="71"/>
      <c r="DO70" s="71"/>
      <c r="DP70" s="71"/>
    </row>
    <row r="71" spans="1:120" ht="18" customHeight="1" thickTop="1" thickBot="1" x14ac:dyDescent="0.2">
      <c r="A71" s="71"/>
      <c r="B71" s="133"/>
      <c r="C71" s="236"/>
      <c r="D71" s="221"/>
      <c r="E71" s="237"/>
      <c r="F71" s="237"/>
      <c r="G71" s="237"/>
      <c r="H71" s="238"/>
      <c r="I71" s="238"/>
      <c r="J71" s="238"/>
      <c r="K71" s="238"/>
      <c r="L71" s="238"/>
      <c r="M71" s="238"/>
      <c r="N71" s="238"/>
      <c r="O71" s="238"/>
      <c r="P71" s="238"/>
      <c r="Q71" s="238"/>
      <c r="R71" s="238"/>
      <c r="S71" s="238"/>
      <c r="T71" s="238"/>
      <c r="U71" s="238"/>
      <c r="V71" s="238"/>
      <c r="W71" s="238"/>
      <c r="X71" s="238"/>
      <c r="Y71" s="71"/>
      <c r="Z71" s="71"/>
      <c r="AA71" s="71"/>
      <c r="AB71" s="71"/>
      <c r="AC71" s="71"/>
      <c r="AD71" s="71"/>
      <c r="AE71" s="71"/>
      <c r="AF71" s="71"/>
      <c r="AG71" s="71"/>
      <c r="AH71" s="71"/>
      <c r="AI71" s="71"/>
      <c r="AJ71" s="71"/>
      <c r="AK71" s="71"/>
      <c r="AL71" s="71"/>
      <c r="AM71" s="71"/>
      <c r="AN71" s="71"/>
      <c r="AO71" s="71"/>
      <c r="AP71" s="71"/>
      <c r="AQ71" s="71"/>
      <c r="AR71" s="71"/>
      <c r="AS71" s="71"/>
      <c r="AT71" s="71"/>
      <c r="AU71" s="71"/>
      <c r="AV71" s="71"/>
      <c r="AW71" s="71"/>
      <c r="AX71" s="71"/>
      <c r="AY71" s="71"/>
      <c r="AZ71" s="71"/>
      <c r="BA71" s="71"/>
      <c r="BB71" s="71"/>
      <c r="BC71" s="71"/>
      <c r="BD71" s="71"/>
      <c r="BE71" s="71"/>
      <c r="BF71" s="71"/>
      <c r="BG71" s="71"/>
      <c r="BH71" s="71"/>
      <c r="BI71" s="71"/>
      <c r="BJ71" s="71"/>
      <c r="BK71" s="71"/>
      <c r="BL71" s="71"/>
      <c r="BM71" s="71"/>
      <c r="BN71" s="71"/>
      <c r="BO71" s="71"/>
      <c r="BP71" s="71"/>
      <c r="BQ71" s="71"/>
      <c r="BR71" s="71"/>
      <c r="BS71" s="71"/>
      <c r="BT71" s="71"/>
      <c r="BU71" s="71"/>
      <c r="BV71" s="71"/>
      <c r="BW71" s="71"/>
      <c r="BX71" s="71"/>
      <c r="BY71" s="71"/>
      <c r="BZ71" s="71"/>
      <c r="CA71" s="71"/>
      <c r="CB71" s="71"/>
      <c r="CC71" s="71"/>
      <c r="CD71" s="71"/>
      <c r="CE71" s="71"/>
      <c r="CF71" s="71"/>
      <c r="CG71" s="71"/>
      <c r="CH71" s="71"/>
      <c r="CI71" s="71"/>
      <c r="CJ71" s="71"/>
      <c r="CK71" s="71"/>
      <c r="CL71" s="71"/>
      <c r="CM71" s="71"/>
      <c r="CN71" s="71"/>
      <c r="CO71" s="71"/>
      <c r="CP71" s="71"/>
      <c r="CQ71" s="71"/>
      <c r="CR71" s="71"/>
      <c r="CS71" s="71"/>
      <c r="CT71" s="71"/>
      <c r="CU71" s="71"/>
      <c r="CV71" s="71"/>
      <c r="CW71" s="71"/>
      <c r="CX71" s="71"/>
      <c r="CY71" s="71"/>
      <c r="CZ71" s="71"/>
      <c r="DA71" s="71"/>
      <c r="DB71" s="71"/>
      <c r="DC71" s="71"/>
      <c r="DD71" s="71"/>
      <c r="DE71" s="71"/>
      <c r="DF71" s="71"/>
      <c r="DG71" s="71"/>
      <c r="DH71" s="71"/>
      <c r="DI71" s="71"/>
      <c r="DJ71" s="71"/>
      <c r="DK71" s="71"/>
      <c r="DL71" s="71"/>
      <c r="DM71" s="71"/>
      <c r="DN71" s="71"/>
      <c r="DO71" s="71"/>
      <c r="DP71" s="71"/>
    </row>
    <row r="72" spans="1:120" ht="18" customHeight="1" thickTop="1" thickBot="1" x14ac:dyDescent="0.2">
      <c r="A72" s="71"/>
      <c r="B72" s="133"/>
      <c r="C72" s="236"/>
      <c r="D72" s="221"/>
      <c r="E72" s="237"/>
      <c r="F72" s="237"/>
      <c r="G72" s="237"/>
      <c r="H72" s="238"/>
      <c r="I72" s="238"/>
      <c r="J72" s="238"/>
      <c r="K72" s="238"/>
      <c r="L72" s="238"/>
      <c r="M72" s="238"/>
      <c r="N72" s="238"/>
      <c r="O72" s="238"/>
      <c r="P72" s="238"/>
      <c r="Q72" s="238"/>
      <c r="R72" s="238"/>
      <c r="S72" s="238"/>
      <c r="T72" s="238"/>
      <c r="U72" s="238"/>
      <c r="V72" s="238"/>
      <c r="W72" s="238"/>
      <c r="X72" s="238"/>
      <c r="Y72" s="71"/>
      <c r="Z72" s="71"/>
      <c r="AA72" s="71"/>
      <c r="AB72" s="71"/>
      <c r="AC72" s="71"/>
      <c r="AD72" s="71"/>
      <c r="AE72" s="71"/>
      <c r="AF72" s="71"/>
      <c r="AG72" s="71"/>
      <c r="AH72" s="71"/>
      <c r="AI72" s="71"/>
      <c r="AJ72" s="71"/>
      <c r="AK72" s="71"/>
      <c r="AL72" s="71"/>
      <c r="AM72" s="71"/>
      <c r="AN72" s="71"/>
      <c r="AO72" s="71"/>
      <c r="AP72" s="71"/>
      <c r="AQ72" s="71"/>
      <c r="AR72" s="71"/>
      <c r="AS72" s="71"/>
      <c r="AT72" s="71"/>
      <c r="AU72" s="71"/>
      <c r="AV72" s="71"/>
      <c r="AW72" s="71"/>
      <c r="AX72" s="71"/>
      <c r="AY72" s="71"/>
      <c r="AZ72" s="71"/>
      <c r="BA72" s="71"/>
      <c r="BB72" s="71"/>
      <c r="BC72" s="71"/>
      <c r="BD72" s="71"/>
      <c r="BE72" s="71"/>
      <c r="BF72" s="71"/>
      <c r="BG72" s="71"/>
      <c r="BH72" s="71"/>
      <c r="BI72" s="71"/>
      <c r="BJ72" s="71"/>
      <c r="BK72" s="71"/>
      <c r="BL72" s="71"/>
      <c r="BM72" s="71"/>
      <c r="BN72" s="71"/>
      <c r="BO72" s="71"/>
      <c r="BP72" s="71"/>
      <c r="BQ72" s="71"/>
      <c r="BR72" s="71"/>
      <c r="BS72" s="71"/>
      <c r="BT72" s="71"/>
      <c r="BU72" s="71"/>
      <c r="BV72" s="71"/>
      <c r="BW72" s="71"/>
      <c r="BX72" s="71"/>
      <c r="BY72" s="71"/>
      <c r="BZ72" s="71"/>
      <c r="CA72" s="71"/>
      <c r="CB72" s="71"/>
      <c r="CC72" s="71"/>
      <c r="CD72" s="71"/>
      <c r="CE72" s="71"/>
      <c r="CF72" s="71"/>
      <c r="CG72" s="71"/>
      <c r="CH72" s="71"/>
      <c r="CI72" s="71"/>
      <c r="CJ72" s="71"/>
      <c r="CK72" s="71"/>
      <c r="CL72" s="71"/>
      <c r="CM72" s="71"/>
      <c r="CN72" s="71"/>
      <c r="CO72" s="71"/>
      <c r="CP72" s="71"/>
      <c r="CQ72" s="71"/>
      <c r="CR72" s="71"/>
      <c r="CS72" s="71"/>
      <c r="CT72" s="71"/>
      <c r="CU72" s="71"/>
      <c r="CV72" s="71"/>
      <c r="CW72" s="71"/>
      <c r="CX72" s="71"/>
      <c r="CY72" s="71"/>
      <c r="CZ72" s="71"/>
      <c r="DA72" s="71"/>
      <c r="DB72" s="71"/>
      <c r="DC72" s="71"/>
      <c r="DD72" s="71"/>
      <c r="DE72" s="71"/>
      <c r="DF72" s="71"/>
      <c r="DG72" s="71"/>
      <c r="DH72" s="71"/>
      <c r="DI72" s="71"/>
      <c r="DJ72" s="71"/>
      <c r="DK72" s="71"/>
      <c r="DL72" s="71"/>
      <c r="DM72" s="71"/>
      <c r="DN72" s="71"/>
      <c r="DO72" s="71"/>
      <c r="DP72" s="71"/>
    </row>
    <row r="73" spans="1:120" ht="18" customHeight="1" thickTop="1" thickBot="1" x14ac:dyDescent="0.2">
      <c r="A73" s="71"/>
      <c r="B73" s="133"/>
      <c r="C73" s="236"/>
      <c r="D73" s="221"/>
      <c r="E73" s="237"/>
      <c r="F73" s="237"/>
      <c r="G73" s="237"/>
      <c r="H73" s="238"/>
      <c r="I73" s="238"/>
      <c r="J73" s="238"/>
      <c r="K73" s="238"/>
      <c r="L73" s="238"/>
      <c r="M73" s="238"/>
      <c r="N73" s="238"/>
      <c r="O73" s="238"/>
      <c r="P73" s="238"/>
      <c r="Q73" s="238"/>
      <c r="R73" s="238"/>
      <c r="S73" s="238"/>
      <c r="T73" s="238"/>
      <c r="U73" s="238"/>
      <c r="V73" s="238"/>
      <c r="W73" s="238"/>
      <c r="X73" s="238"/>
      <c r="Y73" s="71"/>
      <c r="Z73" s="71"/>
      <c r="AA73" s="71"/>
      <c r="AB73" s="71"/>
      <c r="AC73" s="71"/>
      <c r="AD73" s="71"/>
      <c r="AE73" s="71"/>
      <c r="AF73" s="71"/>
      <c r="AG73" s="71"/>
      <c r="AH73" s="71"/>
      <c r="AI73" s="71"/>
      <c r="AJ73" s="71"/>
      <c r="AK73" s="71"/>
      <c r="AL73" s="71"/>
      <c r="AM73" s="71"/>
      <c r="AN73" s="71"/>
      <c r="AO73" s="71"/>
      <c r="AP73" s="71"/>
      <c r="AQ73" s="71"/>
      <c r="AR73" s="71"/>
      <c r="AS73" s="71"/>
      <c r="AT73" s="71"/>
      <c r="AU73" s="71"/>
      <c r="AV73" s="71"/>
      <c r="AW73" s="71"/>
      <c r="AX73" s="71"/>
      <c r="AY73" s="71"/>
      <c r="AZ73" s="71"/>
      <c r="BA73" s="71"/>
      <c r="BB73" s="71"/>
      <c r="BC73" s="71"/>
      <c r="BD73" s="71"/>
      <c r="BE73" s="71"/>
      <c r="BF73" s="71"/>
      <c r="BG73" s="71"/>
      <c r="BH73" s="71"/>
      <c r="BI73" s="71"/>
      <c r="BJ73" s="71"/>
      <c r="BK73" s="71"/>
      <c r="BL73" s="71"/>
      <c r="BM73" s="71"/>
      <c r="BN73" s="71"/>
      <c r="BO73" s="71"/>
      <c r="BP73" s="71"/>
      <c r="BQ73" s="71"/>
      <c r="BR73" s="71"/>
      <c r="BS73" s="71"/>
      <c r="BT73" s="71"/>
      <c r="BU73" s="71"/>
      <c r="BV73" s="71"/>
      <c r="BW73" s="71"/>
      <c r="BX73" s="71"/>
      <c r="BY73" s="71"/>
      <c r="BZ73" s="71"/>
      <c r="CA73" s="71"/>
      <c r="CB73" s="71"/>
      <c r="CC73" s="71"/>
      <c r="CD73" s="71"/>
      <c r="CE73" s="71"/>
      <c r="CF73" s="71"/>
      <c r="CG73" s="71"/>
      <c r="CH73" s="71"/>
      <c r="CI73" s="71"/>
      <c r="CJ73" s="71"/>
      <c r="CK73" s="71"/>
      <c r="CL73" s="71"/>
      <c r="CM73" s="71"/>
      <c r="CN73" s="71"/>
      <c r="CO73" s="71"/>
      <c r="CP73" s="71"/>
      <c r="CQ73" s="71"/>
      <c r="CR73" s="71"/>
      <c r="CS73" s="71"/>
      <c r="CT73" s="71"/>
      <c r="CU73" s="71"/>
      <c r="CV73" s="71"/>
      <c r="CW73" s="71"/>
      <c r="CX73" s="71"/>
      <c r="CY73" s="71"/>
      <c r="CZ73" s="71"/>
      <c r="DA73" s="71"/>
      <c r="DB73" s="71"/>
      <c r="DC73" s="71"/>
      <c r="DD73" s="71"/>
      <c r="DE73" s="71"/>
      <c r="DF73" s="71"/>
      <c r="DG73" s="71"/>
      <c r="DH73" s="71"/>
      <c r="DI73" s="71"/>
      <c r="DJ73" s="71"/>
      <c r="DK73" s="71"/>
      <c r="DL73" s="71"/>
      <c r="DM73" s="71"/>
      <c r="DN73" s="71"/>
      <c r="DO73" s="71"/>
      <c r="DP73" s="71"/>
    </row>
    <row r="74" spans="1:120" ht="18" customHeight="1" thickTop="1" thickBot="1" x14ac:dyDescent="0.2">
      <c r="A74" s="71"/>
      <c r="B74" s="133"/>
      <c r="C74" s="236"/>
      <c r="D74" s="221"/>
      <c r="E74" s="237"/>
      <c r="F74" s="237"/>
      <c r="G74" s="237"/>
      <c r="H74" s="238"/>
      <c r="I74" s="238"/>
      <c r="J74" s="238"/>
      <c r="K74" s="238"/>
      <c r="L74" s="238"/>
      <c r="M74" s="238"/>
      <c r="N74" s="238"/>
      <c r="O74" s="238"/>
      <c r="P74" s="238"/>
      <c r="Q74" s="238"/>
      <c r="R74" s="238"/>
      <c r="S74" s="238"/>
      <c r="T74" s="238"/>
      <c r="U74" s="238"/>
      <c r="V74" s="238"/>
      <c r="W74" s="238"/>
      <c r="X74" s="238"/>
      <c r="Y74" s="71"/>
      <c r="Z74" s="71"/>
      <c r="AA74" s="71"/>
      <c r="AB74" s="71"/>
      <c r="AC74" s="71"/>
      <c r="AD74" s="71"/>
      <c r="AE74" s="71"/>
      <c r="AF74" s="71"/>
      <c r="AG74" s="71"/>
      <c r="AH74" s="71"/>
      <c r="AI74" s="71"/>
      <c r="AJ74" s="71"/>
      <c r="AK74" s="71"/>
      <c r="AL74" s="71"/>
      <c r="AM74" s="71"/>
      <c r="AN74" s="71"/>
      <c r="AO74" s="71"/>
      <c r="AP74" s="71"/>
      <c r="AQ74" s="71"/>
      <c r="AR74" s="71"/>
      <c r="AS74" s="71"/>
      <c r="AT74" s="71"/>
      <c r="AU74" s="71"/>
      <c r="AV74" s="71"/>
      <c r="AW74" s="71"/>
      <c r="AX74" s="71"/>
      <c r="AY74" s="71"/>
      <c r="AZ74" s="71"/>
      <c r="BA74" s="71"/>
      <c r="BB74" s="71"/>
      <c r="BC74" s="71"/>
      <c r="BD74" s="71"/>
      <c r="BE74" s="71"/>
      <c r="BF74" s="71"/>
      <c r="BG74" s="71"/>
      <c r="BH74" s="71"/>
      <c r="BI74" s="71"/>
      <c r="BJ74" s="71"/>
      <c r="BK74" s="71"/>
      <c r="BL74" s="71"/>
      <c r="BM74" s="71"/>
      <c r="BN74" s="71"/>
      <c r="BO74" s="71"/>
      <c r="BP74" s="71"/>
      <c r="BQ74" s="71"/>
      <c r="BR74" s="71"/>
      <c r="BS74" s="71"/>
      <c r="BT74" s="71"/>
      <c r="BU74" s="71"/>
      <c r="BV74" s="71"/>
      <c r="BW74" s="71"/>
      <c r="BX74" s="71"/>
      <c r="BY74" s="71"/>
      <c r="BZ74" s="71"/>
      <c r="CA74" s="71"/>
      <c r="CB74" s="71"/>
      <c r="CC74" s="71"/>
      <c r="CD74" s="71"/>
      <c r="CE74" s="71"/>
      <c r="CF74" s="71"/>
      <c r="CG74" s="71"/>
      <c r="CH74" s="71"/>
      <c r="CI74" s="71"/>
      <c r="CJ74" s="71"/>
      <c r="CK74" s="71"/>
      <c r="CL74" s="71"/>
      <c r="CM74" s="71"/>
      <c r="CN74" s="71"/>
      <c r="CO74" s="71"/>
      <c r="CP74" s="71"/>
      <c r="CQ74" s="71"/>
      <c r="CR74" s="71"/>
      <c r="CS74" s="71"/>
      <c r="CT74" s="71"/>
      <c r="CU74" s="71"/>
      <c r="CV74" s="71"/>
      <c r="CW74" s="71"/>
      <c r="CX74" s="71"/>
      <c r="CY74" s="71"/>
      <c r="CZ74" s="71"/>
      <c r="DA74" s="71"/>
      <c r="DB74" s="71"/>
      <c r="DC74" s="71"/>
      <c r="DD74" s="71"/>
      <c r="DE74" s="71"/>
      <c r="DF74" s="71"/>
      <c r="DG74" s="71"/>
      <c r="DH74" s="71"/>
      <c r="DI74" s="71"/>
      <c r="DJ74" s="71"/>
      <c r="DK74" s="71"/>
      <c r="DL74" s="71"/>
      <c r="DM74" s="71"/>
      <c r="DN74" s="71"/>
      <c r="DO74" s="71"/>
      <c r="DP74" s="71"/>
    </row>
    <row r="75" spans="1:120" ht="18" customHeight="1" thickTop="1" thickBot="1" x14ac:dyDescent="0.2">
      <c r="A75" s="71"/>
      <c r="B75" s="133"/>
      <c r="C75" s="236"/>
      <c r="D75" s="221"/>
      <c r="E75" s="237"/>
      <c r="F75" s="237"/>
      <c r="G75" s="237"/>
      <c r="H75" s="238"/>
      <c r="I75" s="238"/>
      <c r="J75" s="238"/>
      <c r="K75" s="238"/>
      <c r="L75" s="238"/>
      <c r="M75" s="238"/>
      <c r="N75" s="238"/>
      <c r="O75" s="238"/>
      <c r="P75" s="238"/>
      <c r="Q75" s="238"/>
      <c r="R75" s="238"/>
      <c r="S75" s="238"/>
      <c r="T75" s="238"/>
      <c r="U75" s="238"/>
      <c r="V75" s="238"/>
      <c r="W75" s="238"/>
      <c r="X75" s="238"/>
      <c r="Y75" s="71"/>
      <c r="Z75" s="71"/>
      <c r="AA75" s="71"/>
      <c r="AB75" s="71"/>
      <c r="AC75" s="71"/>
      <c r="AD75" s="71"/>
      <c r="AE75" s="71"/>
      <c r="AF75" s="71"/>
      <c r="AG75" s="71"/>
      <c r="AH75" s="71"/>
      <c r="AI75" s="71"/>
      <c r="AJ75" s="71"/>
      <c r="AK75" s="71"/>
      <c r="AL75" s="71"/>
      <c r="AM75" s="71"/>
      <c r="AN75" s="71"/>
      <c r="AO75" s="71"/>
      <c r="AP75" s="71"/>
      <c r="AQ75" s="71"/>
      <c r="AR75" s="71"/>
      <c r="AS75" s="71"/>
      <c r="AT75" s="71"/>
      <c r="AU75" s="71"/>
      <c r="AV75" s="71"/>
      <c r="AW75" s="71"/>
      <c r="AX75" s="71"/>
      <c r="AY75" s="71"/>
      <c r="AZ75" s="71"/>
      <c r="BA75" s="71"/>
      <c r="BB75" s="71"/>
      <c r="BC75" s="71"/>
      <c r="BD75" s="71"/>
      <c r="BE75" s="71"/>
      <c r="BF75" s="71"/>
      <c r="BG75" s="71"/>
      <c r="BH75" s="71"/>
      <c r="BI75" s="71"/>
      <c r="BJ75" s="71"/>
      <c r="BK75" s="71"/>
      <c r="BL75" s="71"/>
      <c r="BM75" s="71"/>
      <c r="BN75" s="71"/>
      <c r="BO75" s="71"/>
      <c r="BP75" s="71"/>
      <c r="BQ75" s="71"/>
      <c r="BR75" s="71"/>
      <c r="BS75" s="71"/>
      <c r="BT75" s="71"/>
      <c r="BU75" s="71"/>
      <c r="BV75" s="71"/>
      <c r="BW75" s="71"/>
      <c r="BX75" s="71"/>
      <c r="BY75" s="71"/>
      <c r="BZ75" s="71"/>
      <c r="CA75" s="71"/>
      <c r="CB75" s="71"/>
      <c r="CC75" s="71"/>
      <c r="CD75" s="71"/>
      <c r="CE75" s="71"/>
      <c r="CF75" s="71"/>
      <c r="CG75" s="71"/>
      <c r="CH75" s="71"/>
      <c r="CI75" s="71"/>
      <c r="CJ75" s="71"/>
      <c r="CK75" s="71"/>
      <c r="CL75" s="71"/>
      <c r="CM75" s="71"/>
      <c r="CN75" s="71"/>
      <c r="CO75" s="71"/>
      <c r="CP75" s="71"/>
      <c r="CQ75" s="71"/>
      <c r="CR75" s="71"/>
      <c r="CS75" s="71"/>
      <c r="CT75" s="71"/>
      <c r="CU75" s="71"/>
      <c r="CV75" s="71"/>
      <c r="CW75" s="71"/>
      <c r="CX75" s="71"/>
      <c r="CY75" s="71"/>
      <c r="CZ75" s="71"/>
      <c r="DA75" s="71"/>
      <c r="DB75" s="71"/>
      <c r="DC75" s="71"/>
      <c r="DD75" s="71"/>
      <c r="DE75" s="71"/>
      <c r="DF75" s="71"/>
      <c r="DG75" s="71"/>
      <c r="DH75" s="71"/>
      <c r="DI75" s="71"/>
      <c r="DJ75" s="71"/>
      <c r="DK75" s="71"/>
      <c r="DL75" s="71"/>
      <c r="DM75" s="71"/>
      <c r="DN75" s="71"/>
      <c r="DO75" s="71"/>
      <c r="DP75" s="71"/>
    </row>
    <row r="76" spans="1:120" ht="18" customHeight="1" thickTop="1" thickBot="1" x14ac:dyDescent="0.2">
      <c r="A76" s="71"/>
      <c r="B76" s="133"/>
      <c r="C76" s="236"/>
      <c r="D76" s="221"/>
      <c r="E76" s="237"/>
      <c r="F76" s="237"/>
      <c r="G76" s="237"/>
      <c r="H76" s="238"/>
      <c r="I76" s="238"/>
      <c r="J76" s="238"/>
      <c r="K76" s="238"/>
      <c r="L76" s="238"/>
      <c r="M76" s="238"/>
      <c r="N76" s="238"/>
      <c r="O76" s="238"/>
      <c r="P76" s="238"/>
      <c r="Q76" s="238"/>
      <c r="R76" s="238"/>
      <c r="S76" s="238"/>
      <c r="T76" s="238"/>
      <c r="U76" s="238"/>
      <c r="V76" s="238"/>
      <c r="W76" s="238"/>
      <c r="X76" s="238"/>
      <c r="Y76" s="71"/>
      <c r="Z76" s="71"/>
      <c r="AA76" s="71"/>
      <c r="AB76" s="71"/>
      <c r="AC76" s="71"/>
      <c r="AD76" s="71"/>
      <c r="AE76" s="71"/>
      <c r="AF76" s="71"/>
      <c r="AG76" s="71"/>
      <c r="AH76" s="71"/>
      <c r="AI76" s="71"/>
      <c r="AJ76" s="71"/>
      <c r="AK76" s="71"/>
      <c r="AL76" s="71"/>
      <c r="AM76" s="71"/>
      <c r="AN76" s="71"/>
      <c r="AO76" s="71"/>
      <c r="AP76" s="71"/>
      <c r="AQ76" s="71"/>
      <c r="AR76" s="71"/>
      <c r="AS76" s="71"/>
      <c r="AT76" s="71"/>
      <c r="AU76" s="71"/>
      <c r="AV76" s="71"/>
      <c r="AW76" s="71"/>
      <c r="AX76" s="71"/>
      <c r="AY76" s="71"/>
      <c r="AZ76" s="71"/>
      <c r="BA76" s="71"/>
      <c r="BB76" s="71"/>
      <c r="BC76" s="71"/>
      <c r="BD76" s="71"/>
      <c r="BE76" s="71"/>
      <c r="BF76" s="71"/>
      <c r="BG76" s="71"/>
      <c r="BH76" s="71"/>
      <c r="BI76" s="71"/>
      <c r="BJ76" s="71"/>
      <c r="BK76" s="71"/>
      <c r="BL76" s="71"/>
      <c r="BM76" s="71"/>
      <c r="BN76" s="71"/>
      <c r="BO76" s="71"/>
      <c r="BP76" s="71"/>
      <c r="BQ76" s="71"/>
      <c r="BR76" s="71"/>
      <c r="BS76" s="71"/>
      <c r="BT76" s="71"/>
      <c r="BU76" s="71"/>
      <c r="BV76" s="71"/>
      <c r="BW76" s="71"/>
      <c r="BX76" s="71"/>
      <c r="BY76" s="71"/>
      <c r="BZ76" s="71"/>
      <c r="CA76" s="71"/>
      <c r="CB76" s="71"/>
      <c r="CC76" s="71"/>
      <c r="CD76" s="71"/>
      <c r="CE76" s="71"/>
      <c r="CF76" s="71"/>
      <c r="CG76" s="71"/>
      <c r="CH76" s="71"/>
      <c r="CI76" s="71"/>
      <c r="CJ76" s="71"/>
      <c r="CK76" s="71"/>
      <c r="CL76" s="71"/>
      <c r="CM76" s="71"/>
      <c r="CN76" s="71"/>
      <c r="CO76" s="71"/>
      <c r="CP76" s="71"/>
      <c r="CQ76" s="71"/>
      <c r="CR76" s="71"/>
      <c r="CS76" s="71"/>
      <c r="CT76" s="71"/>
      <c r="CU76" s="71"/>
      <c r="CV76" s="71"/>
      <c r="CW76" s="71"/>
      <c r="CX76" s="71"/>
      <c r="CY76" s="71"/>
      <c r="CZ76" s="71"/>
      <c r="DA76" s="71"/>
      <c r="DB76" s="71"/>
      <c r="DC76" s="71"/>
      <c r="DD76" s="71"/>
      <c r="DE76" s="71"/>
      <c r="DF76" s="71"/>
      <c r="DG76" s="71"/>
      <c r="DH76" s="71"/>
      <c r="DI76" s="71"/>
      <c r="DJ76" s="71"/>
      <c r="DK76" s="71"/>
      <c r="DL76" s="71"/>
      <c r="DM76" s="71"/>
      <c r="DN76" s="71"/>
      <c r="DO76" s="71"/>
      <c r="DP76" s="71"/>
    </row>
    <row r="77" spans="1:120" ht="18" customHeight="1" thickTop="1" thickBot="1" x14ac:dyDescent="0.2">
      <c r="A77" s="71"/>
      <c r="B77" s="133"/>
      <c r="C77" s="236"/>
      <c r="D77" s="221"/>
      <c r="E77" s="237"/>
      <c r="F77" s="237"/>
      <c r="G77" s="237"/>
      <c r="H77" s="238"/>
      <c r="I77" s="238"/>
      <c r="J77" s="238"/>
      <c r="K77" s="238"/>
      <c r="L77" s="238"/>
      <c r="M77" s="238"/>
      <c r="N77" s="238"/>
      <c r="O77" s="238"/>
      <c r="P77" s="238"/>
      <c r="Q77" s="238"/>
      <c r="R77" s="238"/>
      <c r="S77" s="238"/>
      <c r="T77" s="238"/>
      <c r="U77" s="238"/>
      <c r="V77" s="238"/>
      <c r="W77" s="238"/>
      <c r="X77" s="238"/>
      <c r="Y77" s="71"/>
      <c r="Z77" s="71"/>
      <c r="AA77" s="71"/>
      <c r="AB77" s="71"/>
      <c r="AC77" s="71"/>
      <c r="AD77" s="71"/>
      <c r="AE77" s="71"/>
      <c r="AF77" s="71"/>
      <c r="AG77" s="71"/>
      <c r="AH77" s="71"/>
      <c r="AI77" s="71"/>
      <c r="AJ77" s="71"/>
      <c r="AK77" s="71"/>
      <c r="AL77" s="71"/>
      <c r="AM77" s="71"/>
      <c r="AN77" s="71"/>
      <c r="AO77" s="71"/>
      <c r="AP77" s="71"/>
      <c r="AQ77" s="71"/>
      <c r="AR77" s="71"/>
      <c r="AS77" s="71"/>
      <c r="AT77" s="71"/>
      <c r="AU77" s="71"/>
      <c r="AV77" s="71"/>
      <c r="AW77" s="71"/>
      <c r="AX77" s="71"/>
      <c r="AY77" s="71"/>
      <c r="AZ77" s="71"/>
      <c r="BA77" s="71"/>
      <c r="BB77" s="71"/>
      <c r="BC77" s="71"/>
      <c r="BD77" s="71"/>
      <c r="BE77" s="71"/>
      <c r="BF77" s="71"/>
      <c r="BG77" s="71"/>
      <c r="BH77" s="71"/>
      <c r="BI77" s="71"/>
      <c r="BJ77" s="71"/>
      <c r="BK77" s="71"/>
      <c r="BL77" s="71"/>
      <c r="BM77" s="71"/>
      <c r="BN77" s="71"/>
      <c r="BO77" s="71"/>
      <c r="BP77" s="71"/>
      <c r="BQ77" s="71"/>
      <c r="BR77" s="71"/>
      <c r="BS77" s="71"/>
      <c r="BT77" s="71"/>
      <c r="BU77" s="71"/>
      <c r="BV77" s="71"/>
      <c r="BW77" s="71"/>
      <c r="BX77" s="71"/>
      <c r="BY77" s="71"/>
      <c r="BZ77" s="71"/>
      <c r="CA77" s="71"/>
      <c r="CB77" s="71"/>
      <c r="CC77" s="71"/>
      <c r="CD77" s="71"/>
      <c r="CE77" s="71"/>
      <c r="CF77" s="71"/>
      <c r="CG77" s="71"/>
      <c r="CH77" s="71"/>
      <c r="CI77" s="71"/>
      <c r="CJ77" s="71"/>
      <c r="CK77" s="71"/>
      <c r="CL77" s="71"/>
      <c r="CM77" s="71"/>
      <c r="CN77" s="71"/>
      <c r="CO77" s="71"/>
      <c r="CP77" s="71"/>
      <c r="CQ77" s="71"/>
      <c r="CR77" s="71"/>
      <c r="CS77" s="71"/>
      <c r="CT77" s="71"/>
      <c r="CU77" s="71"/>
      <c r="CV77" s="71"/>
      <c r="CW77" s="71"/>
      <c r="CX77" s="71"/>
      <c r="CY77" s="71"/>
      <c r="CZ77" s="71"/>
      <c r="DA77" s="71"/>
      <c r="DB77" s="71"/>
      <c r="DC77" s="71"/>
      <c r="DD77" s="71"/>
      <c r="DE77" s="71"/>
      <c r="DF77" s="71"/>
      <c r="DG77" s="71"/>
      <c r="DH77" s="71"/>
      <c r="DI77" s="71"/>
      <c r="DJ77" s="71"/>
      <c r="DK77" s="71"/>
      <c r="DL77" s="71"/>
      <c r="DM77" s="71"/>
      <c r="DN77" s="71"/>
      <c r="DO77" s="71"/>
      <c r="DP77" s="71"/>
    </row>
    <row r="78" spans="1:120" ht="18" customHeight="1" thickTop="1" thickBot="1" x14ac:dyDescent="0.2">
      <c r="A78" s="71"/>
      <c r="B78" s="133"/>
      <c r="C78" s="236"/>
      <c r="D78" s="221"/>
      <c r="E78" s="237"/>
      <c r="F78" s="237"/>
      <c r="G78" s="237"/>
      <c r="H78" s="238"/>
      <c r="I78" s="238"/>
      <c r="J78" s="238"/>
      <c r="K78" s="238"/>
      <c r="L78" s="238"/>
      <c r="M78" s="238"/>
      <c r="N78" s="238"/>
      <c r="O78" s="238"/>
      <c r="P78" s="238"/>
      <c r="Q78" s="238"/>
      <c r="R78" s="238"/>
      <c r="S78" s="238"/>
      <c r="T78" s="238"/>
      <c r="U78" s="238"/>
      <c r="V78" s="238"/>
      <c r="W78" s="238"/>
      <c r="X78" s="238"/>
      <c r="Y78" s="71"/>
      <c r="Z78" s="71"/>
      <c r="AA78" s="71"/>
      <c r="AB78" s="71"/>
      <c r="AC78" s="71"/>
      <c r="AD78" s="71"/>
      <c r="AE78" s="71"/>
      <c r="AF78" s="71"/>
      <c r="AG78" s="71"/>
      <c r="AH78" s="71"/>
      <c r="AI78" s="71"/>
      <c r="AJ78" s="71"/>
      <c r="AK78" s="71"/>
      <c r="AL78" s="71"/>
      <c r="AM78" s="71"/>
      <c r="AN78" s="71"/>
      <c r="AO78" s="71"/>
      <c r="AP78" s="71"/>
      <c r="AQ78" s="71"/>
      <c r="AR78" s="71"/>
      <c r="AS78" s="71"/>
      <c r="AT78" s="71"/>
      <c r="AU78" s="71"/>
      <c r="AV78" s="71"/>
      <c r="AW78" s="71"/>
      <c r="AX78" s="71"/>
      <c r="AY78" s="71"/>
      <c r="AZ78" s="71"/>
      <c r="BA78" s="71"/>
      <c r="BB78" s="71"/>
      <c r="BC78" s="71"/>
      <c r="BD78" s="71"/>
      <c r="BE78" s="71"/>
      <c r="BF78" s="71"/>
      <c r="BG78" s="71"/>
      <c r="BH78" s="71"/>
      <c r="BI78" s="71"/>
      <c r="BJ78" s="71"/>
      <c r="BK78" s="71"/>
      <c r="BL78" s="71"/>
      <c r="BM78" s="71"/>
      <c r="BN78" s="71"/>
      <c r="BO78" s="71"/>
      <c r="BP78" s="71"/>
      <c r="BQ78" s="71"/>
      <c r="BR78" s="71"/>
      <c r="BS78" s="71"/>
      <c r="BT78" s="71"/>
      <c r="BU78" s="71"/>
      <c r="BV78" s="71"/>
      <c r="BW78" s="71"/>
      <c r="BX78" s="71"/>
      <c r="BY78" s="71"/>
      <c r="BZ78" s="71"/>
      <c r="CA78" s="71"/>
      <c r="CB78" s="71"/>
      <c r="CC78" s="71"/>
      <c r="CD78" s="71"/>
      <c r="CE78" s="71"/>
      <c r="CF78" s="71"/>
      <c r="CG78" s="71"/>
      <c r="CH78" s="71"/>
      <c r="CI78" s="71"/>
      <c r="CJ78" s="71"/>
      <c r="CK78" s="71"/>
      <c r="CL78" s="71"/>
      <c r="CM78" s="71"/>
      <c r="CN78" s="71"/>
      <c r="CO78" s="71"/>
      <c r="CP78" s="71"/>
      <c r="CQ78" s="71"/>
      <c r="CR78" s="71"/>
      <c r="CS78" s="71"/>
      <c r="CT78" s="71"/>
      <c r="CU78" s="71"/>
      <c r="CV78" s="71"/>
      <c r="CW78" s="71"/>
      <c r="CX78" s="71"/>
      <c r="CY78" s="71"/>
      <c r="CZ78" s="71"/>
      <c r="DA78" s="71"/>
      <c r="DB78" s="71"/>
      <c r="DC78" s="71"/>
      <c r="DD78" s="71"/>
      <c r="DE78" s="71"/>
      <c r="DF78" s="71"/>
      <c r="DG78" s="71"/>
      <c r="DH78" s="71"/>
      <c r="DI78" s="71"/>
      <c r="DJ78" s="71"/>
      <c r="DK78" s="71"/>
      <c r="DL78" s="71"/>
      <c r="DM78" s="71"/>
      <c r="DN78" s="71"/>
      <c r="DO78" s="71"/>
      <c r="DP78" s="71"/>
    </row>
    <row r="79" spans="1:120" ht="18" customHeight="1" thickTop="1" thickBot="1" x14ac:dyDescent="0.2">
      <c r="A79" s="71"/>
      <c r="B79" s="133"/>
      <c r="C79" s="236"/>
      <c r="D79" s="221"/>
      <c r="E79" s="237"/>
      <c r="F79" s="237"/>
      <c r="G79" s="237"/>
      <c r="H79" s="238"/>
      <c r="I79" s="238"/>
      <c r="J79" s="238"/>
      <c r="K79" s="238"/>
      <c r="L79" s="238"/>
      <c r="M79" s="238"/>
      <c r="N79" s="238"/>
      <c r="O79" s="238"/>
      <c r="P79" s="238"/>
      <c r="Q79" s="238"/>
      <c r="R79" s="238"/>
      <c r="S79" s="238"/>
      <c r="T79" s="238"/>
      <c r="U79" s="238"/>
      <c r="V79" s="238"/>
      <c r="W79" s="238"/>
      <c r="X79" s="238"/>
      <c r="Y79" s="71"/>
      <c r="Z79" s="71"/>
      <c r="AA79" s="71"/>
      <c r="AB79" s="71"/>
      <c r="AC79" s="71"/>
      <c r="AD79" s="71"/>
      <c r="AE79" s="71"/>
      <c r="AF79" s="71"/>
      <c r="AG79" s="71"/>
      <c r="AH79" s="71"/>
      <c r="AI79" s="71"/>
      <c r="AJ79" s="71"/>
      <c r="AK79" s="71"/>
      <c r="AL79" s="71"/>
      <c r="AM79" s="71"/>
      <c r="AN79" s="71"/>
      <c r="AO79" s="71"/>
      <c r="AP79" s="71"/>
      <c r="AQ79" s="71"/>
      <c r="AR79" s="71"/>
      <c r="AS79" s="71"/>
      <c r="AT79" s="71"/>
      <c r="AU79" s="71"/>
      <c r="AV79" s="71"/>
      <c r="AW79" s="71"/>
      <c r="AX79" s="71"/>
      <c r="AY79" s="71"/>
      <c r="AZ79" s="71"/>
      <c r="BA79" s="71"/>
      <c r="BB79" s="71"/>
      <c r="BC79" s="71"/>
      <c r="BD79" s="71"/>
      <c r="BE79" s="71"/>
      <c r="BF79" s="71"/>
      <c r="BG79" s="71"/>
      <c r="BH79" s="71"/>
      <c r="BI79" s="71"/>
      <c r="BJ79" s="71"/>
      <c r="BK79" s="71"/>
      <c r="BL79" s="71"/>
      <c r="BM79" s="71"/>
      <c r="BN79" s="71"/>
      <c r="BO79" s="71"/>
      <c r="BP79" s="71"/>
      <c r="BQ79" s="71"/>
      <c r="BR79" s="71"/>
      <c r="BS79" s="71"/>
      <c r="BT79" s="71"/>
      <c r="BU79" s="71"/>
      <c r="BV79" s="71"/>
      <c r="BW79" s="71"/>
      <c r="BX79" s="71"/>
      <c r="BY79" s="71"/>
      <c r="BZ79" s="71"/>
      <c r="CA79" s="71"/>
      <c r="CB79" s="71"/>
      <c r="CC79" s="71"/>
      <c r="CD79" s="71"/>
      <c r="CE79" s="71"/>
      <c r="CF79" s="71"/>
      <c r="CG79" s="71"/>
      <c r="CH79" s="71"/>
      <c r="CI79" s="71"/>
      <c r="CJ79" s="71"/>
      <c r="CK79" s="71"/>
      <c r="CL79" s="71"/>
      <c r="CM79" s="71"/>
      <c r="CN79" s="71"/>
      <c r="CO79" s="71"/>
      <c r="CP79" s="71"/>
      <c r="CQ79" s="71"/>
      <c r="CR79" s="71"/>
      <c r="CS79" s="71"/>
      <c r="CT79" s="71"/>
      <c r="CU79" s="71"/>
      <c r="CV79" s="71"/>
      <c r="CW79" s="71"/>
      <c r="CX79" s="71"/>
      <c r="CY79" s="71"/>
      <c r="CZ79" s="71"/>
      <c r="DA79" s="71"/>
      <c r="DB79" s="71"/>
      <c r="DC79" s="71"/>
      <c r="DD79" s="71"/>
      <c r="DE79" s="71"/>
      <c r="DF79" s="71"/>
      <c r="DG79" s="71"/>
      <c r="DH79" s="71"/>
      <c r="DI79" s="71"/>
      <c r="DJ79" s="71"/>
      <c r="DK79" s="71"/>
      <c r="DL79" s="71"/>
      <c r="DM79" s="71"/>
      <c r="DN79" s="71"/>
      <c r="DO79" s="71"/>
      <c r="DP79" s="71"/>
    </row>
    <row r="80" spans="1:120" ht="18" customHeight="1" thickTop="1" thickBot="1" x14ac:dyDescent="0.2">
      <c r="A80" s="71"/>
      <c r="B80" s="133"/>
      <c r="C80" s="236"/>
      <c r="D80" s="221"/>
      <c r="E80" s="237"/>
      <c r="F80" s="237"/>
      <c r="G80" s="237"/>
      <c r="H80" s="238"/>
      <c r="I80" s="238"/>
      <c r="J80" s="238"/>
      <c r="K80" s="238"/>
      <c r="L80" s="238"/>
      <c r="M80" s="238"/>
      <c r="N80" s="238"/>
      <c r="O80" s="238"/>
      <c r="P80" s="238"/>
      <c r="Q80" s="238"/>
      <c r="R80" s="238"/>
      <c r="S80" s="238"/>
      <c r="T80" s="238"/>
      <c r="U80" s="238"/>
      <c r="V80" s="238"/>
      <c r="W80" s="238"/>
      <c r="X80" s="238"/>
      <c r="Y80" s="71"/>
      <c r="Z80" s="71"/>
      <c r="AA80" s="71"/>
      <c r="AB80" s="71"/>
      <c r="AC80" s="71"/>
      <c r="AD80" s="71"/>
      <c r="AE80" s="71"/>
      <c r="AF80" s="71"/>
      <c r="AG80" s="71"/>
      <c r="AH80" s="71"/>
      <c r="AI80" s="71"/>
      <c r="AJ80" s="71"/>
      <c r="AK80" s="71"/>
      <c r="AL80" s="71"/>
      <c r="AM80" s="71"/>
      <c r="AN80" s="71"/>
      <c r="AO80" s="71"/>
      <c r="AP80" s="71"/>
      <c r="AQ80" s="71"/>
      <c r="AR80" s="71"/>
      <c r="AS80" s="71"/>
      <c r="AT80" s="71"/>
      <c r="AU80" s="71"/>
      <c r="AV80" s="71"/>
      <c r="AW80" s="71"/>
      <c r="AX80" s="71"/>
      <c r="AY80" s="71"/>
      <c r="AZ80" s="71"/>
      <c r="BA80" s="71"/>
      <c r="BB80" s="71"/>
      <c r="BC80" s="71"/>
      <c r="BD80" s="71"/>
      <c r="BE80" s="71"/>
      <c r="BF80" s="71"/>
      <c r="BG80" s="71"/>
      <c r="BH80" s="71"/>
      <c r="BI80" s="71"/>
      <c r="BJ80" s="71"/>
      <c r="BK80" s="71"/>
      <c r="BL80" s="71"/>
      <c r="BM80" s="71"/>
      <c r="BN80" s="71"/>
      <c r="BO80" s="71"/>
      <c r="BP80" s="71"/>
      <c r="BQ80" s="71"/>
      <c r="BR80" s="71"/>
      <c r="BS80" s="71"/>
      <c r="BT80" s="71"/>
      <c r="BU80" s="71"/>
      <c r="BV80" s="71"/>
      <c r="BW80" s="71"/>
      <c r="BX80" s="71"/>
      <c r="BY80" s="71"/>
      <c r="BZ80" s="71"/>
      <c r="CA80" s="71"/>
      <c r="CB80" s="71"/>
      <c r="CC80" s="71"/>
      <c r="CD80" s="71"/>
      <c r="CE80" s="71"/>
      <c r="CF80" s="71"/>
      <c r="CG80" s="71"/>
      <c r="CH80" s="71"/>
      <c r="CI80" s="71"/>
      <c r="CJ80" s="71"/>
      <c r="CK80" s="71"/>
      <c r="CL80" s="71"/>
      <c r="CM80" s="71"/>
      <c r="CN80" s="71"/>
      <c r="CO80" s="71"/>
      <c r="CP80" s="71"/>
      <c r="CQ80" s="71"/>
      <c r="CR80" s="71"/>
      <c r="CS80" s="71"/>
      <c r="CT80" s="71"/>
      <c r="CU80" s="71"/>
      <c r="CV80" s="71"/>
      <c r="CW80" s="71"/>
      <c r="CX80" s="71"/>
      <c r="CY80" s="71"/>
      <c r="CZ80" s="71"/>
      <c r="DA80" s="71"/>
      <c r="DB80" s="71"/>
      <c r="DC80" s="71"/>
      <c r="DD80" s="71"/>
      <c r="DE80" s="71"/>
      <c r="DF80" s="71"/>
      <c r="DG80" s="71"/>
      <c r="DH80" s="71"/>
      <c r="DI80" s="71"/>
      <c r="DJ80" s="71"/>
      <c r="DK80" s="71"/>
      <c r="DL80" s="71"/>
      <c r="DM80" s="71"/>
      <c r="DN80" s="71"/>
      <c r="DO80" s="71"/>
      <c r="DP80" s="71"/>
    </row>
    <row r="81" spans="1:120" ht="18" customHeight="1" thickTop="1" thickBot="1" x14ac:dyDescent="0.2">
      <c r="A81" s="71"/>
      <c r="B81" s="133"/>
      <c r="C81" s="236"/>
      <c r="D81" s="221"/>
      <c r="E81" s="237"/>
      <c r="F81" s="237"/>
      <c r="G81" s="237"/>
      <c r="H81" s="238"/>
      <c r="I81" s="238"/>
      <c r="J81" s="238"/>
      <c r="K81" s="238"/>
      <c r="L81" s="238"/>
      <c r="M81" s="238"/>
      <c r="N81" s="238"/>
      <c r="O81" s="238"/>
      <c r="P81" s="238"/>
      <c r="Q81" s="238"/>
      <c r="R81" s="238"/>
      <c r="S81" s="238"/>
      <c r="T81" s="238"/>
      <c r="U81" s="238"/>
      <c r="V81" s="238"/>
      <c r="W81" s="238"/>
      <c r="X81" s="238"/>
      <c r="Y81" s="71"/>
      <c r="Z81" s="71"/>
      <c r="AA81" s="71"/>
      <c r="AB81" s="71"/>
      <c r="AC81" s="71"/>
      <c r="AD81" s="71"/>
      <c r="AE81" s="71"/>
      <c r="AF81" s="71"/>
      <c r="AG81" s="71"/>
      <c r="AH81" s="71"/>
      <c r="AI81" s="71"/>
      <c r="AJ81" s="71"/>
      <c r="AK81" s="71"/>
      <c r="AL81" s="71"/>
      <c r="AM81" s="71"/>
      <c r="AN81" s="71"/>
      <c r="AO81" s="71"/>
      <c r="AP81" s="71"/>
      <c r="AQ81" s="71"/>
      <c r="AR81" s="71"/>
      <c r="AS81" s="71"/>
      <c r="AT81" s="71"/>
      <c r="AU81" s="71"/>
      <c r="AV81" s="71"/>
      <c r="AW81" s="71"/>
      <c r="AX81" s="71"/>
      <c r="AY81" s="71"/>
      <c r="AZ81" s="71"/>
      <c r="BA81" s="71"/>
      <c r="BB81" s="71"/>
      <c r="BC81" s="71"/>
      <c r="BD81" s="71"/>
      <c r="BE81" s="71"/>
      <c r="BF81" s="71"/>
      <c r="BG81" s="71"/>
      <c r="BH81" s="71"/>
      <c r="BI81" s="71"/>
      <c r="BJ81" s="71"/>
      <c r="BK81" s="71"/>
      <c r="BL81" s="71"/>
      <c r="BM81" s="71"/>
      <c r="BN81" s="71"/>
      <c r="BO81" s="71"/>
      <c r="BP81" s="71"/>
      <c r="BQ81" s="71"/>
      <c r="BR81" s="71"/>
      <c r="BS81" s="71"/>
      <c r="BT81" s="71"/>
      <c r="BU81" s="71"/>
      <c r="BV81" s="71"/>
      <c r="BW81" s="71"/>
      <c r="BX81" s="71"/>
      <c r="BY81" s="71"/>
      <c r="BZ81" s="71"/>
      <c r="CA81" s="71"/>
      <c r="CB81" s="71"/>
      <c r="CC81" s="71"/>
      <c r="CD81" s="71"/>
      <c r="CE81" s="71"/>
      <c r="CF81" s="71"/>
      <c r="CG81" s="71"/>
      <c r="CH81" s="71"/>
      <c r="CI81" s="71"/>
      <c r="CJ81" s="71"/>
      <c r="CK81" s="71"/>
      <c r="CL81" s="71"/>
      <c r="CM81" s="71"/>
      <c r="CN81" s="71"/>
      <c r="CO81" s="71"/>
      <c r="CP81" s="71"/>
      <c r="CQ81" s="71"/>
      <c r="CR81" s="71"/>
      <c r="CS81" s="71"/>
      <c r="CT81" s="71"/>
      <c r="CU81" s="71"/>
      <c r="CV81" s="71"/>
      <c r="CW81" s="71"/>
      <c r="CX81" s="71"/>
      <c r="CY81" s="71"/>
      <c r="CZ81" s="71"/>
      <c r="DA81" s="71"/>
      <c r="DB81" s="71"/>
      <c r="DC81" s="71"/>
      <c r="DD81" s="71"/>
      <c r="DE81" s="71"/>
      <c r="DF81" s="71"/>
      <c r="DG81" s="71"/>
      <c r="DH81" s="71"/>
      <c r="DI81" s="71"/>
      <c r="DJ81" s="71"/>
      <c r="DK81" s="71"/>
      <c r="DL81" s="71"/>
      <c r="DM81" s="71"/>
      <c r="DN81" s="71"/>
      <c r="DO81" s="71"/>
      <c r="DP81" s="71"/>
    </row>
    <row r="82" spans="1:120" ht="18" customHeight="1" thickTop="1" thickBot="1" x14ac:dyDescent="0.2">
      <c r="A82" s="71"/>
      <c r="B82" s="133"/>
      <c r="C82" s="236"/>
      <c r="D82" s="221"/>
      <c r="E82" s="237"/>
      <c r="F82" s="237"/>
      <c r="G82" s="237"/>
      <c r="H82" s="238"/>
      <c r="I82" s="238"/>
      <c r="J82" s="238"/>
      <c r="K82" s="238"/>
      <c r="L82" s="238"/>
      <c r="M82" s="238"/>
      <c r="N82" s="238"/>
      <c r="O82" s="238"/>
      <c r="P82" s="238"/>
      <c r="Q82" s="238"/>
      <c r="R82" s="238"/>
      <c r="S82" s="238"/>
      <c r="T82" s="238"/>
      <c r="U82" s="238"/>
      <c r="V82" s="238"/>
      <c r="W82" s="238"/>
      <c r="X82" s="238"/>
      <c r="Y82" s="71"/>
      <c r="Z82" s="71"/>
      <c r="AA82" s="71"/>
      <c r="AB82" s="71"/>
      <c r="AC82" s="71"/>
      <c r="AD82" s="71"/>
      <c r="AE82" s="71"/>
      <c r="AF82" s="71"/>
      <c r="AG82" s="71"/>
      <c r="AH82" s="71"/>
      <c r="AI82" s="71"/>
      <c r="AJ82" s="71"/>
      <c r="AK82" s="71"/>
      <c r="AL82" s="71"/>
      <c r="AM82" s="71"/>
      <c r="AN82" s="71"/>
      <c r="AO82" s="71"/>
      <c r="AP82" s="71"/>
      <c r="AQ82" s="71"/>
      <c r="AR82" s="71"/>
      <c r="AS82" s="71"/>
      <c r="AT82" s="71"/>
      <c r="AU82" s="71"/>
      <c r="AV82" s="71"/>
      <c r="AW82" s="71"/>
      <c r="AX82" s="71"/>
      <c r="AY82" s="71"/>
      <c r="AZ82" s="71"/>
      <c r="BA82" s="71"/>
      <c r="BB82" s="71"/>
      <c r="BC82" s="71"/>
      <c r="BD82" s="71"/>
      <c r="BE82" s="71"/>
      <c r="BF82" s="71"/>
      <c r="BG82" s="71"/>
      <c r="BH82" s="71"/>
      <c r="BI82" s="71"/>
      <c r="BJ82" s="71"/>
      <c r="BK82" s="71"/>
      <c r="BL82" s="71"/>
      <c r="BM82" s="71"/>
      <c r="BN82" s="71"/>
      <c r="BO82" s="71"/>
      <c r="BP82" s="71"/>
      <c r="BQ82" s="71"/>
      <c r="BR82" s="71"/>
      <c r="BS82" s="71"/>
      <c r="BT82" s="71"/>
      <c r="BU82" s="71"/>
      <c r="BV82" s="71"/>
      <c r="BW82" s="71"/>
      <c r="BX82" s="71"/>
      <c r="BY82" s="71"/>
      <c r="BZ82" s="71"/>
      <c r="CA82" s="71"/>
      <c r="CB82" s="71"/>
      <c r="CC82" s="71"/>
      <c r="CD82" s="71"/>
      <c r="CE82" s="71"/>
      <c r="CF82" s="71"/>
      <c r="CG82" s="71"/>
      <c r="CH82" s="71"/>
      <c r="CI82" s="71"/>
      <c r="CJ82" s="71"/>
      <c r="CK82" s="71"/>
      <c r="CL82" s="71"/>
      <c r="CM82" s="71"/>
      <c r="CN82" s="71"/>
      <c r="CO82" s="71"/>
      <c r="CP82" s="71"/>
      <c r="CQ82" s="71"/>
      <c r="CR82" s="71"/>
      <c r="CS82" s="71"/>
      <c r="CT82" s="71"/>
      <c r="CU82" s="71"/>
      <c r="CV82" s="71"/>
      <c r="CW82" s="71"/>
      <c r="CX82" s="71"/>
      <c r="CY82" s="71"/>
      <c r="CZ82" s="71"/>
      <c r="DA82" s="71"/>
      <c r="DB82" s="71"/>
      <c r="DC82" s="71"/>
      <c r="DD82" s="71"/>
      <c r="DE82" s="71"/>
      <c r="DF82" s="71"/>
      <c r="DG82" s="71"/>
      <c r="DH82" s="71"/>
      <c r="DI82" s="71"/>
      <c r="DJ82" s="71"/>
      <c r="DK82" s="71"/>
      <c r="DL82" s="71"/>
      <c r="DM82" s="71"/>
      <c r="DN82" s="71"/>
      <c r="DO82" s="71"/>
      <c r="DP82" s="71"/>
    </row>
    <row r="83" spans="1:120" ht="18" customHeight="1" thickTop="1" thickBot="1" x14ac:dyDescent="0.2">
      <c r="A83" s="71"/>
      <c r="B83" s="133"/>
      <c r="C83" s="236"/>
      <c r="D83" s="221"/>
      <c r="E83" s="237"/>
      <c r="F83" s="237"/>
      <c r="G83" s="237"/>
      <c r="H83" s="238"/>
      <c r="I83" s="238"/>
      <c r="J83" s="238"/>
      <c r="K83" s="238"/>
      <c r="L83" s="238"/>
      <c r="M83" s="238"/>
      <c r="N83" s="238"/>
      <c r="O83" s="238"/>
      <c r="P83" s="238"/>
      <c r="Q83" s="238"/>
      <c r="R83" s="238"/>
      <c r="S83" s="238"/>
      <c r="T83" s="238"/>
      <c r="U83" s="238"/>
      <c r="V83" s="238"/>
      <c r="W83" s="238"/>
      <c r="X83" s="238"/>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c r="BK83" s="71"/>
      <c r="BL83" s="71"/>
      <c r="BM83" s="71"/>
      <c r="BN83" s="71"/>
      <c r="BO83" s="71"/>
      <c r="BP83" s="71"/>
      <c r="BQ83" s="71"/>
      <c r="BR83" s="71"/>
      <c r="BS83" s="71"/>
      <c r="BT83" s="71"/>
      <c r="BU83" s="71"/>
      <c r="BV83" s="71"/>
      <c r="BW83" s="71"/>
      <c r="BX83" s="71"/>
      <c r="BY83" s="71"/>
      <c r="BZ83" s="71"/>
      <c r="CA83" s="71"/>
      <c r="CB83" s="71"/>
      <c r="CC83" s="71"/>
      <c r="CD83" s="71"/>
      <c r="CE83" s="71"/>
      <c r="CF83" s="71"/>
      <c r="CG83" s="71"/>
      <c r="CH83" s="71"/>
      <c r="CI83" s="71"/>
      <c r="CJ83" s="71"/>
      <c r="CK83" s="71"/>
      <c r="CL83" s="71"/>
      <c r="CM83" s="71"/>
      <c r="CN83" s="71"/>
      <c r="CO83" s="71"/>
      <c r="CP83" s="71"/>
      <c r="CQ83" s="71"/>
      <c r="CR83" s="71"/>
      <c r="CS83" s="71"/>
      <c r="CT83" s="71"/>
      <c r="CU83" s="71"/>
      <c r="CV83" s="71"/>
      <c r="CW83" s="71"/>
      <c r="CX83" s="71"/>
      <c r="CY83" s="71"/>
      <c r="CZ83" s="71"/>
      <c r="DA83" s="71"/>
      <c r="DB83" s="71"/>
      <c r="DC83" s="71"/>
      <c r="DD83" s="71"/>
      <c r="DE83" s="71"/>
      <c r="DF83" s="71"/>
      <c r="DG83" s="71"/>
      <c r="DH83" s="71"/>
      <c r="DI83" s="71"/>
      <c r="DJ83" s="71"/>
      <c r="DK83" s="71"/>
      <c r="DL83" s="71"/>
      <c r="DM83" s="71"/>
      <c r="DN83" s="71"/>
      <c r="DO83" s="71"/>
      <c r="DP83" s="71"/>
    </row>
    <row r="84" spans="1:120" ht="18" customHeight="1" thickTop="1" thickBot="1" x14ac:dyDescent="0.2">
      <c r="A84" s="71"/>
      <c r="B84" s="133"/>
      <c r="C84" s="236"/>
      <c r="D84" s="221"/>
      <c r="E84" s="237"/>
      <c r="F84" s="237"/>
      <c r="G84" s="237"/>
      <c r="H84" s="238"/>
      <c r="I84" s="238"/>
      <c r="J84" s="238"/>
      <c r="K84" s="238"/>
      <c r="L84" s="238"/>
      <c r="M84" s="238"/>
      <c r="N84" s="238"/>
      <c r="O84" s="238"/>
      <c r="P84" s="238"/>
      <c r="Q84" s="238"/>
      <c r="R84" s="238"/>
      <c r="S84" s="238"/>
      <c r="T84" s="238"/>
      <c r="U84" s="238"/>
      <c r="V84" s="238"/>
      <c r="W84" s="238"/>
      <c r="X84" s="238"/>
      <c r="Y84" s="71"/>
      <c r="Z84" s="71"/>
      <c r="AA84" s="71"/>
      <c r="AB84" s="71"/>
      <c r="AC84" s="71"/>
      <c r="AD84" s="71"/>
      <c r="AE84" s="71"/>
      <c r="AF84" s="71"/>
      <c r="AG84" s="71"/>
      <c r="AH84" s="71"/>
      <c r="AI84" s="71"/>
      <c r="AJ84" s="71"/>
      <c r="AK84" s="71"/>
      <c r="AL84" s="71"/>
      <c r="AM84" s="71"/>
      <c r="AN84" s="71"/>
      <c r="AO84" s="71"/>
      <c r="AP84" s="71"/>
      <c r="AQ84" s="71"/>
      <c r="AR84" s="71"/>
      <c r="AS84" s="71"/>
      <c r="AT84" s="71"/>
      <c r="AU84" s="71"/>
      <c r="AV84" s="71"/>
      <c r="AW84" s="71"/>
      <c r="AX84" s="71"/>
      <c r="AY84" s="71"/>
      <c r="AZ84" s="71"/>
      <c r="BA84" s="71"/>
      <c r="BB84" s="71"/>
      <c r="BC84" s="71"/>
      <c r="BD84" s="71"/>
      <c r="BE84" s="71"/>
      <c r="BF84" s="71"/>
      <c r="BG84" s="71"/>
      <c r="BH84" s="71"/>
      <c r="BI84" s="71"/>
      <c r="BJ84" s="71"/>
      <c r="BK84" s="71"/>
      <c r="BL84" s="71"/>
      <c r="BM84" s="71"/>
      <c r="BN84" s="71"/>
      <c r="BO84" s="71"/>
      <c r="BP84" s="71"/>
      <c r="BQ84" s="71"/>
      <c r="BR84" s="71"/>
      <c r="BS84" s="71"/>
      <c r="BT84" s="71"/>
      <c r="BU84" s="71"/>
      <c r="BV84" s="71"/>
      <c r="BW84" s="71"/>
      <c r="BX84" s="71"/>
      <c r="BY84" s="71"/>
      <c r="BZ84" s="71"/>
      <c r="CA84" s="71"/>
      <c r="CB84" s="71"/>
      <c r="CC84" s="71"/>
      <c r="CD84" s="71"/>
      <c r="CE84" s="71"/>
      <c r="CF84" s="71"/>
      <c r="CG84" s="71"/>
      <c r="CH84" s="71"/>
      <c r="CI84" s="71"/>
      <c r="CJ84" s="71"/>
      <c r="CK84" s="71"/>
      <c r="CL84" s="71"/>
      <c r="CM84" s="71"/>
      <c r="CN84" s="71"/>
      <c r="CO84" s="71"/>
      <c r="CP84" s="71"/>
      <c r="CQ84" s="71"/>
      <c r="CR84" s="71"/>
      <c r="CS84" s="71"/>
      <c r="CT84" s="71"/>
      <c r="CU84" s="71"/>
      <c r="CV84" s="71"/>
      <c r="CW84" s="71"/>
      <c r="CX84" s="71"/>
      <c r="CY84" s="71"/>
      <c r="CZ84" s="71"/>
      <c r="DA84" s="71"/>
      <c r="DB84" s="71"/>
      <c r="DC84" s="71"/>
      <c r="DD84" s="71"/>
      <c r="DE84" s="71"/>
      <c r="DF84" s="71"/>
      <c r="DG84" s="71"/>
      <c r="DH84" s="71"/>
      <c r="DI84" s="71"/>
      <c r="DJ84" s="71"/>
      <c r="DK84" s="71"/>
      <c r="DL84" s="71"/>
      <c r="DM84" s="71"/>
      <c r="DN84" s="71"/>
      <c r="DO84" s="71"/>
      <c r="DP84" s="71"/>
    </row>
    <row r="85" spans="1:120" ht="18" customHeight="1" thickTop="1" thickBot="1" x14ac:dyDescent="0.2">
      <c r="A85" s="71"/>
      <c r="B85" s="133"/>
      <c r="C85" s="236"/>
      <c r="D85" s="221"/>
      <c r="E85" s="237"/>
      <c r="F85" s="237"/>
      <c r="G85" s="237"/>
      <c r="H85" s="238"/>
      <c r="I85" s="238"/>
      <c r="J85" s="238"/>
      <c r="K85" s="238"/>
      <c r="L85" s="238"/>
      <c r="M85" s="238"/>
      <c r="N85" s="238"/>
      <c r="O85" s="238"/>
      <c r="P85" s="238"/>
      <c r="Q85" s="238"/>
      <c r="R85" s="238"/>
      <c r="S85" s="238"/>
      <c r="T85" s="238"/>
      <c r="U85" s="238"/>
      <c r="V85" s="238"/>
      <c r="W85" s="238"/>
      <c r="X85" s="238"/>
      <c r="Y85" s="71"/>
      <c r="Z85" s="71"/>
      <c r="AA85" s="71"/>
      <c r="AB85" s="71"/>
      <c r="AC85" s="71"/>
      <c r="AD85" s="71"/>
      <c r="AE85" s="71"/>
      <c r="AF85" s="71"/>
      <c r="AG85" s="71"/>
      <c r="AH85" s="71"/>
      <c r="AI85" s="71"/>
      <c r="AJ85" s="71"/>
      <c r="AK85" s="71"/>
      <c r="AL85" s="71"/>
      <c r="AM85" s="71"/>
      <c r="AN85" s="71"/>
      <c r="AO85" s="71"/>
      <c r="AP85" s="71"/>
      <c r="AQ85" s="71"/>
      <c r="AR85" s="71"/>
      <c r="AS85" s="71"/>
      <c r="AT85" s="71"/>
      <c r="AU85" s="71"/>
      <c r="AV85" s="71"/>
      <c r="AW85" s="71"/>
      <c r="AX85" s="71"/>
      <c r="AY85" s="71"/>
      <c r="AZ85" s="71"/>
      <c r="BA85" s="71"/>
      <c r="BB85" s="71"/>
      <c r="BC85" s="71"/>
      <c r="BD85" s="71"/>
      <c r="BE85" s="71"/>
      <c r="BF85" s="71"/>
      <c r="BG85" s="71"/>
      <c r="BH85" s="71"/>
      <c r="BI85" s="71"/>
      <c r="BJ85" s="71"/>
      <c r="BK85" s="71"/>
      <c r="BL85" s="71"/>
      <c r="BM85" s="71"/>
      <c r="BN85" s="71"/>
      <c r="BO85" s="71"/>
      <c r="BP85" s="71"/>
      <c r="BQ85" s="71"/>
      <c r="BR85" s="71"/>
      <c r="BS85" s="71"/>
      <c r="BT85" s="71"/>
      <c r="BU85" s="71"/>
      <c r="BV85" s="71"/>
      <c r="BW85" s="71"/>
      <c r="BX85" s="71"/>
      <c r="BY85" s="71"/>
      <c r="BZ85" s="71"/>
      <c r="CA85" s="71"/>
      <c r="CB85" s="71"/>
      <c r="CC85" s="71"/>
      <c r="CD85" s="71"/>
      <c r="CE85" s="71"/>
      <c r="CF85" s="71"/>
      <c r="CG85" s="71"/>
      <c r="CH85" s="71"/>
      <c r="CI85" s="71"/>
      <c r="CJ85" s="71"/>
      <c r="CK85" s="71"/>
      <c r="CL85" s="71"/>
      <c r="CM85" s="71"/>
      <c r="CN85" s="71"/>
      <c r="CO85" s="71"/>
      <c r="CP85" s="71"/>
      <c r="CQ85" s="71"/>
      <c r="CR85" s="71"/>
      <c r="CS85" s="71"/>
      <c r="CT85" s="71"/>
      <c r="CU85" s="71"/>
      <c r="CV85" s="71"/>
      <c r="CW85" s="71"/>
      <c r="CX85" s="71"/>
      <c r="CY85" s="71"/>
      <c r="CZ85" s="71"/>
      <c r="DA85" s="71"/>
      <c r="DB85" s="71"/>
      <c r="DC85" s="71"/>
      <c r="DD85" s="71"/>
      <c r="DE85" s="71"/>
      <c r="DF85" s="71"/>
      <c r="DG85" s="71"/>
      <c r="DH85" s="71"/>
      <c r="DI85" s="71"/>
      <c r="DJ85" s="71"/>
      <c r="DK85" s="71"/>
      <c r="DL85" s="71"/>
      <c r="DM85" s="71"/>
      <c r="DN85" s="71"/>
      <c r="DO85" s="71"/>
      <c r="DP85" s="71"/>
    </row>
    <row r="86" spans="1:120" ht="18" customHeight="1" thickTop="1" thickBot="1" x14ac:dyDescent="0.2">
      <c r="A86" s="71"/>
      <c r="B86" s="133"/>
      <c r="C86" s="236"/>
      <c r="D86" s="221"/>
      <c r="E86" s="237"/>
      <c r="F86" s="237"/>
      <c r="G86" s="237"/>
      <c r="H86" s="238"/>
      <c r="I86" s="238"/>
      <c r="J86" s="238"/>
      <c r="K86" s="238"/>
      <c r="L86" s="238"/>
      <c r="M86" s="238"/>
      <c r="N86" s="238"/>
      <c r="O86" s="238"/>
      <c r="P86" s="238"/>
      <c r="Q86" s="238"/>
      <c r="R86" s="238"/>
      <c r="S86" s="238"/>
      <c r="T86" s="238"/>
      <c r="U86" s="238"/>
      <c r="V86" s="238"/>
      <c r="W86" s="238"/>
      <c r="X86" s="238"/>
      <c r="Y86" s="71"/>
      <c r="Z86" s="71"/>
      <c r="AA86" s="71"/>
      <c r="AB86" s="71"/>
      <c r="AC86" s="71"/>
      <c r="AD86" s="71"/>
      <c r="AE86" s="71"/>
      <c r="AF86" s="71"/>
      <c r="AG86" s="71"/>
      <c r="AH86" s="71"/>
      <c r="AI86" s="71"/>
      <c r="AJ86" s="71"/>
      <c r="AK86" s="71"/>
      <c r="AL86" s="71"/>
      <c r="AM86" s="71"/>
      <c r="AN86" s="71"/>
      <c r="AO86" s="71"/>
      <c r="AP86" s="71"/>
      <c r="AQ86" s="71"/>
      <c r="AR86" s="71"/>
      <c r="AS86" s="71"/>
      <c r="AT86" s="71"/>
      <c r="AU86" s="71"/>
      <c r="AV86" s="71"/>
      <c r="AW86" s="71"/>
      <c r="AX86" s="71"/>
      <c r="AY86" s="71"/>
      <c r="AZ86" s="71"/>
      <c r="BA86" s="71"/>
      <c r="BB86" s="71"/>
      <c r="BC86" s="71"/>
      <c r="BD86" s="71"/>
      <c r="BE86" s="71"/>
      <c r="BF86" s="71"/>
      <c r="BG86" s="71"/>
      <c r="BH86" s="71"/>
      <c r="BI86" s="71"/>
      <c r="BJ86" s="71"/>
      <c r="BK86" s="71"/>
      <c r="BL86" s="71"/>
      <c r="BM86" s="71"/>
      <c r="BN86" s="71"/>
      <c r="BO86" s="71"/>
      <c r="BP86" s="71"/>
      <c r="BQ86" s="71"/>
      <c r="BR86" s="71"/>
      <c r="BS86" s="71"/>
      <c r="BT86" s="71"/>
      <c r="BU86" s="71"/>
      <c r="BV86" s="71"/>
      <c r="BW86" s="71"/>
      <c r="BX86" s="71"/>
      <c r="BY86" s="71"/>
      <c r="BZ86" s="71"/>
      <c r="CA86" s="71"/>
      <c r="CB86" s="71"/>
      <c r="CC86" s="71"/>
      <c r="CD86" s="71"/>
      <c r="CE86" s="71"/>
      <c r="CF86" s="71"/>
      <c r="CG86" s="71"/>
      <c r="CH86" s="71"/>
      <c r="CI86" s="71"/>
      <c r="CJ86" s="71"/>
      <c r="CK86" s="71"/>
      <c r="CL86" s="71"/>
      <c r="CM86" s="71"/>
      <c r="CN86" s="71"/>
      <c r="CO86" s="71"/>
      <c r="CP86" s="71"/>
      <c r="CQ86" s="71"/>
      <c r="CR86" s="71"/>
      <c r="CS86" s="71"/>
      <c r="CT86" s="71"/>
      <c r="CU86" s="71"/>
      <c r="CV86" s="71"/>
      <c r="CW86" s="71"/>
      <c r="CX86" s="71"/>
      <c r="CY86" s="71"/>
      <c r="CZ86" s="71"/>
      <c r="DA86" s="71"/>
      <c r="DB86" s="71"/>
      <c r="DC86" s="71"/>
      <c r="DD86" s="71"/>
      <c r="DE86" s="71"/>
      <c r="DF86" s="71"/>
      <c r="DG86" s="71"/>
      <c r="DH86" s="71"/>
      <c r="DI86" s="71"/>
      <c r="DJ86" s="71"/>
      <c r="DK86" s="71"/>
      <c r="DL86" s="71"/>
      <c r="DM86" s="71"/>
      <c r="DN86" s="71"/>
      <c r="DO86" s="71"/>
      <c r="DP86" s="71"/>
    </row>
    <row r="87" spans="1:120" ht="18" customHeight="1" thickTop="1" thickBot="1" x14ac:dyDescent="0.2">
      <c r="A87" s="71"/>
      <c r="B87" s="133"/>
      <c r="C87" s="236"/>
      <c r="D87" s="221"/>
      <c r="E87" s="237"/>
      <c r="F87" s="237"/>
      <c r="G87" s="237"/>
      <c r="H87" s="238"/>
      <c r="I87" s="238"/>
      <c r="J87" s="238"/>
      <c r="K87" s="238"/>
      <c r="L87" s="238"/>
      <c r="M87" s="238"/>
      <c r="N87" s="238"/>
      <c r="O87" s="238"/>
      <c r="P87" s="238"/>
      <c r="Q87" s="238"/>
      <c r="R87" s="238"/>
      <c r="S87" s="238"/>
      <c r="T87" s="238"/>
      <c r="U87" s="238"/>
      <c r="V87" s="238"/>
      <c r="W87" s="238"/>
      <c r="X87" s="238"/>
      <c r="Y87" s="71"/>
      <c r="Z87" s="71"/>
      <c r="AA87" s="71"/>
      <c r="AB87" s="71"/>
      <c r="AC87" s="71"/>
      <c r="AD87" s="71"/>
      <c r="AE87" s="71"/>
      <c r="AF87" s="71"/>
      <c r="AG87" s="71"/>
      <c r="AH87" s="71"/>
      <c r="AI87" s="71"/>
      <c r="AJ87" s="71"/>
      <c r="AK87" s="71"/>
      <c r="AL87" s="71"/>
      <c r="AM87" s="71"/>
      <c r="AN87" s="71"/>
      <c r="AO87" s="71"/>
      <c r="AP87" s="71"/>
      <c r="AQ87" s="71"/>
      <c r="AR87" s="71"/>
      <c r="AS87" s="71"/>
      <c r="AT87" s="71"/>
      <c r="AU87" s="71"/>
      <c r="AV87" s="71"/>
      <c r="AW87" s="71"/>
      <c r="AX87" s="71"/>
      <c r="AY87" s="71"/>
      <c r="AZ87" s="71"/>
      <c r="BA87" s="71"/>
      <c r="BB87" s="71"/>
      <c r="BC87" s="71"/>
      <c r="BD87" s="71"/>
      <c r="BE87" s="71"/>
      <c r="BF87" s="71"/>
      <c r="BG87" s="71"/>
      <c r="BH87" s="71"/>
      <c r="BI87" s="71"/>
      <c r="BJ87" s="71"/>
      <c r="BK87" s="71"/>
      <c r="BL87" s="71"/>
      <c r="BM87" s="71"/>
      <c r="BN87" s="71"/>
      <c r="BO87" s="71"/>
      <c r="BP87" s="71"/>
      <c r="BQ87" s="71"/>
      <c r="BR87" s="71"/>
      <c r="BS87" s="71"/>
      <c r="BT87" s="71"/>
      <c r="BU87" s="71"/>
      <c r="BV87" s="71"/>
      <c r="BW87" s="71"/>
      <c r="BX87" s="71"/>
      <c r="BY87" s="71"/>
      <c r="BZ87" s="71"/>
      <c r="CA87" s="71"/>
      <c r="CB87" s="71"/>
      <c r="CC87" s="71"/>
      <c r="CD87" s="71"/>
      <c r="CE87" s="71"/>
      <c r="CF87" s="71"/>
      <c r="CG87" s="71"/>
      <c r="CH87" s="71"/>
      <c r="CI87" s="71"/>
      <c r="CJ87" s="71"/>
      <c r="CK87" s="71"/>
      <c r="CL87" s="71"/>
      <c r="CM87" s="71"/>
      <c r="CN87" s="71"/>
      <c r="CO87" s="71"/>
      <c r="CP87" s="71"/>
      <c r="CQ87" s="71"/>
      <c r="CR87" s="71"/>
      <c r="CS87" s="71"/>
      <c r="CT87" s="71"/>
      <c r="CU87" s="71"/>
      <c r="CV87" s="71"/>
      <c r="CW87" s="71"/>
      <c r="CX87" s="71"/>
      <c r="CY87" s="71"/>
      <c r="CZ87" s="71"/>
      <c r="DA87" s="71"/>
      <c r="DB87" s="71"/>
      <c r="DC87" s="71"/>
      <c r="DD87" s="71"/>
      <c r="DE87" s="71"/>
      <c r="DF87" s="71"/>
      <c r="DG87" s="71"/>
      <c r="DH87" s="71"/>
      <c r="DI87" s="71"/>
      <c r="DJ87" s="71"/>
      <c r="DK87" s="71"/>
      <c r="DL87" s="71"/>
      <c r="DM87" s="71"/>
      <c r="DN87" s="71"/>
      <c r="DO87" s="71"/>
      <c r="DP87" s="71"/>
    </row>
    <row r="88" spans="1:120" ht="18" customHeight="1" thickTop="1" thickBot="1" x14ac:dyDescent="0.2">
      <c r="A88" s="71"/>
      <c r="B88" s="133"/>
      <c r="C88" s="236"/>
      <c r="D88" s="221"/>
      <c r="E88" s="237"/>
      <c r="F88" s="237"/>
      <c r="G88" s="237"/>
      <c r="H88" s="238"/>
      <c r="I88" s="238"/>
      <c r="J88" s="238"/>
      <c r="K88" s="238"/>
      <c r="L88" s="238"/>
      <c r="M88" s="238"/>
      <c r="N88" s="238"/>
      <c r="O88" s="238"/>
      <c r="P88" s="238"/>
      <c r="Q88" s="238"/>
      <c r="R88" s="238"/>
      <c r="S88" s="238"/>
      <c r="T88" s="238"/>
      <c r="U88" s="238"/>
      <c r="V88" s="238"/>
      <c r="W88" s="238"/>
      <c r="X88" s="238"/>
      <c r="Y88" s="71"/>
      <c r="Z88" s="71"/>
      <c r="AA88" s="71"/>
      <c r="AB88" s="71"/>
      <c r="AC88" s="71"/>
      <c r="AD88" s="71"/>
      <c r="AE88" s="71"/>
      <c r="AF88" s="71"/>
      <c r="AG88" s="71"/>
      <c r="AH88" s="71"/>
      <c r="AI88" s="71"/>
      <c r="AJ88" s="71"/>
      <c r="AK88" s="71"/>
      <c r="AL88" s="71"/>
      <c r="AM88" s="71"/>
      <c r="AN88" s="71"/>
      <c r="AO88" s="71"/>
      <c r="AP88" s="71"/>
      <c r="AQ88" s="71"/>
      <c r="AR88" s="71"/>
      <c r="AS88" s="71"/>
      <c r="AT88" s="71"/>
      <c r="AU88" s="71"/>
      <c r="AV88" s="71"/>
      <c r="AW88" s="71"/>
      <c r="AX88" s="71"/>
      <c r="AY88" s="71"/>
      <c r="AZ88" s="71"/>
      <c r="BA88" s="71"/>
      <c r="BB88" s="71"/>
      <c r="BC88" s="71"/>
      <c r="BD88" s="71"/>
      <c r="BE88" s="71"/>
      <c r="BF88" s="71"/>
      <c r="BG88" s="71"/>
      <c r="BH88" s="71"/>
      <c r="BI88" s="71"/>
      <c r="BJ88" s="71"/>
      <c r="BK88" s="71"/>
      <c r="BL88" s="71"/>
      <c r="BM88" s="71"/>
      <c r="BN88" s="71"/>
      <c r="BO88" s="71"/>
      <c r="BP88" s="71"/>
      <c r="BQ88" s="71"/>
      <c r="BR88" s="71"/>
      <c r="BS88" s="71"/>
      <c r="BT88" s="71"/>
      <c r="BU88" s="71"/>
      <c r="BV88" s="71"/>
      <c r="BW88" s="71"/>
      <c r="BX88" s="71"/>
      <c r="BY88" s="71"/>
      <c r="BZ88" s="71"/>
      <c r="CA88" s="71"/>
      <c r="CB88" s="71"/>
      <c r="CC88" s="71"/>
      <c r="CD88" s="71"/>
      <c r="CE88" s="71"/>
      <c r="CF88" s="71"/>
      <c r="CG88" s="71"/>
      <c r="CH88" s="71"/>
      <c r="CI88" s="71"/>
      <c r="CJ88" s="71"/>
      <c r="CK88" s="71"/>
      <c r="CL88" s="71"/>
      <c r="CM88" s="71"/>
      <c r="CN88" s="71"/>
      <c r="CO88" s="71"/>
      <c r="CP88" s="71"/>
      <c r="CQ88" s="71"/>
      <c r="CR88" s="71"/>
      <c r="CS88" s="71"/>
      <c r="CT88" s="71"/>
      <c r="CU88" s="71"/>
      <c r="CV88" s="71"/>
      <c r="CW88" s="71"/>
      <c r="CX88" s="71"/>
      <c r="CY88" s="71"/>
      <c r="CZ88" s="71"/>
      <c r="DA88" s="71"/>
      <c r="DB88" s="71"/>
      <c r="DC88" s="71"/>
      <c r="DD88" s="71"/>
      <c r="DE88" s="71"/>
      <c r="DF88" s="71"/>
      <c r="DG88" s="71"/>
      <c r="DH88" s="71"/>
      <c r="DI88" s="71"/>
      <c r="DJ88" s="71"/>
      <c r="DK88" s="71"/>
      <c r="DL88" s="71"/>
      <c r="DM88" s="71"/>
      <c r="DN88" s="71"/>
      <c r="DO88" s="71"/>
      <c r="DP88" s="71"/>
    </row>
    <row r="89" spans="1:120" ht="18" customHeight="1" thickTop="1" thickBot="1" x14ac:dyDescent="0.2">
      <c r="A89" s="71"/>
      <c r="B89" s="133"/>
      <c r="C89" s="236"/>
      <c r="D89" s="221"/>
      <c r="E89" s="237"/>
      <c r="F89" s="237"/>
      <c r="G89" s="237"/>
      <c r="H89" s="238"/>
      <c r="I89" s="238"/>
      <c r="J89" s="238"/>
      <c r="K89" s="238"/>
      <c r="L89" s="238"/>
      <c r="M89" s="238"/>
      <c r="N89" s="238"/>
      <c r="O89" s="238"/>
      <c r="P89" s="238"/>
      <c r="Q89" s="238"/>
      <c r="R89" s="238"/>
      <c r="S89" s="238"/>
      <c r="T89" s="238"/>
      <c r="U89" s="238"/>
      <c r="V89" s="238"/>
      <c r="W89" s="238"/>
      <c r="X89" s="238"/>
      <c r="Y89" s="71"/>
      <c r="Z89" s="71"/>
      <c r="AA89" s="71"/>
      <c r="AB89" s="71"/>
      <c r="AC89" s="71"/>
      <c r="AD89" s="71"/>
      <c r="AE89" s="71"/>
      <c r="AF89" s="71"/>
      <c r="AG89" s="71"/>
      <c r="AH89" s="71"/>
      <c r="AI89" s="71"/>
      <c r="AJ89" s="71"/>
      <c r="AK89" s="71"/>
      <c r="AL89" s="71"/>
      <c r="AM89" s="71"/>
      <c r="AN89" s="71"/>
      <c r="AO89" s="71"/>
      <c r="AP89" s="71"/>
      <c r="AQ89" s="71"/>
      <c r="AR89" s="71"/>
      <c r="AS89" s="71"/>
      <c r="AT89" s="71"/>
      <c r="AU89" s="71"/>
      <c r="AV89" s="71"/>
      <c r="AW89" s="71"/>
      <c r="AX89" s="71"/>
      <c r="AY89" s="71"/>
      <c r="AZ89" s="71"/>
      <c r="BA89" s="71"/>
      <c r="BB89" s="71"/>
      <c r="BC89" s="71"/>
      <c r="BD89" s="71"/>
      <c r="BE89" s="71"/>
      <c r="BF89" s="71"/>
      <c r="BG89" s="71"/>
      <c r="BH89" s="71"/>
      <c r="BI89" s="71"/>
      <c r="BJ89" s="71"/>
      <c r="BK89" s="71"/>
      <c r="BL89" s="71"/>
      <c r="BM89" s="71"/>
      <c r="BN89" s="71"/>
      <c r="BO89" s="71"/>
      <c r="BP89" s="71"/>
      <c r="BQ89" s="71"/>
      <c r="BR89" s="71"/>
      <c r="BS89" s="71"/>
      <c r="BT89" s="71"/>
      <c r="BU89" s="71"/>
      <c r="BV89" s="71"/>
      <c r="BW89" s="71"/>
      <c r="BX89" s="71"/>
      <c r="BY89" s="71"/>
      <c r="BZ89" s="71"/>
      <c r="CA89" s="71"/>
      <c r="CB89" s="71"/>
      <c r="CC89" s="71"/>
      <c r="CD89" s="71"/>
      <c r="CE89" s="71"/>
      <c r="CF89" s="71"/>
      <c r="CG89" s="71"/>
      <c r="CH89" s="71"/>
      <c r="CI89" s="71"/>
      <c r="CJ89" s="71"/>
      <c r="CK89" s="71"/>
      <c r="CL89" s="71"/>
      <c r="CM89" s="71"/>
      <c r="CN89" s="71"/>
      <c r="CO89" s="71"/>
      <c r="CP89" s="71"/>
      <c r="CQ89" s="71"/>
      <c r="CR89" s="71"/>
      <c r="CS89" s="71"/>
      <c r="CT89" s="71"/>
      <c r="CU89" s="71"/>
      <c r="CV89" s="71"/>
      <c r="CW89" s="71"/>
      <c r="CX89" s="71"/>
      <c r="CY89" s="71"/>
      <c r="CZ89" s="71"/>
      <c r="DA89" s="71"/>
      <c r="DB89" s="71"/>
      <c r="DC89" s="71"/>
      <c r="DD89" s="71"/>
      <c r="DE89" s="71"/>
      <c r="DF89" s="71"/>
      <c r="DG89" s="71"/>
      <c r="DH89" s="71"/>
      <c r="DI89" s="71"/>
      <c r="DJ89" s="71"/>
      <c r="DK89" s="71"/>
      <c r="DL89" s="71"/>
      <c r="DM89" s="71"/>
      <c r="DN89" s="71"/>
      <c r="DO89" s="71"/>
      <c r="DP89" s="71"/>
    </row>
    <row r="90" spans="1:120" ht="18" customHeight="1" thickTop="1" thickBot="1" x14ac:dyDescent="0.2">
      <c r="A90" s="71"/>
      <c r="B90" s="133"/>
      <c r="C90" s="236"/>
      <c r="D90" s="221"/>
      <c r="E90" s="237"/>
      <c r="F90" s="237"/>
      <c r="G90" s="237"/>
      <c r="H90" s="238"/>
      <c r="I90" s="238"/>
      <c r="J90" s="238"/>
      <c r="K90" s="238"/>
      <c r="L90" s="238"/>
      <c r="M90" s="238"/>
      <c r="N90" s="238"/>
      <c r="O90" s="238"/>
      <c r="P90" s="238"/>
      <c r="Q90" s="238"/>
      <c r="R90" s="238"/>
      <c r="S90" s="238"/>
      <c r="T90" s="238"/>
      <c r="U90" s="238"/>
      <c r="V90" s="238"/>
      <c r="W90" s="238"/>
      <c r="X90" s="238"/>
      <c r="Y90" s="71"/>
      <c r="Z90" s="71"/>
      <c r="AA90" s="71"/>
      <c r="AB90" s="71"/>
      <c r="AC90" s="71"/>
      <c r="AD90" s="71"/>
      <c r="AE90" s="71"/>
      <c r="AF90" s="71"/>
      <c r="AG90" s="71"/>
      <c r="AH90" s="71"/>
      <c r="AI90" s="71"/>
      <c r="AJ90" s="71"/>
      <c r="AK90" s="71"/>
      <c r="AL90" s="71"/>
      <c r="AM90" s="71"/>
      <c r="AN90" s="71"/>
      <c r="AO90" s="71"/>
      <c r="AP90" s="71"/>
      <c r="AQ90" s="71"/>
      <c r="AR90" s="71"/>
      <c r="AS90" s="71"/>
      <c r="AT90" s="71"/>
      <c r="AU90" s="71"/>
      <c r="AV90" s="71"/>
      <c r="AW90" s="71"/>
      <c r="AX90" s="71"/>
      <c r="AY90" s="71"/>
      <c r="AZ90" s="71"/>
      <c r="BA90" s="71"/>
      <c r="BB90" s="71"/>
      <c r="BC90" s="71"/>
      <c r="BD90" s="71"/>
      <c r="BE90" s="71"/>
      <c r="BF90" s="71"/>
      <c r="BG90" s="71"/>
      <c r="BH90" s="71"/>
      <c r="BI90" s="71"/>
      <c r="BJ90" s="71"/>
      <c r="BK90" s="71"/>
      <c r="BL90" s="71"/>
      <c r="BM90" s="71"/>
      <c r="BN90" s="71"/>
      <c r="BO90" s="71"/>
      <c r="BP90" s="71"/>
      <c r="BQ90" s="71"/>
      <c r="BR90" s="71"/>
      <c r="BS90" s="71"/>
      <c r="BT90" s="71"/>
      <c r="BU90" s="71"/>
      <c r="BV90" s="71"/>
      <c r="BW90" s="71"/>
      <c r="BX90" s="71"/>
      <c r="BY90" s="71"/>
      <c r="BZ90" s="71"/>
      <c r="CA90" s="71"/>
      <c r="CB90" s="71"/>
      <c r="CC90" s="71"/>
      <c r="CD90" s="71"/>
      <c r="CE90" s="71"/>
      <c r="CF90" s="71"/>
      <c r="CG90" s="71"/>
      <c r="CH90" s="71"/>
      <c r="CI90" s="71"/>
      <c r="CJ90" s="71"/>
      <c r="CK90" s="71"/>
      <c r="CL90" s="71"/>
      <c r="CM90" s="71"/>
      <c r="CN90" s="71"/>
      <c r="CO90" s="71"/>
      <c r="CP90" s="71"/>
      <c r="CQ90" s="71"/>
      <c r="CR90" s="71"/>
      <c r="CS90" s="71"/>
      <c r="CT90" s="71"/>
      <c r="CU90" s="71"/>
      <c r="CV90" s="71"/>
      <c r="CW90" s="71"/>
      <c r="CX90" s="71"/>
      <c r="CY90" s="71"/>
      <c r="CZ90" s="71"/>
      <c r="DA90" s="71"/>
      <c r="DB90" s="71"/>
      <c r="DC90" s="71"/>
      <c r="DD90" s="71"/>
      <c r="DE90" s="71"/>
      <c r="DF90" s="71"/>
      <c r="DG90" s="71"/>
      <c r="DH90" s="71"/>
      <c r="DI90" s="71"/>
      <c r="DJ90" s="71"/>
      <c r="DK90" s="71"/>
      <c r="DL90" s="71"/>
      <c r="DM90" s="71"/>
      <c r="DN90" s="71"/>
      <c r="DO90" s="71"/>
      <c r="DP90" s="71"/>
    </row>
    <row r="91" spans="1:120" ht="18" customHeight="1" thickTop="1" thickBot="1" x14ac:dyDescent="0.2">
      <c r="A91" s="71"/>
      <c r="B91" s="133"/>
      <c r="C91" s="236"/>
      <c r="D91" s="221"/>
      <c r="E91" s="237"/>
      <c r="F91" s="237"/>
      <c r="G91" s="237"/>
      <c r="H91" s="238"/>
      <c r="I91" s="238"/>
      <c r="J91" s="238"/>
      <c r="K91" s="238"/>
      <c r="L91" s="238"/>
      <c r="M91" s="238"/>
      <c r="N91" s="238"/>
      <c r="O91" s="238"/>
      <c r="P91" s="238"/>
      <c r="Q91" s="238"/>
      <c r="R91" s="238"/>
      <c r="S91" s="238"/>
      <c r="T91" s="238"/>
      <c r="U91" s="238"/>
      <c r="V91" s="238"/>
      <c r="W91" s="238"/>
      <c r="X91" s="238"/>
      <c r="Y91" s="71"/>
      <c r="Z91" s="71"/>
      <c r="AA91" s="71"/>
      <c r="AB91" s="71"/>
      <c r="AC91" s="71"/>
      <c r="AD91" s="71"/>
      <c r="AE91" s="71"/>
      <c r="AF91" s="71"/>
      <c r="AG91" s="71"/>
      <c r="AH91" s="71"/>
      <c r="AI91" s="71"/>
      <c r="AJ91" s="71"/>
      <c r="AK91" s="71"/>
      <c r="AL91" s="71"/>
      <c r="AM91" s="71"/>
      <c r="AN91" s="71"/>
      <c r="AO91" s="71"/>
      <c r="AP91" s="71"/>
      <c r="AQ91" s="71"/>
      <c r="AR91" s="71"/>
      <c r="AS91" s="71"/>
      <c r="AT91" s="71"/>
      <c r="AU91" s="71"/>
      <c r="AV91" s="71"/>
      <c r="AW91" s="71"/>
      <c r="AX91" s="71"/>
      <c r="AY91" s="71"/>
      <c r="AZ91" s="71"/>
      <c r="BA91" s="71"/>
      <c r="BB91" s="71"/>
      <c r="BC91" s="71"/>
      <c r="BD91" s="71"/>
      <c r="BE91" s="71"/>
      <c r="BF91" s="71"/>
      <c r="BG91" s="71"/>
      <c r="BH91" s="71"/>
      <c r="BI91" s="71"/>
      <c r="BJ91" s="71"/>
      <c r="BK91" s="71"/>
      <c r="BL91" s="71"/>
      <c r="BM91" s="71"/>
      <c r="BN91" s="71"/>
      <c r="BO91" s="71"/>
      <c r="BP91" s="71"/>
      <c r="BQ91" s="71"/>
      <c r="BR91" s="71"/>
      <c r="BS91" s="71"/>
      <c r="BT91" s="71"/>
      <c r="BU91" s="71"/>
      <c r="BV91" s="71"/>
      <c r="BW91" s="71"/>
      <c r="BX91" s="71"/>
      <c r="BY91" s="71"/>
      <c r="BZ91" s="71"/>
      <c r="CA91" s="71"/>
      <c r="CB91" s="71"/>
      <c r="CC91" s="71"/>
      <c r="CD91" s="71"/>
      <c r="CE91" s="71"/>
      <c r="CF91" s="71"/>
      <c r="CG91" s="71"/>
      <c r="CH91" s="71"/>
      <c r="CI91" s="71"/>
      <c r="CJ91" s="71"/>
      <c r="CK91" s="71"/>
      <c r="CL91" s="71"/>
      <c r="CM91" s="71"/>
      <c r="CN91" s="71"/>
      <c r="CO91" s="71"/>
      <c r="CP91" s="71"/>
      <c r="CQ91" s="71"/>
      <c r="CR91" s="71"/>
      <c r="CS91" s="71"/>
      <c r="CT91" s="71"/>
      <c r="CU91" s="71"/>
      <c r="CV91" s="71"/>
      <c r="CW91" s="71"/>
      <c r="CX91" s="71"/>
      <c r="CY91" s="71"/>
      <c r="CZ91" s="71"/>
      <c r="DA91" s="71"/>
      <c r="DB91" s="71"/>
      <c r="DC91" s="71"/>
      <c r="DD91" s="71"/>
      <c r="DE91" s="71"/>
      <c r="DF91" s="71"/>
      <c r="DG91" s="71"/>
      <c r="DH91" s="71"/>
      <c r="DI91" s="71"/>
      <c r="DJ91" s="71"/>
      <c r="DK91" s="71"/>
      <c r="DL91" s="71"/>
      <c r="DM91" s="71"/>
      <c r="DN91" s="71"/>
      <c r="DO91" s="71"/>
      <c r="DP91" s="71"/>
    </row>
    <row r="92" spans="1:120" ht="18" customHeight="1" thickTop="1" thickBot="1" x14ac:dyDescent="0.2">
      <c r="A92" s="71"/>
      <c r="B92" s="133"/>
      <c r="C92" s="236"/>
      <c r="D92" s="221"/>
      <c r="E92" s="237"/>
      <c r="F92" s="237"/>
      <c r="G92" s="237"/>
      <c r="H92" s="238"/>
      <c r="I92" s="238"/>
      <c r="J92" s="238"/>
      <c r="K92" s="238"/>
      <c r="L92" s="238"/>
      <c r="M92" s="238"/>
      <c r="N92" s="238"/>
      <c r="O92" s="238"/>
      <c r="P92" s="238"/>
      <c r="Q92" s="238"/>
      <c r="R92" s="238"/>
      <c r="S92" s="238"/>
      <c r="T92" s="238"/>
      <c r="U92" s="238"/>
      <c r="V92" s="238"/>
      <c r="W92" s="238"/>
      <c r="X92" s="238"/>
      <c r="Y92" s="71"/>
      <c r="Z92" s="71"/>
      <c r="AA92" s="71"/>
      <c r="AB92" s="71"/>
      <c r="AC92" s="71"/>
      <c r="AD92" s="71"/>
      <c r="AE92" s="71"/>
      <c r="AF92" s="71"/>
      <c r="AG92" s="71"/>
      <c r="AH92" s="71"/>
      <c r="AI92" s="71"/>
      <c r="AJ92" s="71"/>
      <c r="AK92" s="71"/>
      <c r="AL92" s="71"/>
      <c r="AM92" s="71"/>
      <c r="AN92" s="71"/>
      <c r="AO92" s="71"/>
      <c r="AP92" s="71"/>
      <c r="AQ92" s="71"/>
      <c r="AR92" s="71"/>
      <c r="AS92" s="71"/>
      <c r="AT92" s="71"/>
      <c r="AU92" s="71"/>
      <c r="AV92" s="71"/>
      <c r="AW92" s="71"/>
      <c r="AX92" s="71"/>
      <c r="AY92" s="71"/>
      <c r="AZ92" s="71"/>
      <c r="BA92" s="71"/>
      <c r="BB92" s="71"/>
      <c r="BC92" s="71"/>
      <c r="BD92" s="71"/>
      <c r="BE92" s="71"/>
      <c r="BF92" s="71"/>
      <c r="BG92" s="71"/>
      <c r="BH92" s="71"/>
      <c r="BI92" s="71"/>
      <c r="BJ92" s="71"/>
      <c r="BK92" s="71"/>
      <c r="BL92" s="71"/>
      <c r="BM92" s="71"/>
      <c r="BN92" s="71"/>
      <c r="BO92" s="71"/>
      <c r="BP92" s="71"/>
      <c r="BQ92" s="71"/>
      <c r="BR92" s="71"/>
      <c r="BS92" s="71"/>
      <c r="BT92" s="71"/>
      <c r="BU92" s="71"/>
      <c r="BV92" s="71"/>
      <c r="BW92" s="71"/>
      <c r="BX92" s="71"/>
      <c r="BY92" s="71"/>
      <c r="BZ92" s="71"/>
      <c r="CA92" s="71"/>
      <c r="CB92" s="71"/>
      <c r="CC92" s="71"/>
      <c r="CD92" s="71"/>
      <c r="CE92" s="71"/>
      <c r="CF92" s="71"/>
      <c r="CG92" s="71"/>
      <c r="CH92" s="71"/>
      <c r="CI92" s="71"/>
      <c r="CJ92" s="71"/>
      <c r="CK92" s="71"/>
      <c r="CL92" s="71"/>
      <c r="CM92" s="71"/>
      <c r="CN92" s="71"/>
      <c r="CO92" s="71"/>
      <c r="CP92" s="71"/>
      <c r="CQ92" s="71"/>
      <c r="CR92" s="71"/>
      <c r="CS92" s="71"/>
      <c r="CT92" s="71"/>
      <c r="CU92" s="71"/>
      <c r="CV92" s="71"/>
      <c r="CW92" s="71"/>
      <c r="CX92" s="71"/>
      <c r="CY92" s="71"/>
      <c r="CZ92" s="71"/>
      <c r="DA92" s="71"/>
      <c r="DB92" s="71"/>
      <c r="DC92" s="71"/>
      <c r="DD92" s="71"/>
      <c r="DE92" s="71"/>
      <c r="DF92" s="71"/>
      <c r="DG92" s="71"/>
      <c r="DH92" s="71"/>
      <c r="DI92" s="71"/>
      <c r="DJ92" s="71"/>
      <c r="DK92" s="71"/>
      <c r="DL92" s="71"/>
      <c r="DM92" s="71"/>
      <c r="DN92" s="71"/>
      <c r="DO92" s="71"/>
      <c r="DP92" s="71"/>
    </row>
    <row r="93" spans="1:120" ht="18" customHeight="1" thickTop="1" thickBot="1" x14ac:dyDescent="0.2">
      <c r="A93" s="71"/>
      <c r="B93" s="133"/>
      <c r="C93" s="236"/>
      <c r="D93" s="221"/>
      <c r="E93" s="237"/>
      <c r="F93" s="237"/>
      <c r="G93" s="237"/>
      <c r="H93" s="238"/>
      <c r="I93" s="238"/>
      <c r="J93" s="238"/>
      <c r="K93" s="238"/>
      <c r="L93" s="238"/>
      <c r="M93" s="238"/>
      <c r="N93" s="238"/>
      <c r="O93" s="238"/>
      <c r="P93" s="238"/>
      <c r="Q93" s="238"/>
      <c r="R93" s="238"/>
      <c r="S93" s="238"/>
      <c r="T93" s="238"/>
      <c r="U93" s="238"/>
      <c r="V93" s="238"/>
      <c r="W93" s="238"/>
      <c r="X93" s="238"/>
      <c r="Y93" s="71"/>
      <c r="Z93" s="71"/>
      <c r="AA93" s="71"/>
      <c r="AB93" s="71"/>
      <c r="AC93" s="71"/>
      <c r="AD93" s="71"/>
      <c r="AE93" s="71"/>
      <c r="AF93" s="71"/>
      <c r="AG93" s="71"/>
      <c r="AH93" s="71"/>
      <c r="AI93" s="71"/>
      <c r="AJ93" s="71"/>
      <c r="AK93" s="71"/>
      <c r="AL93" s="71"/>
      <c r="AM93" s="71"/>
      <c r="AN93" s="71"/>
      <c r="AO93" s="71"/>
      <c r="AP93" s="71"/>
      <c r="AQ93" s="71"/>
      <c r="AR93" s="71"/>
      <c r="AS93" s="71"/>
      <c r="AT93" s="71"/>
      <c r="AU93" s="71"/>
      <c r="AV93" s="71"/>
      <c r="AW93" s="71"/>
      <c r="AX93" s="71"/>
      <c r="AY93" s="71"/>
      <c r="AZ93" s="71"/>
      <c r="BA93" s="71"/>
      <c r="BB93" s="71"/>
      <c r="BC93" s="71"/>
      <c r="BD93" s="71"/>
      <c r="BE93" s="71"/>
      <c r="BF93" s="71"/>
      <c r="BG93" s="71"/>
      <c r="BH93" s="71"/>
      <c r="BI93" s="71"/>
      <c r="BJ93" s="71"/>
      <c r="BK93" s="71"/>
      <c r="BL93" s="71"/>
      <c r="BM93" s="71"/>
      <c r="BN93" s="71"/>
      <c r="BO93" s="71"/>
      <c r="BP93" s="71"/>
      <c r="BQ93" s="71"/>
      <c r="BR93" s="71"/>
      <c r="BS93" s="71"/>
      <c r="BT93" s="71"/>
      <c r="BU93" s="71"/>
      <c r="BV93" s="71"/>
      <c r="BW93" s="71"/>
      <c r="BX93" s="71"/>
      <c r="BY93" s="71"/>
      <c r="BZ93" s="71"/>
      <c r="CA93" s="71"/>
      <c r="CB93" s="71"/>
      <c r="CC93" s="71"/>
      <c r="CD93" s="71"/>
      <c r="CE93" s="71"/>
      <c r="CF93" s="71"/>
      <c r="CG93" s="71"/>
      <c r="CH93" s="71"/>
      <c r="CI93" s="71"/>
      <c r="CJ93" s="71"/>
      <c r="CK93" s="71"/>
      <c r="CL93" s="71"/>
      <c r="CM93" s="71"/>
      <c r="CN93" s="71"/>
      <c r="CO93" s="71"/>
      <c r="CP93" s="71"/>
      <c r="CQ93" s="71"/>
      <c r="CR93" s="71"/>
      <c r="CS93" s="71"/>
      <c r="CT93" s="71"/>
      <c r="CU93" s="71"/>
      <c r="CV93" s="71"/>
      <c r="CW93" s="71"/>
      <c r="CX93" s="71"/>
      <c r="CY93" s="71"/>
      <c r="CZ93" s="71"/>
      <c r="DA93" s="71"/>
      <c r="DB93" s="71"/>
      <c r="DC93" s="71"/>
      <c r="DD93" s="71"/>
      <c r="DE93" s="71"/>
      <c r="DF93" s="71"/>
      <c r="DG93" s="71"/>
      <c r="DH93" s="71"/>
      <c r="DI93" s="71"/>
      <c r="DJ93" s="71"/>
      <c r="DK93" s="71"/>
      <c r="DL93" s="71"/>
      <c r="DM93" s="71"/>
      <c r="DN93" s="71"/>
      <c r="DO93" s="71"/>
      <c r="DP93" s="71"/>
    </row>
    <row r="94" spans="1:120" ht="18" customHeight="1" thickTop="1" thickBot="1" x14ac:dyDescent="0.2">
      <c r="A94" s="71"/>
      <c r="B94" s="133"/>
      <c r="C94" s="236"/>
      <c r="D94" s="221"/>
      <c r="E94" s="237"/>
      <c r="F94" s="237"/>
      <c r="G94" s="237"/>
      <c r="H94" s="238"/>
      <c r="I94" s="238"/>
      <c r="J94" s="238"/>
      <c r="K94" s="238"/>
      <c r="L94" s="238"/>
      <c r="M94" s="238"/>
      <c r="N94" s="238"/>
      <c r="O94" s="238"/>
      <c r="P94" s="238"/>
      <c r="Q94" s="238"/>
      <c r="R94" s="238"/>
      <c r="S94" s="238"/>
      <c r="T94" s="238"/>
      <c r="U94" s="238"/>
      <c r="V94" s="238"/>
      <c r="W94" s="238"/>
      <c r="X94" s="238"/>
      <c r="Y94" s="71"/>
      <c r="Z94" s="71"/>
      <c r="AA94" s="71"/>
      <c r="AB94" s="71"/>
      <c r="AC94" s="71"/>
      <c r="AD94" s="71"/>
      <c r="AE94" s="71"/>
      <c r="AF94" s="71"/>
      <c r="AG94" s="71"/>
      <c r="AH94" s="71"/>
      <c r="AI94" s="71"/>
      <c r="AJ94" s="71"/>
      <c r="AK94" s="71"/>
      <c r="AL94" s="71"/>
      <c r="AM94" s="71"/>
      <c r="AN94" s="71"/>
      <c r="AO94" s="71"/>
      <c r="AP94" s="71"/>
      <c r="AQ94" s="71"/>
      <c r="AR94" s="71"/>
      <c r="AS94" s="71"/>
      <c r="AT94" s="71"/>
      <c r="AU94" s="71"/>
      <c r="AV94" s="71"/>
      <c r="AW94" s="71"/>
      <c r="AX94" s="71"/>
      <c r="AY94" s="71"/>
      <c r="AZ94" s="71"/>
      <c r="BA94" s="71"/>
      <c r="BB94" s="71"/>
      <c r="BC94" s="71"/>
      <c r="BD94" s="71"/>
      <c r="BE94" s="71"/>
      <c r="BF94" s="71"/>
      <c r="BG94" s="71"/>
      <c r="BH94" s="71"/>
      <c r="BI94" s="71"/>
      <c r="BJ94" s="71"/>
      <c r="BK94" s="71"/>
      <c r="BL94" s="71"/>
      <c r="BM94" s="71"/>
      <c r="BN94" s="71"/>
      <c r="BO94" s="71"/>
      <c r="BP94" s="71"/>
      <c r="BQ94" s="71"/>
      <c r="BR94" s="71"/>
      <c r="BS94" s="71"/>
      <c r="BT94" s="71"/>
      <c r="BU94" s="71"/>
      <c r="BV94" s="71"/>
      <c r="BW94" s="71"/>
      <c r="BX94" s="71"/>
      <c r="BY94" s="71"/>
      <c r="BZ94" s="71"/>
      <c r="CA94" s="71"/>
      <c r="CB94" s="71"/>
      <c r="CC94" s="71"/>
      <c r="CD94" s="71"/>
      <c r="CE94" s="71"/>
      <c r="CF94" s="71"/>
      <c r="CG94" s="71"/>
      <c r="CH94" s="71"/>
      <c r="CI94" s="71"/>
      <c r="CJ94" s="71"/>
      <c r="CK94" s="71"/>
      <c r="CL94" s="71"/>
      <c r="CM94" s="71"/>
      <c r="CN94" s="71"/>
      <c r="CO94" s="71"/>
      <c r="CP94" s="71"/>
      <c r="CQ94" s="71"/>
      <c r="CR94" s="71"/>
      <c r="CS94" s="71"/>
      <c r="CT94" s="71"/>
      <c r="CU94" s="71"/>
      <c r="CV94" s="71"/>
      <c r="CW94" s="71"/>
      <c r="CX94" s="71"/>
      <c r="CY94" s="71"/>
      <c r="CZ94" s="71"/>
      <c r="DA94" s="71"/>
      <c r="DB94" s="71"/>
      <c r="DC94" s="71"/>
      <c r="DD94" s="71"/>
      <c r="DE94" s="71"/>
      <c r="DF94" s="71"/>
      <c r="DG94" s="71"/>
      <c r="DH94" s="71"/>
      <c r="DI94" s="71"/>
      <c r="DJ94" s="71"/>
      <c r="DK94" s="71"/>
      <c r="DL94" s="71"/>
      <c r="DM94" s="71"/>
      <c r="DN94" s="71"/>
      <c r="DO94" s="71"/>
      <c r="DP94" s="71"/>
    </row>
    <row r="95" spans="1:120" ht="18" customHeight="1" thickTop="1" thickBot="1" x14ac:dyDescent="0.2">
      <c r="A95" s="71"/>
      <c r="B95" s="133"/>
      <c r="C95" s="236"/>
      <c r="D95" s="221"/>
      <c r="E95" s="237"/>
      <c r="F95" s="237"/>
      <c r="G95" s="237"/>
      <c r="H95" s="238"/>
      <c r="I95" s="238"/>
      <c r="J95" s="238"/>
      <c r="K95" s="238"/>
      <c r="L95" s="238"/>
      <c r="M95" s="238"/>
      <c r="N95" s="238"/>
      <c r="O95" s="238"/>
      <c r="P95" s="238"/>
      <c r="Q95" s="238"/>
      <c r="R95" s="238"/>
      <c r="S95" s="238"/>
      <c r="T95" s="238"/>
      <c r="U95" s="238"/>
      <c r="V95" s="238"/>
      <c r="W95" s="238"/>
      <c r="X95" s="238"/>
      <c r="Y95" s="71"/>
      <c r="Z95" s="71"/>
      <c r="AA95" s="71"/>
      <c r="AB95" s="71"/>
      <c r="AC95" s="71"/>
      <c r="AD95" s="71"/>
      <c r="AE95" s="71"/>
      <c r="AF95" s="71"/>
      <c r="AG95" s="71"/>
      <c r="AH95" s="71"/>
      <c r="AI95" s="71"/>
      <c r="AJ95" s="71"/>
      <c r="AK95" s="71"/>
      <c r="AL95" s="71"/>
      <c r="AM95" s="71"/>
      <c r="AN95" s="71"/>
      <c r="AO95" s="71"/>
      <c r="AP95" s="71"/>
      <c r="AQ95" s="71"/>
      <c r="AR95" s="71"/>
      <c r="AS95" s="71"/>
      <c r="AT95" s="71"/>
      <c r="AU95" s="71"/>
      <c r="AV95" s="71"/>
      <c r="AW95" s="71"/>
      <c r="AX95" s="71"/>
      <c r="AY95" s="71"/>
      <c r="AZ95" s="71"/>
      <c r="BA95" s="71"/>
      <c r="BB95" s="71"/>
      <c r="BC95" s="71"/>
      <c r="BD95" s="71"/>
      <c r="BE95" s="71"/>
      <c r="BF95" s="71"/>
      <c r="BG95" s="71"/>
      <c r="BH95" s="71"/>
      <c r="BI95" s="71"/>
      <c r="BJ95" s="71"/>
      <c r="BK95" s="71"/>
      <c r="BL95" s="71"/>
      <c r="BM95" s="71"/>
      <c r="BN95" s="71"/>
      <c r="BO95" s="71"/>
      <c r="BP95" s="71"/>
      <c r="BQ95" s="71"/>
      <c r="BR95" s="71"/>
      <c r="BS95" s="71"/>
      <c r="BT95" s="71"/>
      <c r="BU95" s="71"/>
      <c r="BV95" s="71"/>
      <c r="BW95" s="71"/>
      <c r="BX95" s="71"/>
      <c r="BY95" s="71"/>
      <c r="BZ95" s="71"/>
      <c r="CA95" s="71"/>
      <c r="CB95" s="71"/>
      <c r="CC95" s="71"/>
      <c r="CD95" s="71"/>
      <c r="CE95" s="71"/>
      <c r="CF95" s="71"/>
      <c r="CG95" s="71"/>
      <c r="CH95" s="71"/>
      <c r="CI95" s="71"/>
      <c r="CJ95" s="71"/>
      <c r="CK95" s="71"/>
      <c r="CL95" s="71"/>
      <c r="CM95" s="71"/>
      <c r="CN95" s="71"/>
      <c r="CO95" s="71"/>
      <c r="CP95" s="71"/>
      <c r="CQ95" s="71"/>
      <c r="CR95" s="71"/>
      <c r="CS95" s="71"/>
      <c r="CT95" s="71"/>
      <c r="CU95" s="71"/>
      <c r="CV95" s="71"/>
      <c r="CW95" s="71"/>
      <c r="CX95" s="71"/>
      <c r="CY95" s="71"/>
      <c r="CZ95" s="71"/>
      <c r="DA95" s="71"/>
      <c r="DB95" s="71"/>
      <c r="DC95" s="71"/>
      <c r="DD95" s="71"/>
      <c r="DE95" s="71"/>
      <c r="DF95" s="71"/>
      <c r="DG95" s="71"/>
      <c r="DH95" s="71"/>
      <c r="DI95" s="71"/>
      <c r="DJ95" s="71"/>
      <c r="DK95" s="71"/>
      <c r="DL95" s="71"/>
      <c r="DM95" s="71"/>
      <c r="DN95" s="71"/>
      <c r="DO95" s="71"/>
      <c r="DP95" s="71"/>
    </row>
    <row r="96" spans="1:120" ht="18" customHeight="1" thickTop="1" thickBot="1" x14ac:dyDescent="0.2">
      <c r="A96" s="71"/>
      <c r="B96" s="133"/>
      <c r="C96" s="236"/>
      <c r="D96" s="221"/>
      <c r="E96" s="237"/>
      <c r="F96" s="237"/>
      <c r="G96" s="237"/>
      <c r="H96" s="238"/>
      <c r="I96" s="238"/>
      <c r="J96" s="238"/>
      <c r="K96" s="238"/>
      <c r="L96" s="238"/>
      <c r="M96" s="238"/>
      <c r="N96" s="238"/>
      <c r="O96" s="238"/>
      <c r="P96" s="238"/>
      <c r="Q96" s="238"/>
      <c r="R96" s="238"/>
      <c r="S96" s="238"/>
      <c r="T96" s="238"/>
      <c r="U96" s="238"/>
      <c r="V96" s="238"/>
      <c r="W96" s="238"/>
      <c r="X96" s="238"/>
      <c r="Y96" s="71"/>
      <c r="Z96" s="71"/>
      <c r="AA96" s="71"/>
      <c r="AB96" s="71"/>
      <c r="AC96" s="71"/>
      <c r="AD96" s="71"/>
      <c r="AE96" s="71"/>
      <c r="AF96" s="71"/>
      <c r="AG96" s="71"/>
      <c r="AH96" s="71"/>
      <c r="AI96" s="71"/>
      <c r="AJ96" s="71"/>
      <c r="AK96" s="71"/>
      <c r="AL96" s="71"/>
      <c r="AM96" s="71"/>
      <c r="AN96" s="71"/>
      <c r="AO96" s="71"/>
      <c r="AP96" s="71"/>
      <c r="AQ96" s="71"/>
      <c r="AR96" s="71"/>
      <c r="AS96" s="71"/>
      <c r="AT96" s="71"/>
      <c r="AU96" s="71"/>
      <c r="AV96" s="71"/>
      <c r="AW96" s="71"/>
      <c r="AX96" s="71"/>
      <c r="AY96" s="71"/>
      <c r="AZ96" s="71"/>
      <c r="BA96" s="71"/>
      <c r="BB96" s="71"/>
      <c r="BC96" s="71"/>
      <c r="BD96" s="71"/>
      <c r="BE96" s="71"/>
      <c r="BF96" s="71"/>
      <c r="BG96" s="71"/>
      <c r="BH96" s="71"/>
      <c r="BI96" s="71"/>
      <c r="BJ96" s="71"/>
      <c r="BK96" s="71"/>
      <c r="BL96" s="71"/>
      <c r="BM96" s="71"/>
      <c r="BN96" s="71"/>
      <c r="BO96" s="71"/>
      <c r="BP96" s="71"/>
      <c r="BQ96" s="71"/>
      <c r="BR96" s="71"/>
      <c r="BS96" s="71"/>
      <c r="BT96" s="71"/>
      <c r="BU96" s="71"/>
      <c r="BV96" s="71"/>
      <c r="BW96" s="71"/>
      <c r="BX96" s="71"/>
      <c r="BY96" s="71"/>
      <c r="BZ96" s="71"/>
      <c r="CA96" s="71"/>
      <c r="CB96" s="71"/>
      <c r="CC96" s="71"/>
      <c r="CD96" s="71"/>
      <c r="CE96" s="71"/>
      <c r="CF96" s="71"/>
      <c r="CG96" s="71"/>
      <c r="CH96" s="71"/>
      <c r="CI96" s="71"/>
      <c r="CJ96" s="71"/>
      <c r="CK96" s="71"/>
      <c r="CL96" s="71"/>
      <c r="CM96" s="71"/>
      <c r="CN96" s="71"/>
      <c r="CO96" s="71"/>
      <c r="CP96" s="71"/>
      <c r="CQ96" s="71"/>
      <c r="CR96" s="71"/>
      <c r="CS96" s="71"/>
      <c r="CT96" s="71"/>
      <c r="CU96" s="71"/>
      <c r="CV96" s="71"/>
      <c r="CW96" s="71"/>
      <c r="CX96" s="71"/>
      <c r="CY96" s="71"/>
      <c r="CZ96" s="71"/>
      <c r="DA96" s="71"/>
      <c r="DB96" s="71"/>
      <c r="DC96" s="71"/>
      <c r="DD96" s="71"/>
      <c r="DE96" s="71"/>
      <c r="DF96" s="71"/>
      <c r="DG96" s="71"/>
      <c r="DH96" s="71"/>
      <c r="DI96" s="71"/>
      <c r="DJ96" s="71"/>
      <c r="DK96" s="71"/>
      <c r="DL96" s="71"/>
      <c r="DM96" s="71"/>
      <c r="DN96" s="71"/>
      <c r="DO96" s="71"/>
      <c r="DP96" s="71"/>
    </row>
    <row r="97" spans="1:120" ht="18" customHeight="1" thickTop="1" thickBot="1" x14ac:dyDescent="0.2">
      <c r="A97" s="71"/>
      <c r="B97" s="133"/>
      <c r="C97" s="236"/>
      <c r="D97" s="221"/>
      <c r="E97" s="237"/>
      <c r="F97" s="237"/>
      <c r="G97" s="237"/>
      <c r="H97" s="238"/>
      <c r="I97" s="238"/>
      <c r="J97" s="238"/>
      <c r="K97" s="238"/>
      <c r="L97" s="238"/>
      <c r="M97" s="238"/>
      <c r="N97" s="238"/>
      <c r="O97" s="238"/>
      <c r="P97" s="238"/>
      <c r="Q97" s="238"/>
      <c r="R97" s="238"/>
      <c r="S97" s="238"/>
      <c r="T97" s="238"/>
      <c r="U97" s="238"/>
      <c r="V97" s="238"/>
      <c r="W97" s="238"/>
      <c r="X97" s="238"/>
      <c r="Y97" s="71"/>
      <c r="Z97" s="71"/>
      <c r="AA97" s="71"/>
      <c r="AB97" s="71"/>
      <c r="AC97" s="71"/>
      <c r="AD97" s="71"/>
      <c r="AE97" s="71"/>
      <c r="AF97" s="71"/>
      <c r="AG97" s="71"/>
      <c r="AH97" s="71"/>
      <c r="AI97" s="71"/>
      <c r="AJ97" s="71"/>
      <c r="AK97" s="71"/>
      <c r="AL97" s="71"/>
      <c r="AM97" s="71"/>
      <c r="AN97" s="71"/>
      <c r="AO97" s="71"/>
      <c r="AP97" s="71"/>
      <c r="AQ97" s="71"/>
      <c r="AR97" s="71"/>
      <c r="AS97" s="71"/>
      <c r="AT97" s="71"/>
      <c r="AU97" s="71"/>
      <c r="AV97" s="71"/>
      <c r="AW97" s="71"/>
      <c r="AX97" s="71"/>
      <c r="AY97" s="71"/>
      <c r="AZ97" s="71"/>
      <c r="BA97" s="71"/>
      <c r="BB97" s="71"/>
      <c r="BC97" s="71"/>
      <c r="BD97" s="71"/>
      <c r="BE97" s="71"/>
      <c r="BF97" s="71"/>
      <c r="BG97" s="71"/>
      <c r="BH97" s="71"/>
      <c r="BI97" s="71"/>
      <c r="BJ97" s="71"/>
      <c r="BK97" s="71"/>
      <c r="BL97" s="71"/>
      <c r="BM97" s="71"/>
      <c r="BN97" s="71"/>
      <c r="BO97" s="71"/>
      <c r="BP97" s="71"/>
      <c r="BQ97" s="71"/>
      <c r="BR97" s="71"/>
      <c r="BS97" s="71"/>
      <c r="BT97" s="71"/>
      <c r="BU97" s="71"/>
      <c r="BV97" s="71"/>
      <c r="BW97" s="71"/>
      <c r="BX97" s="71"/>
      <c r="BY97" s="71"/>
      <c r="BZ97" s="71"/>
      <c r="CA97" s="71"/>
      <c r="CB97" s="71"/>
      <c r="CC97" s="71"/>
      <c r="CD97" s="71"/>
      <c r="CE97" s="71"/>
      <c r="CF97" s="71"/>
      <c r="CG97" s="71"/>
      <c r="CH97" s="71"/>
      <c r="CI97" s="71"/>
      <c r="CJ97" s="71"/>
      <c r="CK97" s="71"/>
      <c r="CL97" s="71"/>
      <c r="CM97" s="71"/>
      <c r="CN97" s="71"/>
      <c r="CO97" s="71"/>
      <c r="CP97" s="71"/>
      <c r="CQ97" s="71"/>
      <c r="CR97" s="71"/>
      <c r="CS97" s="71"/>
      <c r="CT97" s="71"/>
      <c r="CU97" s="71"/>
      <c r="CV97" s="71"/>
      <c r="CW97" s="71"/>
      <c r="CX97" s="71"/>
      <c r="CY97" s="71"/>
      <c r="CZ97" s="71"/>
      <c r="DA97" s="71"/>
      <c r="DB97" s="71"/>
      <c r="DC97" s="71"/>
      <c r="DD97" s="71"/>
      <c r="DE97" s="71"/>
      <c r="DF97" s="71"/>
      <c r="DG97" s="71"/>
      <c r="DH97" s="71"/>
      <c r="DI97" s="71"/>
      <c r="DJ97" s="71"/>
      <c r="DK97" s="71"/>
      <c r="DL97" s="71"/>
      <c r="DM97" s="71"/>
      <c r="DN97" s="71"/>
      <c r="DO97" s="71"/>
      <c r="DP97" s="71"/>
    </row>
    <row r="98" spans="1:120" ht="18" customHeight="1" thickTop="1" thickBot="1" x14ac:dyDescent="0.2">
      <c r="A98" s="71"/>
      <c r="B98" s="133"/>
      <c r="C98" s="236"/>
      <c r="D98" s="221"/>
      <c r="E98" s="237"/>
      <c r="F98" s="237"/>
      <c r="G98" s="237"/>
      <c r="H98" s="238"/>
      <c r="I98" s="238"/>
      <c r="J98" s="238"/>
      <c r="K98" s="238"/>
      <c r="L98" s="238"/>
      <c r="M98" s="238"/>
      <c r="N98" s="238"/>
      <c r="O98" s="238"/>
      <c r="P98" s="238"/>
      <c r="Q98" s="238"/>
      <c r="R98" s="238"/>
      <c r="S98" s="238"/>
      <c r="T98" s="238"/>
      <c r="U98" s="238"/>
      <c r="V98" s="238"/>
      <c r="W98" s="238"/>
      <c r="X98" s="238"/>
      <c r="Y98" s="71"/>
      <c r="Z98" s="71"/>
      <c r="AA98" s="71"/>
      <c r="AB98" s="71"/>
      <c r="AC98" s="71"/>
      <c r="AD98" s="71"/>
      <c r="AE98" s="71"/>
      <c r="AF98" s="71"/>
      <c r="AG98" s="71"/>
      <c r="AH98" s="71"/>
      <c r="AI98" s="71"/>
      <c r="AJ98" s="71"/>
      <c r="AK98" s="71"/>
      <c r="AL98" s="71"/>
      <c r="AM98" s="71"/>
      <c r="AN98" s="71"/>
      <c r="AO98" s="71"/>
      <c r="AP98" s="71"/>
      <c r="AQ98" s="71"/>
      <c r="AR98" s="71"/>
      <c r="AS98" s="71"/>
      <c r="AT98" s="71"/>
      <c r="AU98" s="71"/>
      <c r="AV98" s="71"/>
      <c r="AW98" s="71"/>
      <c r="AX98" s="71"/>
      <c r="AY98" s="71"/>
      <c r="AZ98" s="71"/>
      <c r="BA98" s="71"/>
      <c r="BB98" s="71"/>
      <c r="BC98" s="71"/>
      <c r="BD98" s="71"/>
      <c r="BE98" s="71"/>
      <c r="BF98" s="71"/>
      <c r="BG98" s="71"/>
      <c r="BH98" s="71"/>
      <c r="BI98" s="71"/>
      <c r="BJ98" s="71"/>
      <c r="BK98" s="71"/>
      <c r="BL98" s="71"/>
      <c r="BM98" s="71"/>
      <c r="BN98" s="71"/>
      <c r="BO98" s="71"/>
      <c r="BP98" s="71"/>
      <c r="BQ98" s="71"/>
      <c r="BR98" s="71"/>
      <c r="BS98" s="71"/>
      <c r="BT98" s="71"/>
      <c r="BU98" s="71"/>
      <c r="BV98" s="71"/>
      <c r="BW98" s="71"/>
      <c r="BX98" s="71"/>
      <c r="BY98" s="71"/>
      <c r="BZ98" s="71"/>
      <c r="CA98" s="71"/>
      <c r="CB98" s="71"/>
      <c r="CC98" s="71"/>
      <c r="CD98" s="71"/>
      <c r="CE98" s="71"/>
      <c r="CF98" s="71"/>
      <c r="CG98" s="71"/>
      <c r="CH98" s="71"/>
      <c r="CI98" s="71"/>
      <c r="CJ98" s="71"/>
      <c r="CK98" s="71"/>
      <c r="CL98" s="71"/>
      <c r="CM98" s="71"/>
      <c r="CN98" s="71"/>
      <c r="CO98" s="71"/>
      <c r="CP98" s="71"/>
      <c r="CQ98" s="71"/>
      <c r="CR98" s="71"/>
      <c r="CS98" s="71"/>
      <c r="CT98" s="71"/>
      <c r="CU98" s="71"/>
      <c r="CV98" s="71"/>
      <c r="CW98" s="71"/>
      <c r="CX98" s="71"/>
      <c r="CY98" s="71"/>
      <c r="CZ98" s="71"/>
      <c r="DA98" s="71"/>
      <c r="DB98" s="71"/>
      <c r="DC98" s="71"/>
      <c r="DD98" s="71"/>
      <c r="DE98" s="71"/>
      <c r="DF98" s="71"/>
      <c r="DG98" s="71"/>
      <c r="DH98" s="71"/>
      <c r="DI98" s="71"/>
      <c r="DJ98" s="71"/>
      <c r="DK98" s="71"/>
      <c r="DL98" s="71"/>
      <c r="DM98" s="71"/>
      <c r="DN98" s="71"/>
      <c r="DO98" s="71"/>
      <c r="DP98" s="71"/>
    </row>
    <row r="99" spans="1:120" ht="18" customHeight="1" thickTop="1" thickBot="1" x14ac:dyDescent="0.2">
      <c r="A99" s="71"/>
      <c r="B99" s="133"/>
      <c r="C99" s="236"/>
      <c r="D99" s="221"/>
      <c r="E99" s="237"/>
      <c r="F99" s="237"/>
      <c r="G99" s="237"/>
      <c r="H99" s="238"/>
      <c r="I99" s="238"/>
      <c r="J99" s="238"/>
      <c r="K99" s="238"/>
      <c r="L99" s="238"/>
      <c r="M99" s="238"/>
      <c r="N99" s="238"/>
      <c r="O99" s="238"/>
      <c r="P99" s="238"/>
      <c r="Q99" s="238"/>
      <c r="R99" s="238"/>
      <c r="S99" s="238"/>
      <c r="T99" s="238"/>
      <c r="U99" s="238"/>
      <c r="V99" s="238"/>
      <c r="W99" s="238"/>
      <c r="X99" s="238"/>
      <c r="Y99" s="71"/>
      <c r="Z99" s="71"/>
      <c r="AA99" s="71"/>
      <c r="AB99" s="71"/>
      <c r="AC99" s="71"/>
      <c r="AD99" s="71"/>
      <c r="AE99" s="71"/>
      <c r="AF99" s="71"/>
      <c r="AG99" s="71"/>
      <c r="AH99" s="71"/>
      <c r="AI99" s="71"/>
      <c r="AJ99" s="71"/>
      <c r="AK99" s="71"/>
      <c r="AL99" s="71"/>
      <c r="AM99" s="71"/>
      <c r="AN99" s="71"/>
      <c r="AO99" s="71"/>
      <c r="AP99" s="71"/>
      <c r="AQ99" s="71"/>
      <c r="AR99" s="71"/>
      <c r="AS99" s="71"/>
      <c r="AT99" s="71"/>
      <c r="AU99" s="71"/>
      <c r="AV99" s="71"/>
      <c r="AW99" s="71"/>
      <c r="AX99" s="71"/>
      <c r="AY99" s="71"/>
      <c r="AZ99" s="71"/>
      <c r="BA99" s="71"/>
      <c r="BB99" s="71"/>
      <c r="BC99" s="71"/>
      <c r="BD99" s="71"/>
      <c r="BE99" s="71"/>
      <c r="BF99" s="71"/>
      <c r="BG99" s="71"/>
      <c r="BH99" s="71"/>
      <c r="BI99" s="71"/>
      <c r="BJ99" s="71"/>
      <c r="BK99" s="71"/>
      <c r="BL99" s="71"/>
      <c r="BM99" s="71"/>
      <c r="BN99" s="71"/>
      <c r="BO99" s="71"/>
      <c r="BP99" s="71"/>
      <c r="BQ99" s="71"/>
      <c r="BR99" s="71"/>
      <c r="BS99" s="71"/>
      <c r="BT99" s="71"/>
      <c r="BU99" s="71"/>
      <c r="BV99" s="71"/>
      <c r="BW99" s="71"/>
      <c r="BX99" s="71"/>
      <c r="BY99" s="71"/>
      <c r="BZ99" s="71"/>
      <c r="CA99" s="71"/>
      <c r="CB99" s="71"/>
      <c r="CC99" s="71"/>
      <c r="CD99" s="71"/>
      <c r="CE99" s="71"/>
      <c r="CF99" s="71"/>
      <c r="CG99" s="71"/>
      <c r="CH99" s="71"/>
      <c r="CI99" s="71"/>
      <c r="CJ99" s="71"/>
      <c r="CK99" s="71"/>
      <c r="CL99" s="71"/>
      <c r="CM99" s="71"/>
      <c r="CN99" s="71"/>
      <c r="CO99" s="71"/>
      <c r="CP99" s="71"/>
      <c r="CQ99" s="71"/>
      <c r="CR99" s="71"/>
      <c r="CS99" s="71"/>
      <c r="CT99" s="71"/>
      <c r="CU99" s="71"/>
      <c r="CV99" s="71"/>
      <c r="CW99" s="71"/>
      <c r="CX99" s="71"/>
      <c r="CY99" s="71"/>
      <c r="CZ99" s="71"/>
      <c r="DA99" s="71"/>
      <c r="DB99" s="71"/>
      <c r="DC99" s="71"/>
      <c r="DD99" s="71"/>
      <c r="DE99" s="71"/>
      <c r="DF99" s="71"/>
      <c r="DG99" s="71"/>
      <c r="DH99" s="71"/>
      <c r="DI99" s="71"/>
      <c r="DJ99" s="71"/>
      <c r="DK99" s="71"/>
      <c r="DL99" s="71"/>
      <c r="DM99" s="71"/>
      <c r="DN99" s="71"/>
      <c r="DO99" s="71"/>
      <c r="DP99" s="71"/>
    </row>
    <row r="100" spans="1:120" ht="18" customHeight="1" thickTop="1" thickBot="1" x14ac:dyDescent="0.2">
      <c r="A100" s="71"/>
      <c r="B100" s="133"/>
      <c r="C100" s="236"/>
      <c r="D100" s="221"/>
      <c r="E100" s="237"/>
      <c r="F100" s="237"/>
      <c r="G100" s="237"/>
      <c r="H100" s="238"/>
      <c r="I100" s="238"/>
      <c r="J100" s="238"/>
      <c r="K100" s="238"/>
      <c r="L100" s="238"/>
      <c r="M100" s="238"/>
      <c r="N100" s="238"/>
      <c r="O100" s="238"/>
      <c r="P100" s="238"/>
      <c r="Q100" s="238"/>
      <c r="R100" s="238"/>
      <c r="S100" s="238"/>
      <c r="T100" s="238"/>
      <c r="U100" s="238"/>
      <c r="V100" s="238"/>
      <c r="W100" s="238"/>
      <c r="X100" s="238"/>
      <c r="Y100" s="71"/>
      <c r="Z100" s="71"/>
      <c r="AA100" s="71"/>
      <c r="AB100" s="71"/>
      <c r="AC100" s="71"/>
      <c r="AD100" s="71"/>
      <c r="AE100" s="71"/>
      <c r="AF100" s="71"/>
      <c r="AG100" s="71"/>
      <c r="AH100" s="71"/>
      <c r="AI100" s="71"/>
      <c r="AJ100" s="71"/>
      <c r="AK100" s="71"/>
      <c r="AL100" s="71"/>
      <c r="AM100" s="71"/>
      <c r="AN100" s="71"/>
      <c r="AO100" s="71"/>
      <c r="AP100" s="71"/>
      <c r="AQ100" s="71"/>
      <c r="AR100" s="71"/>
      <c r="AS100" s="71"/>
      <c r="AT100" s="71"/>
      <c r="AU100" s="71"/>
      <c r="AV100" s="71"/>
      <c r="AW100" s="71"/>
      <c r="AX100" s="71"/>
      <c r="AY100" s="71"/>
      <c r="AZ100" s="71"/>
      <c r="BA100" s="71"/>
      <c r="BB100" s="71"/>
      <c r="BC100" s="71"/>
      <c r="BD100" s="71"/>
      <c r="BE100" s="71"/>
      <c r="BF100" s="71"/>
      <c r="BG100" s="71"/>
      <c r="BH100" s="71"/>
      <c r="BI100" s="71"/>
      <c r="BJ100" s="71"/>
      <c r="BK100" s="71"/>
      <c r="BL100" s="71"/>
      <c r="BM100" s="71"/>
      <c r="BN100" s="71"/>
      <c r="BO100" s="71"/>
      <c r="BP100" s="71"/>
      <c r="BQ100" s="71"/>
      <c r="BR100" s="71"/>
      <c r="BS100" s="71"/>
      <c r="BT100" s="71"/>
      <c r="BU100" s="71"/>
      <c r="BV100" s="71"/>
      <c r="BW100" s="71"/>
      <c r="BX100" s="71"/>
      <c r="BY100" s="71"/>
      <c r="BZ100" s="71"/>
      <c r="CA100" s="71"/>
      <c r="CB100" s="71"/>
      <c r="CC100" s="71"/>
      <c r="CD100" s="71"/>
      <c r="CE100" s="71"/>
      <c r="CF100" s="71"/>
      <c r="CG100" s="71"/>
      <c r="CH100" s="71"/>
      <c r="CI100" s="71"/>
      <c r="CJ100" s="71"/>
      <c r="CK100" s="71"/>
      <c r="CL100" s="71"/>
      <c r="CM100" s="71"/>
      <c r="CN100" s="71"/>
      <c r="CO100" s="71"/>
      <c r="CP100" s="71"/>
      <c r="CQ100" s="71"/>
      <c r="CR100" s="71"/>
      <c r="CS100" s="71"/>
      <c r="CT100" s="71"/>
      <c r="CU100" s="71"/>
      <c r="CV100" s="71"/>
      <c r="CW100" s="71"/>
      <c r="CX100" s="71"/>
      <c r="CY100" s="71"/>
      <c r="CZ100" s="71"/>
      <c r="DA100" s="71"/>
      <c r="DB100" s="71"/>
      <c r="DC100" s="71"/>
      <c r="DD100" s="71"/>
      <c r="DE100" s="71"/>
      <c r="DF100" s="71"/>
      <c r="DG100" s="71"/>
      <c r="DH100" s="71"/>
      <c r="DI100" s="71"/>
      <c r="DJ100" s="71"/>
      <c r="DK100" s="71"/>
      <c r="DL100" s="71"/>
      <c r="DM100" s="71"/>
      <c r="DN100" s="71"/>
      <c r="DO100" s="71"/>
      <c r="DP100" s="71"/>
    </row>
    <row r="101" spans="1:120" ht="18" customHeight="1" thickTop="1" thickBot="1" x14ac:dyDescent="0.2">
      <c r="A101" s="71"/>
      <c r="B101" s="133"/>
      <c r="C101" s="236"/>
      <c r="D101" s="221"/>
      <c r="E101" s="237"/>
      <c r="F101" s="237"/>
      <c r="G101" s="237"/>
      <c r="H101" s="238"/>
      <c r="I101" s="238"/>
      <c r="J101" s="238"/>
      <c r="K101" s="238"/>
      <c r="L101" s="238"/>
      <c r="M101" s="238"/>
      <c r="N101" s="238"/>
      <c r="O101" s="238"/>
      <c r="P101" s="238"/>
      <c r="Q101" s="238"/>
      <c r="R101" s="238"/>
      <c r="S101" s="238"/>
      <c r="T101" s="238"/>
      <c r="U101" s="238"/>
      <c r="V101" s="238"/>
      <c r="W101" s="238"/>
      <c r="X101" s="238"/>
      <c r="Y101" s="71"/>
      <c r="Z101" s="71"/>
      <c r="AA101" s="71"/>
      <c r="AB101" s="71"/>
      <c r="AC101" s="71"/>
      <c r="AD101" s="71"/>
      <c r="AE101" s="71"/>
      <c r="AF101" s="71"/>
      <c r="AG101" s="71"/>
      <c r="AH101" s="71"/>
      <c r="AI101" s="71"/>
      <c r="AJ101" s="71"/>
      <c r="AK101" s="71"/>
      <c r="AL101" s="71"/>
      <c r="AM101" s="71"/>
      <c r="AN101" s="71"/>
      <c r="AO101" s="71"/>
      <c r="AP101" s="71"/>
      <c r="AQ101" s="71"/>
      <c r="AR101" s="71"/>
      <c r="AS101" s="71"/>
      <c r="AT101" s="71"/>
      <c r="AU101" s="71"/>
      <c r="AV101" s="71"/>
      <c r="AW101" s="71"/>
      <c r="AX101" s="71"/>
      <c r="AY101" s="71"/>
      <c r="AZ101" s="71"/>
      <c r="BA101" s="71"/>
      <c r="BB101" s="71"/>
      <c r="BC101" s="71"/>
      <c r="BD101" s="71"/>
      <c r="BE101" s="71"/>
      <c r="BF101" s="71"/>
      <c r="BG101" s="71"/>
      <c r="BH101" s="71"/>
      <c r="BI101" s="71"/>
      <c r="BJ101" s="71"/>
      <c r="BK101" s="71"/>
      <c r="BL101" s="71"/>
      <c r="BM101" s="71"/>
      <c r="BN101" s="71"/>
      <c r="BO101" s="71"/>
      <c r="BP101" s="71"/>
      <c r="BQ101" s="71"/>
      <c r="BR101" s="71"/>
      <c r="BS101" s="71"/>
      <c r="BT101" s="71"/>
      <c r="BU101" s="71"/>
      <c r="BV101" s="71"/>
      <c r="BW101" s="71"/>
      <c r="BX101" s="71"/>
      <c r="BY101" s="71"/>
      <c r="BZ101" s="71"/>
      <c r="CA101" s="71"/>
      <c r="CB101" s="71"/>
      <c r="CC101" s="71"/>
      <c r="CD101" s="71"/>
      <c r="CE101" s="71"/>
      <c r="CF101" s="71"/>
      <c r="CG101" s="71"/>
      <c r="CH101" s="71"/>
      <c r="CI101" s="71"/>
      <c r="CJ101" s="71"/>
      <c r="CK101" s="71"/>
      <c r="CL101" s="71"/>
      <c r="CM101" s="71"/>
      <c r="CN101" s="71"/>
      <c r="CO101" s="71"/>
      <c r="CP101" s="71"/>
      <c r="CQ101" s="71"/>
      <c r="CR101" s="71"/>
      <c r="CS101" s="71"/>
      <c r="CT101" s="71"/>
      <c r="CU101" s="71"/>
      <c r="CV101" s="71"/>
      <c r="CW101" s="71"/>
      <c r="CX101" s="71"/>
      <c r="CY101" s="71"/>
      <c r="CZ101" s="71"/>
      <c r="DA101" s="71"/>
      <c r="DB101" s="71"/>
      <c r="DC101" s="71"/>
      <c r="DD101" s="71"/>
      <c r="DE101" s="71"/>
      <c r="DF101" s="71"/>
      <c r="DG101" s="71"/>
      <c r="DH101" s="71"/>
      <c r="DI101" s="71"/>
      <c r="DJ101" s="71"/>
      <c r="DK101" s="71"/>
      <c r="DL101" s="71"/>
      <c r="DM101" s="71"/>
      <c r="DN101" s="71"/>
      <c r="DO101" s="71"/>
      <c r="DP101" s="71"/>
    </row>
    <row r="102" spans="1:120" ht="18" customHeight="1" thickTop="1" thickBot="1" x14ac:dyDescent="0.2">
      <c r="A102" s="71"/>
      <c r="B102" s="133"/>
      <c r="C102" s="236"/>
      <c r="D102" s="221"/>
      <c r="E102" s="237"/>
      <c r="F102" s="237"/>
      <c r="G102" s="237"/>
      <c r="H102" s="238"/>
      <c r="I102" s="238"/>
      <c r="J102" s="238"/>
      <c r="K102" s="238"/>
      <c r="L102" s="238"/>
      <c r="M102" s="238"/>
      <c r="N102" s="238"/>
      <c r="O102" s="238"/>
      <c r="P102" s="238"/>
      <c r="Q102" s="238"/>
      <c r="R102" s="238"/>
      <c r="S102" s="238"/>
      <c r="T102" s="238"/>
      <c r="U102" s="238"/>
      <c r="V102" s="238"/>
      <c r="W102" s="238"/>
      <c r="X102" s="238"/>
      <c r="Y102" s="71"/>
      <c r="Z102" s="71"/>
      <c r="AA102" s="71"/>
      <c r="AB102" s="71"/>
      <c r="AC102" s="71"/>
      <c r="AD102" s="71"/>
      <c r="AE102" s="71"/>
      <c r="AF102" s="71"/>
      <c r="AG102" s="71"/>
      <c r="AH102" s="71"/>
      <c r="AI102" s="71"/>
      <c r="AJ102" s="71"/>
      <c r="AK102" s="71"/>
      <c r="AL102" s="71"/>
      <c r="AM102" s="71"/>
      <c r="AN102" s="71"/>
      <c r="AO102" s="71"/>
      <c r="AP102" s="71"/>
      <c r="AQ102" s="71"/>
      <c r="AR102" s="71"/>
      <c r="AS102" s="71"/>
      <c r="AT102" s="71"/>
      <c r="AU102" s="71"/>
      <c r="AV102" s="71"/>
      <c r="AW102" s="71"/>
      <c r="AX102" s="71"/>
      <c r="AY102" s="71"/>
      <c r="AZ102" s="71"/>
      <c r="BA102" s="71"/>
      <c r="BB102" s="71"/>
      <c r="BC102" s="71"/>
      <c r="BD102" s="71"/>
      <c r="BE102" s="71"/>
      <c r="BF102" s="71"/>
      <c r="BG102" s="71"/>
      <c r="BH102" s="71"/>
      <c r="BI102" s="71"/>
      <c r="BJ102" s="71"/>
      <c r="BK102" s="71"/>
      <c r="BL102" s="71"/>
      <c r="BM102" s="71"/>
      <c r="BN102" s="71"/>
      <c r="BO102" s="71"/>
      <c r="BP102" s="71"/>
      <c r="BQ102" s="71"/>
      <c r="BR102" s="71"/>
      <c r="BS102" s="71"/>
      <c r="BT102" s="71"/>
      <c r="BU102" s="71"/>
      <c r="BV102" s="71"/>
      <c r="BW102" s="71"/>
      <c r="BX102" s="71"/>
      <c r="BY102" s="71"/>
      <c r="BZ102" s="71"/>
      <c r="CA102" s="71"/>
      <c r="CB102" s="71"/>
      <c r="CC102" s="71"/>
      <c r="CD102" s="71"/>
      <c r="CE102" s="71"/>
      <c r="CF102" s="71"/>
      <c r="CG102" s="71"/>
      <c r="CH102" s="71"/>
      <c r="CI102" s="71"/>
      <c r="CJ102" s="71"/>
      <c r="CK102" s="71"/>
      <c r="CL102" s="71"/>
      <c r="CM102" s="71"/>
      <c r="CN102" s="71"/>
      <c r="CO102" s="71"/>
      <c r="CP102" s="71"/>
      <c r="CQ102" s="71"/>
      <c r="CR102" s="71"/>
      <c r="CS102" s="71"/>
      <c r="CT102" s="71"/>
      <c r="CU102" s="71"/>
      <c r="CV102" s="71"/>
      <c r="CW102" s="71"/>
      <c r="CX102" s="71"/>
      <c r="CY102" s="71"/>
      <c r="CZ102" s="71"/>
      <c r="DA102" s="71"/>
      <c r="DB102" s="71"/>
      <c r="DC102" s="71"/>
      <c r="DD102" s="71"/>
      <c r="DE102" s="71"/>
      <c r="DF102" s="71"/>
      <c r="DG102" s="71"/>
      <c r="DH102" s="71"/>
      <c r="DI102" s="71"/>
      <c r="DJ102" s="71"/>
      <c r="DK102" s="71"/>
      <c r="DL102" s="71"/>
      <c r="DM102" s="71"/>
      <c r="DN102" s="71"/>
      <c r="DO102" s="71"/>
      <c r="DP102" s="71"/>
    </row>
    <row r="103" spans="1:120" ht="18" customHeight="1" thickTop="1" thickBot="1" x14ac:dyDescent="0.2">
      <c r="A103" s="71"/>
      <c r="B103" s="133"/>
      <c r="C103" s="236"/>
      <c r="D103" s="221"/>
      <c r="E103" s="237"/>
      <c r="F103" s="237"/>
      <c r="G103" s="237"/>
      <c r="H103" s="238"/>
      <c r="I103" s="238"/>
      <c r="J103" s="238"/>
      <c r="K103" s="238"/>
      <c r="L103" s="238"/>
      <c r="M103" s="238"/>
      <c r="N103" s="238"/>
      <c r="O103" s="238"/>
      <c r="P103" s="238"/>
      <c r="Q103" s="238"/>
      <c r="R103" s="238"/>
      <c r="S103" s="238"/>
      <c r="T103" s="238"/>
      <c r="U103" s="238"/>
      <c r="V103" s="238"/>
      <c r="W103" s="238"/>
      <c r="X103" s="238"/>
      <c r="Y103" s="71"/>
      <c r="Z103" s="71"/>
      <c r="AA103" s="71"/>
      <c r="AB103" s="71"/>
      <c r="AC103" s="71"/>
      <c r="AD103" s="71"/>
      <c r="AE103" s="71"/>
      <c r="AF103" s="71"/>
      <c r="AG103" s="71"/>
      <c r="AH103" s="71"/>
      <c r="AI103" s="71"/>
      <c r="AJ103" s="71"/>
      <c r="AK103" s="71"/>
      <c r="AL103" s="71"/>
      <c r="AM103" s="71"/>
      <c r="AN103" s="71"/>
      <c r="AO103" s="71"/>
      <c r="AP103" s="71"/>
      <c r="AQ103" s="71"/>
      <c r="AR103" s="71"/>
      <c r="AS103" s="71"/>
      <c r="AT103" s="71"/>
      <c r="AU103" s="71"/>
      <c r="AV103" s="71"/>
      <c r="AW103" s="71"/>
      <c r="AX103" s="71"/>
      <c r="AY103" s="71"/>
      <c r="AZ103" s="71"/>
      <c r="BA103" s="71"/>
      <c r="BB103" s="71"/>
      <c r="BC103" s="71"/>
      <c r="BD103" s="71"/>
      <c r="BE103" s="71"/>
      <c r="BF103" s="71"/>
      <c r="BG103" s="71"/>
      <c r="BH103" s="71"/>
      <c r="BI103" s="71"/>
      <c r="BJ103" s="71"/>
      <c r="BK103" s="71"/>
      <c r="BL103" s="71"/>
      <c r="BM103" s="71"/>
      <c r="BN103" s="71"/>
      <c r="BO103" s="71"/>
      <c r="BP103" s="71"/>
      <c r="BQ103" s="71"/>
      <c r="BR103" s="71"/>
      <c r="BS103" s="71"/>
      <c r="BT103" s="71"/>
      <c r="BU103" s="71"/>
      <c r="BV103" s="71"/>
      <c r="BW103" s="71"/>
      <c r="BX103" s="71"/>
      <c r="BY103" s="71"/>
      <c r="BZ103" s="71"/>
      <c r="CA103" s="71"/>
      <c r="CB103" s="71"/>
      <c r="CC103" s="71"/>
      <c r="CD103" s="71"/>
      <c r="CE103" s="71"/>
      <c r="CF103" s="71"/>
      <c r="CG103" s="71"/>
      <c r="CH103" s="71"/>
      <c r="CI103" s="71"/>
      <c r="CJ103" s="71"/>
      <c r="CK103" s="71"/>
      <c r="CL103" s="71"/>
      <c r="CM103" s="71"/>
      <c r="CN103" s="71"/>
      <c r="CO103" s="71"/>
      <c r="CP103" s="71"/>
      <c r="CQ103" s="71"/>
      <c r="CR103" s="71"/>
      <c r="CS103" s="71"/>
      <c r="CT103" s="71"/>
      <c r="CU103" s="71"/>
      <c r="CV103" s="71"/>
      <c r="CW103" s="71"/>
      <c r="CX103" s="71"/>
      <c r="CY103" s="71"/>
      <c r="CZ103" s="71"/>
      <c r="DA103" s="71"/>
      <c r="DB103" s="71"/>
      <c r="DC103" s="71"/>
      <c r="DD103" s="71"/>
      <c r="DE103" s="71"/>
      <c r="DF103" s="71"/>
      <c r="DG103" s="71"/>
      <c r="DH103" s="71"/>
      <c r="DI103" s="71"/>
      <c r="DJ103" s="71"/>
      <c r="DK103" s="71"/>
      <c r="DL103" s="71"/>
      <c r="DM103" s="71"/>
      <c r="DN103" s="71"/>
      <c r="DO103" s="71"/>
      <c r="DP103" s="71"/>
    </row>
    <row r="104" spans="1:120" ht="18" customHeight="1" thickTop="1" thickBot="1" x14ac:dyDescent="0.2">
      <c r="A104" s="71"/>
      <c r="B104" s="133"/>
      <c r="C104" s="236"/>
      <c r="D104" s="221"/>
      <c r="E104" s="237"/>
      <c r="F104" s="237"/>
      <c r="G104" s="237"/>
      <c r="H104" s="238"/>
      <c r="I104" s="238"/>
      <c r="J104" s="238"/>
      <c r="K104" s="238"/>
      <c r="L104" s="238"/>
      <c r="M104" s="238"/>
      <c r="N104" s="238"/>
      <c r="O104" s="238"/>
      <c r="P104" s="238"/>
      <c r="Q104" s="238"/>
      <c r="R104" s="238"/>
      <c r="S104" s="238"/>
      <c r="T104" s="238"/>
      <c r="U104" s="238"/>
      <c r="V104" s="238"/>
      <c r="W104" s="238"/>
      <c r="X104" s="238"/>
      <c r="Y104" s="71"/>
      <c r="Z104" s="71"/>
      <c r="AA104" s="71"/>
      <c r="AB104" s="71"/>
      <c r="AC104" s="71"/>
      <c r="AD104" s="71"/>
      <c r="AE104" s="71"/>
      <c r="AF104" s="71"/>
      <c r="AG104" s="71"/>
      <c r="AH104" s="71"/>
      <c r="AI104" s="71"/>
      <c r="AJ104" s="71"/>
      <c r="AK104" s="71"/>
      <c r="AL104" s="71"/>
      <c r="AM104" s="71"/>
      <c r="AN104" s="71"/>
      <c r="AO104" s="71"/>
      <c r="AP104" s="71"/>
      <c r="AQ104" s="71"/>
      <c r="AR104" s="71"/>
      <c r="AS104" s="71"/>
      <c r="AT104" s="71"/>
      <c r="AU104" s="71"/>
      <c r="AV104" s="71"/>
      <c r="AW104" s="71"/>
      <c r="AX104" s="71"/>
      <c r="AY104" s="71"/>
      <c r="AZ104" s="71"/>
      <c r="BA104" s="71"/>
      <c r="BB104" s="71"/>
      <c r="BC104" s="71"/>
      <c r="BD104" s="71"/>
      <c r="BE104" s="71"/>
      <c r="BF104" s="71"/>
      <c r="BG104" s="71"/>
      <c r="BH104" s="71"/>
      <c r="BI104" s="71"/>
      <c r="BJ104" s="71"/>
      <c r="BK104" s="71"/>
      <c r="BL104" s="71"/>
      <c r="BM104" s="71"/>
      <c r="BN104" s="71"/>
      <c r="BO104" s="71"/>
      <c r="BP104" s="71"/>
      <c r="BQ104" s="71"/>
      <c r="BR104" s="71"/>
      <c r="BS104" s="71"/>
      <c r="BT104" s="71"/>
      <c r="BU104" s="71"/>
      <c r="BV104" s="71"/>
      <c r="BW104" s="71"/>
      <c r="BX104" s="71"/>
      <c r="BY104" s="71"/>
      <c r="BZ104" s="71"/>
      <c r="CA104" s="71"/>
      <c r="CB104" s="71"/>
      <c r="CC104" s="71"/>
      <c r="CD104" s="71"/>
      <c r="CE104" s="71"/>
      <c r="CF104" s="71"/>
      <c r="CG104" s="71"/>
      <c r="CH104" s="71"/>
      <c r="CI104" s="71"/>
      <c r="CJ104" s="71"/>
      <c r="CK104" s="71"/>
      <c r="CL104" s="71"/>
      <c r="CM104" s="71"/>
      <c r="CN104" s="71"/>
      <c r="CO104" s="71"/>
      <c r="CP104" s="71"/>
      <c r="CQ104" s="71"/>
      <c r="CR104" s="71"/>
      <c r="CS104" s="71"/>
      <c r="CT104" s="71"/>
      <c r="CU104" s="71"/>
      <c r="CV104" s="71"/>
      <c r="CW104" s="71"/>
      <c r="CX104" s="71"/>
      <c r="CY104" s="71"/>
      <c r="CZ104" s="71"/>
      <c r="DA104" s="71"/>
      <c r="DB104" s="71"/>
      <c r="DC104" s="71"/>
      <c r="DD104" s="71"/>
      <c r="DE104" s="71"/>
      <c r="DF104" s="71"/>
      <c r="DG104" s="71"/>
      <c r="DH104" s="71"/>
      <c r="DI104" s="71"/>
      <c r="DJ104" s="71"/>
      <c r="DK104" s="71"/>
      <c r="DL104" s="71"/>
      <c r="DM104" s="71"/>
      <c r="DN104" s="71"/>
      <c r="DO104" s="71"/>
      <c r="DP104" s="71"/>
    </row>
    <row r="105" spans="1:120" ht="18" customHeight="1" thickTop="1" thickBot="1" x14ac:dyDescent="0.2">
      <c r="A105" s="71"/>
      <c r="B105" s="133"/>
      <c r="C105" s="236"/>
      <c r="D105" s="221"/>
      <c r="E105" s="237"/>
      <c r="F105" s="237"/>
      <c r="G105" s="237"/>
      <c r="H105" s="238"/>
      <c r="I105" s="238"/>
      <c r="J105" s="238"/>
      <c r="K105" s="238"/>
      <c r="L105" s="238"/>
      <c r="M105" s="238"/>
      <c r="N105" s="238"/>
      <c r="O105" s="238"/>
      <c r="P105" s="238"/>
      <c r="Q105" s="238"/>
      <c r="R105" s="238"/>
      <c r="S105" s="238"/>
      <c r="T105" s="238"/>
      <c r="U105" s="238"/>
      <c r="V105" s="238"/>
      <c r="W105" s="238"/>
      <c r="X105" s="238"/>
      <c r="Y105" s="71"/>
      <c r="Z105" s="71"/>
      <c r="AA105" s="71"/>
      <c r="AB105" s="71"/>
      <c r="AC105" s="71"/>
      <c r="AD105" s="71"/>
      <c r="AE105" s="71"/>
      <c r="AF105" s="71"/>
      <c r="AG105" s="71"/>
      <c r="AH105" s="71"/>
      <c r="AI105" s="71"/>
      <c r="AJ105" s="71"/>
      <c r="AK105" s="71"/>
      <c r="AL105" s="71"/>
      <c r="AM105" s="71"/>
      <c r="AN105" s="71"/>
      <c r="AO105" s="71"/>
      <c r="AP105" s="71"/>
      <c r="AQ105" s="71"/>
      <c r="AR105" s="71"/>
      <c r="AS105" s="71"/>
      <c r="AT105" s="71"/>
      <c r="AU105" s="71"/>
      <c r="AV105" s="71"/>
      <c r="AW105" s="71"/>
      <c r="AX105" s="71"/>
      <c r="AY105" s="71"/>
      <c r="AZ105" s="71"/>
      <c r="BA105" s="71"/>
      <c r="BB105" s="71"/>
      <c r="BC105" s="71"/>
      <c r="BD105" s="71"/>
      <c r="BE105" s="71"/>
      <c r="BF105" s="71"/>
      <c r="BG105" s="71"/>
      <c r="BH105" s="71"/>
      <c r="BI105" s="71"/>
      <c r="BJ105" s="71"/>
      <c r="BK105" s="71"/>
      <c r="BL105" s="71"/>
      <c r="BM105" s="71"/>
      <c r="BN105" s="71"/>
      <c r="BO105" s="71"/>
      <c r="BP105" s="71"/>
      <c r="BQ105" s="71"/>
      <c r="BR105" s="71"/>
      <c r="BS105" s="71"/>
      <c r="BT105" s="71"/>
      <c r="BU105" s="71"/>
      <c r="BV105" s="71"/>
      <c r="BW105" s="71"/>
      <c r="BX105" s="71"/>
      <c r="BY105" s="71"/>
      <c r="BZ105" s="71"/>
      <c r="CA105" s="71"/>
      <c r="CB105" s="71"/>
      <c r="CC105" s="71"/>
      <c r="CD105" s="71"/>
      <c r="CE105" s="71"/>
      <c r="CF105" s="71"/>
      <c r="CG105" s="71"/>
      <c r="CH105" s="71"/>
      <c r="CI105" s="71"/>
      <c r="CJ105" s="71"/>
      <c r="CK105" s="71"/>
      <c r="CL105" s="71"/>
      <c r="CM105" s="71"/>
      <c r="CN105" s="71"/>
      <c r="CO105" s="71"/>
      <c r="CP105" s="71"/>
      <c r="CQ105" s="71"/>
      <c r="CR105" s="71"/>
      <c r="CS105" s="71"/>
      <c r="CT105" s="71"/>
      <c r="CU105" s="71"/>
      <c r="CV105" s="71"/>
      <c r="CW105" s="71"/>
      <c r="CX105" s="71"/>
      <c r="CY105" s="71"/>
      <c r="CZ105" s="71"/>
      <c r="DA105" s="71"/>
      <c r="DB105" s="71"/>
      <c r="DC105" s="71"/>
      <c r="DD105" s="71"/>
      <c r="DE105" s="71"/>
      <c r="DF105" s="71"/>
      <c r="DG105" s="71"/>
      <c r="DH105" s="71"/>
      <c r="DI105" s="71"/>
      <c r="DJ105" s="71"/>
      <c r="DK105" s="71"/>
      <c r="DL105" s="71"/>
      <c r="DM105" s="71"/>
      <c r="DN105" s="71"/>
      <c r="DO105" s="71"/>
      <c r="DP105" s="71"/>
    </row>
    <row r="106" spans="1:120" ht="18" customHeight="1" thickTop="1" thickBot="1" x14ac:dyDescent="0.2">
      <c r="A106" s="71"/>
      <c r="B106" s="133"/>
      <c r="C106" s="236"/>
      <c r="D106" s="221"/>
      <c r="E106" s="237"/>
      <c r="F106" s="237"/>
      <c r="G106" s="237"/>
      <c r="H106" s="238"/>
      <c r="I106" s="238"/>
      <c r="J106" s="238"/>
      <c r="K106" s="238"/>
      <c r="L106" s="238"/>
      <c r="M106" s="238"/>
      <c r="N106" s="238"/>
      <c r="O106" s="238"/>
      <c r="P106" s="238"/>
      <c r="Q106" s="238"/>
      <c r="R106" s="238"/>
      <c r="S106" s="238"/>
      <c r="T106" s="238"/>
      <c r="U106" s="238"/>
      <c r="V106" s="238"/>
      <c r="W106" s="238"/>
      <c r="X106" s="238"/>
      <c r="Y106" s="71"/>
      <c r="Z106" s="71"/>
      <c r="AA106" s="71"/>
      <c r="AB106" s="71"/>
      <c r="AC106" s="71"/>
      <c r="AD106" s="71"/>
      <c r="AE106" s="71"/>
      <c r="AF106" s="71"/>
      <c r="AG106" s="71"/>
      <c r="AH106" s="71"/>
      <c r="AI106" s="71"/>
      <c r="AJ106" s="71"/>
      <c r="AK106" s="71"/>
      <c r="AL106" s="71"/>
      <c r="AM106" s="71"/>
      <c r="AN106" s="71"/>
      <c r="AO106" s="71"/>
      <c r="AP106" s="71"/>
      <c r="AQ106" s="71"/>
      <c r="AR106" s="71"/>
      <c r="AS106" s="71"/>
      <c r="AT106" s="71"/>
      <c r="AU106" s="71"/>
      <c r="AV106" s="71"/>
      <c r="AW106" s="71"/>
      <c r="AX106" s="71"/>
      <c r="AY106" s="71"/>
      <c r="AZ106" s="71"/>
      <c r="BA106" s="71"/>
      <c r="BB106" s="71"/>
      <c r="BC106" s="71"/>
      <c r="BD106" s="71"/>
      <c r="BE106" s="71"/>
      <c r="BF106" s="71"/>
      <c r="BG106" s="71"/>
      <c r="BH106" s="71"/>
      <c r="BI106" s="71"/>
      <c r="BJ106" s="71"/>
      <c r="BK106" s="71"/>
      <c r="BL106" s="71"/>
      <c r="BM106" s="71"/>
      <c r="BN106" s="71"/>
      <c r="BO106" s="71"/>
      <c r="BP106" s="71"/>
      <c r="BQ106" s="71"/>
      <c r="BR106" s="71"/>
      <c r="BS106" s="71"/>
      <c r="BT106" s="71"/>
      <c r="BU106" s="71"/>
      <c r="BV106" s="71"/>
      <c r="BW106" s="71"/>
      <c r="BX106" s="71"/>
      <c r="BY106" s="71"/>
      <c r="BZ106" s="71"/>
      <c r="CA106" s="71"/>
      <c r="CB106" s="71"/>
      <c r="CC106" s="71"/>
      <c r="CD106" s="71"/>
      <c r="CE106" s="71"/>
      <c r="CF106" s="71"/>
      <c r="CG106" s="71"/>
      <c r="CH106" s="71"/>
      <c r="CI106" s="71"/>
      <c r="CJ106" s="71"/>
      <c r="CK106" s="71"/>
      <c r="CL106" s="71"/>
      <c r="CM106" s="71"/>
      <c r="CN106" s="71"/>
      <c r="CO106" s="71"/>
      <c r="CP106" s="71"/>
      <c r="CQ106" s="71"/>
      <c r="CR106" s="71"/>
      <c r="CS106" s="71"/>
      <c r="CT106" s="71"/>
      <c r="CU106" s="71"/>
      <c r="CV106" s="71"/>
      <c r="CW106" s="71"/>
      <c r="CX106" s="71"/>
      <c r="CY106" s="71"/>
      <c r="CZ106" s="71"/>
      <c r="DA106" s="71"/>
      <c r="DB106" s="71"/>
      <c r="DC106" s="71"/>
      <c r="DD106" s="71"/>
      <c r="DE106" s="71"/>
      <c r="DF106" s="71"/>
      <c r="DG106" s="71"/>
      <c r="DH106" s="71"/>
      <c r="DI106" s="71"/>
      <c r="DJ106" s="71"/>
      <c r="DK106" s="71"/>
      <c r="DL106" s="71"/>
      <c r="DM106" s="71"/>
      <c r="DN106" s="71"/>
      <c r="DO106" s="71"/>
      <c r="DP106" s="71"/>
    </row>
    <row r="107" spans="1:120" ht="18" customHeight="1" thickTop="1" thickBot="1" x14ac:dyDescent="0.2">
      <c r="A107" s="71"/>
      <c r="B107" s="133"/>
      <c r="C107" s="236"/>
      <c r="D107" s="221"/>
      <c r="E107" s="237"/>
      <c r="F107" s="237"/>
      <c r="G107" s="237"/>
      <c r="H107" s="238"/>
      <c r="I107" s="238"/>
      <c r="J107" s="238"/>
      <c r="K107" s="238"/>
      <c r="L107" s="238"/>
      <c r="M107" s="238"/>
      <c r="N107" s="238"/>
      <c r="O107" s="238"/>
      <c r="P107" s="238"/>
      <c r="Q107" s="238"/>
      <c r="R107" s="238"/>
      <c r="S107" s="238"/>
      <c r="T107" s="238"/>
      <c r="U107" s="238"/>
      <c r="V107" s="238"/>
      <c r="W107" s="238"/>
      <c r="X107" s="238"/>
      <c r="Y107" s="71"/>
      <c r="Z107" s="71"/>
      <c r="AA107" s="71"/>
      <c r="AB107" s="71"/>
      <c r="AC107" s="71"/>
      <c r="AD107" s="71"/>
      <c r="AE107" s="71"/>
      <c r="AF107" s="71"/>
      <c r="AG107" s="71"/>
      <c r="AH107" s="71"/>
      <c r="AI107" s="71"/>
      <c r="AJ107" s="71"/>
      <c r="AK107" s="71"/>
      <c r="AL107" s="71"/>
      <c r="AM107" s="71"/>
      <c r="AN107" s="71"/>
      <c r="AO107" s="71"/>
      <c r="AP107" s="71"/>
      <c r="AQ107" s="71"/>
      <c r="AR107" s="71"/>
      <c r="AS107" s="71"/>
      <c r="AT107" s="71"/>
      <c r="AU107" s="71"/>
      <c r="AV107" s="71"/>
      <c r="AW107" s="71"/>
      <c r="AX107" s="71"/>
      <c r="AY107" s="71"/>
      <c r="AZ107" s="71"/>
      <c r="BA107" s="71"/>
      <c r="BB107" s="71"/>
      <c r="BC107" s="71"/>
      <c r="BD107" s="71"/>
      <c r="BE107" s="71"/>
      <c r="BF107" s="71"/>
      <c r="BG107" s="71"/>
      <c r="BH107" s="71"/>
      <c r="BI107" s="71"/>
      <c r="BJ107" s="71"/>
      <c r="BK107" s="71"/>
      <c r="BL107" s="71"/>
      <c r="BM107" s="71"/>
      <c r="BN107" s="71"/>
      <c r="BO107" s="71"/>
      <c r="BP107" s="71"/>
      <c r="BQ107" s="71"/>
      <c r="BR107" s="71"/>
      <c r="BS107" s="71"/>
      <c r="BT107" s="71"/>
      <c r="BU107" s="71"/>
      <c r="BV107" s="71"/>
      <c r="BW107" s="71"/>
      <c r="BX107" s="71"/>
      <c r="BY107" s="71"/>
      <c r="BZ107" s="71"/>
      <c r="CA107" s="71"/>
      <c r="CB107" s="71"/>
      <c r="CC107" s="71"/>
      <c r="CD107" s="71"/>
      <c r="CE107" s="71"/>
      <c r="CF107" s="71"/>
      <c r="CG107" s="71"/>
      <c r="CH107" s="71"/>
      <c r="CI107" s="71"/>
      <c r="CJ107" s="71"/>
      <c r="CK107" s="71"/>
      <c r="CL107" s="71"/>
      <c r="CM107" s="71"/>
      <c r="CN107" s="71"/>
      <c r="CO107" s="71"/>
      <c r="CP107" s="71"/>
      <c r="CQ107" s="71"/>
      <c r="CR107" s="71"/>
      <c r="CS107" s="71"/>
      <c r="CT107" s="71"/>
      <c r="CU107" s="71"/>
      <c r="CV107" s="71"/>
      <c r="CW107" s="71"/>
      <c r="CX107" s="71"/>
      <c r="CY107" s="71"/>
      <c r="CZ107" s="71"/>
      <c r="DA107" s="71"/>
      <c r="DB107" s="71"/>
      <c r="DC107" s="71"/>
      <c r="DD107" s="71"/>
      <c r="DE107" s="71"/>
      <c r="DF107" s="71"/>
      <c r="DG107" s="71"/>
      <c r="DH107" s="71"/>
      <c r="DI107" s="71"/>
      <c r="DJ107" s="71"/>
      <c r="DK107" s="71"/>
      <c r="DL107" s="71"/>
      <c r="DM107" s="71"/>
      <c r="DN107" s="71"/>
      <c r="DO107" s="71"/>
      <c r="DP107" s="71"/>
    </row>
    <row r="108" spans="1:120" ht="18" customHeight="1" thickTop="1" thickBot="1" x14ac:dyDescent="0.2">
      <c r="A108" s="71"/>
      <c r="B108" s="133"/>
      <c r="C108" s="236"/>
      <c r="D108" s="221"/>
      <c r="E108" s="237"/>
      <c r="F108" s="237"/>
      <c r="G108" s="237"/>
      <c r="H108" s="238"/>
      <c r="I108" s="238"/>
      <c r="J108" s="238"/>
      <c r="K108" s="238"/>
      <c r="L108" s="238"/>
      <c r="M108" s="238"/>
      <c r="N108" s="238"/>
      <c r="O108" s="238"/>
      <c r="P108" s="238"/>
      <c r="Q108" s="238"/>
      <c r="R108" s="238"/>
      <c r="S108" s="238"/>
      <c r="T108" s="238"/>
      <c r="U108" s="238"/>
      <c r="V108" s="238"/>
      <c r="W108" s="238"/>
      <c r="X108" s="238"/>
      <c r="Y108" s="71"/>
      <c r="Z108" s="71"/>
      <c r="AA108" s="71"/>
      <c r="AB108" s="71"/>
      <c r="AC108" s="71"/>
      <c r="AD108" s="71"/>
      <c r="AE108" s="71"/>
      <c r="AF108" s="71"/>
      <c r="AG108" s="71"/>
      <c r="AH108" s="71"/>
      <c r="AI108" s="71"/>
      <c r="AJ108" s="71"/>
      <c r="AK108" s="71"/>
      <c r="AL108" s="71"/>
      <c r="AM108" s="71"/>
      <c r="AN108" s="71"/>
      <c r="AO108" s="71"/>
      <c r="AP108" s="71"/>
      <c r="AQ108" s="71"/>
      <c r="AR108" s="71"/>
      <c r="AS108" s="71"/>
      <c r="AT108" s="71"/>
      <c r="AU108" s="71"/>
      <c r="AV108" s="71"/>
      <c r="AW108" s="71"/>
      <c r="AX108" s="71"/>
      <c r="AY108" s="71"/>
      <c r="AZ108" s="71"/>
      <c r="BA108" s="71"/>
      <c r="BB108" s="71"/>
      <c r="BC108" s="71"/>
      <c r="BD108" s="71"/>
      <c r="BE108" s="71"/>
      <c r="BF108" s="71"/>
      <c r="BG108" s="71"/>
      <c r="BH108" s="71"/>
      <c r="BI108" s="71"/>
      <c r="BJ108" s="71"/>
      <c r="BK108" s="71"/>
      <c r="BL108" s="71"/>
      <c r="BM108" s="71"/>
      <c r="BN108" s="71"/>
      <c r="BO108" s="71"/>
      <c r="BP108" s="71"/>
      <c r="BQ108" s="71"/>
      <c r="BR108" s="71"/>
      <c r="BS108" s="71"/>
      <c r="BT108" s="71"/>
      <c r="BU108" s="71"/>
      <c r="BV108" s="71"/>
      <c r="BW108" s="71"/>
      <c r="BX108" s="71"/>
      <c r="BY108" s="71"/>
      <c r="BZ108" s="71"/>
      <c r="CA108" s="71"/>
      <c r="CB108" s="71"/>
      <c r="CC108" s="71"/>
      <c r="CD108" s="71"/>
      <c r="CE108" s="71"/>
      <c r="CF108" s="71"/>
      <c r="CG108" s="71"/>
      <c r="CH108" s="71"/>
      <c r="CI108" s="71"/>
      <c r="CJ108" s="71"/>
      <c r="CK108" s="71"/>
      <c r="CL108" s="71"/>
      <c r="CM108" s="71"/>
      <c r="CN108" s="71"/>
      <c r="CO108" s="71"/>
      <c r="CP108" s="71"/>
      <c r="CQ108" s="71"/>
      <c r="CR108" s="71"/>
      <c r="CS108" s="71"/>
      <c r="CT108" s="71"/>
      <c r="CU108" s="71"/>
      <c r="CV108" s="71"/>
      <c r="CW108" s="71"/>
      <c r="CX108" s="71"/>
      <c r="CY108" s="71"/>
      <c r="CZ108" s="71"/>
      <c r="DA108" s="71"/>
      <c r="DB108" s="71"/>
      <c r="DC108" s="71"/>
      <c r="DD108" s="71"/>
      <c r="DE108" s="71"/>
      <c r="DF108" s="71"/>
      <c r="DG108" s="71"/>
      <c r="DH108" s="71"/>
      <c r="DI108" s="71"/>
      <c r="DJ108" s="71"/>
      <c r="DK108" s="71"/>
      <c r="DL108" s="71"/>
      <c r="DM108" s="71"/>
      <c r="DN108" s="71"/>
      <c r="DO108" s="71"/>
      <c r="DP108" s="71"/>
    </row>
    <row r="109" spans="1:120" ht="18" customHeight="1" thickTop="1" thickBot="1" x14ac:dyDescent="0.2">
      <c r="A109" s="71"/>
      <c r="B109" s="133"/>
      <c r="C109" s="236"/>
      <c r="D109" s="221"/>
      <c r="E109" s="237"/>
      <c r="F109" s="237"/>
      <c r="G109" s="237"/>
      <c r="H109" s="238"/>
      <c r="I109" s="238"/>
      <c r="J109" s="238"/>
      <c r="K109" s="238"/>
      <c r="L109" s="238"/>
      <c r="M109" s="238"/>
      <c r="N109" s="238"/>
      <c r="O109" s="238"/>
      <c r="P109" s="238"/>
      <c r="Q109" s="238"/>
      <c r="R109" s="238"/>
      <c r="S109" s="238"/>
      <c r="T109" s="238"/>
      <c r="U109" s="238"/>
      <c r="V109" s="238"/>
      <c r="W109" s="238"/>
      <c r="X109" s="238"/>
      <c r="Y109" s="71"/>
      <c r="Z109" s="71"/>
      <c r="AA109" s="71"/>
      <c r="AB109" s="71"/>
      <c r="AC109" s="71"/>
      <c r="AD109" s="71"/>
      <c r="AE109" s="71"/>
      <c r="AF109" s="71"/>
      <c r="AG109" s="71"/>
      <c r="AH109" s="71"/>
      <c r="AI109" s="71"/>
      <c r="AJ109" s="71"/>
      <c r="AK109" s="71"/>
      <c r="AL109" s="71"/>
      <c r="AM109" s="71"/>
      <c r="AN109" s="71"/>
      <c r="AO109" s="71"/>
      <c r="AP109" s="71"/>
      <c r="AQ109" s="71"/>
      <c r="AR109" s="71"/>
      <c r="AS109" s="71"/>
      <c r="AT109" s="71"/>
      <c r="AU109" s="71"/>
      <c r="AV109" s="71"/>
      <c r="AW109" s="71"/>
      <c r="AX109" s="71"/>
      <c r="AY109" s="71"/>
      <c r="AZ109" s="71"/>
      <c r="BA109" s="71"/>
      <c r="BB109" s="71"/>
      <c r="BC109" s="71"/>
      <c r="BD109" s="71"/>
      <c r="BE109" s="71"/>
      <c r="BF109" s="71"/>
      <c r="BG109" s="71"/>
      <c r="BH109" s="71"/>
      <c r="BI109" s="71"/>
      <c r="BJ109" s="71"/>
      <c r="BK109" s="71"/>
      <c r="BL109" s="71"/>
      <c r="BM109" s="71"/>
      <c r="BN109" s="71"/>
      <c r="BO109" s="71"/>
      <c r="BP109" s="71"/>
      <c r="BQ109" s="71"/>
      <c r="BR109" s="71"/>
      <c r="BS109" s="71"/>
      <c r="BT109" s="71"/>
      <c r="BU109" s="71"/>
      <c r="BV109" s="71"/>
      <c r="BW109" s="71"/>
      <c r="BX109" s="71"/>
      <c r="BY109" s="71"/>
      <c r="BZ109" s="71"/>
      <c r="CA109" s="71"/>
      <c r="CB109" s="71"/>
      <c r="CC109" s="71"/>
      <c r="CD109" s="71"/>
      <c r="CE109" s="71"/>
      <c r="CF109" s="71"/>
      <c r="CG109" s="71"/>
      <c r="CH109" s="71"/>
      <c r="CI109" s="71"/>
      <c r="CJ109" s="71"/>
      <c r="CK109" s="71"/>
      <c r="CL109" s="71"/>
      <c r="CM109" s="71"/>
      <c r="CN109" s="71"/>
      <c r="CO109" s="71"/>
      <c r="CP109" s="71"/>
      <c r="CQ109" s="71"/>
      <c r="CR109" s="71"/>
      <c r="CS109" s="71"/>
      <c r="CT109" s="71"/>
      <c r="CU109" s="71"/>
      <c r="CV109" s="71"/>
      <c r="CW109" s="71"/>
      <c r="CX109" s="71"/>
      <c r="CY109" s="71"/>
      <c r="CZ109" s="71"/>
      <c r="DA109" s="71"/>
      <c r="DB109" s="71"/>
      <c r="DC109" s="71"/>
      <c r="DD109" s="71"/>
      <c r="DE109" s="71"/>
      <c r="DF109" s="71"/>
      <c r="DG109" s="71"/>
      <c r="DH109" s="71"/>
      <c r="DI109" s="71"/>
      <c r="DJ109" s="71"/>
      <c r="DK109" s="71"/>
      <c r="DL109" s="71"/>
      <c r="DM109" s="71"/>
      <c r="DN109" s="71"/>
      <c r="DO109" s="71"/>
      <c r="DP109" s="71"/>
    </row>
    <row r="110" spans="1:120" ht="18" customHeight="1" thickTop="1" thickBot="1" x14ac:dyDescent="0.2">
      <c r="A110" s="71"/>
      <c r="B110" s="133"/>
      <c r="C110" s="236"/>
      <c r="D110" s="221"/>
      <c r="E110" s="237"/>
      <c r="F110" s="237"/>
      <c r="G110" s="237"/>
      <c r="H110" s="238"/>
      <c r="I110" s="238"/>
      <c r="J110" s="238"/>
      <c r="K110" s="238"/>
      <c r="L110" s="238"/>
      <c r="M110" s="238"/>
      <c r="N110" s="238"/>
      <c r="O110" s="238"/>
      <c r="P110" s="238"/>
      <c r="Q110" s="238"/>
      <c r="R110" s="238"/>
      <c r="S110" s="238"/>
      <c r="T110" s="238"/>
      <c r="U110" s="238"/>
      <c r="V110" s="238"/>
      <c r="W110" s="238"/>
      <c r="X110" s="238"/>
      <c r="Y110" s="71"/>
      <c r="Z110" s="71"/>
      <c r="AA110" s="71"/>
      <c r="AB110" s="71"/>
      <c r="AC110" s="71"/>
      <c r="AD110" s="71"/>
      <c r="AE110" s="71"/>
      <c r="AF110" s="71"/>
      <c r="AG110" s="71"/>
      <c r="AH110" s="71"/>
      <c r="AI110" s="71"/>
      <c r="AJ110" s="71"/>
      <c r="AK110" s="71"/>
      <c r="AL110" s="71"/>
      <c r="AM110" s="71"/>
      <c r="AN110" s="71"/>
      <c r="AO110" s="71"/>
      <c r="AP110" s="71"/>
      <c r="AQ110" s="71"/>
      <c r="AR110" s="71"/>
      <c r="AS110" s="71"/>
      <c r="AT110" s="71"/>
      <c r="AU110" s="71"/>
      <c r="AV110" s="71"/>
      <c r="AW110" s="71"/>
      <c r="AX110" s="71"/>
      <c r="AY110" s="71"/>
      <c r="AZ110" s="71"/>
      <c r="BA110" s="71"/>
      <c r="BB110" s="71"/>
      <c r="BC110" s="71"/>
      <c r="BD110" s="71"/>
      <c r="BE110" s="71"/>
      <c r="BF110" s="71"/>
      <c r="BG110" s="71"/>
      <c r="BH110" s="71"/>
      <c r="BI110" s="71"/>
      <c r="BJ110" s="71"/>
      <c r="BK110" s="71"/>
      <c r="BL110" s="71"/>
      <c r="BM110" s="71"/>
      <c r="BN110" s="71"/>
      <c r="BO110" s="71"/>
      <c r="BP110" s="71"/>
      <c r="BQ110" s="71"/>
      <c r="BR110" s="71"/>
      <c r="BS110" s="71"/>
      <c r="BT110" s="71"/>
      <c r="BU110" s="71"/>
      <c r="BV110" s="71"/>
      <c r="BW110" s="71"/>
      <c r="BX110" s="71"/>
      <c r="BY110" s="71"/>
      <c r="BZ110" s="71"/>
      <c r="CA110" s="71"/>
      <c r="CB110" s="71"/>
      <c r="CC110" s="71"/>
      <c r="CD110" s="71"/>
      <c r="CE110" s="71"/>
      <c r="CF110" s="71"/>
      <c r="CG110" s="71"/>
      <c r="CH110" s="71"/>
      <c r="CI110" s="71"/>
      <c r="CJ110" s="71"/>
      <c r="CK110" s="71"/>
      <c r="CL110" s="71"/>
      <c r="CM110" s="71"/>
      <c r="CN110" s="71"/>
      <c r="CO110" s="71"/>
      <c r="CP110" s="71"/>
      <c r="CQ110" s="71"/>
      <c r="CR110" s="71"/>
      <c r="CS110" s="71"/>
      <c r="CT110" s="71"/>
      <c r="CU110" s="71"/>
      <c r="CV110" s="71"/>
      <c r="CW110" s="71"/>
      <c r="CX110" s="71"/>
      <c r="CY110" s="71"/>
      <c r="CZ110" s="71"/>
      <c r="DA110" s="71"/>
      <c r="DB110" s="71"/>
      <c r="DC110" s="71"/>
      <c r="DD110" s="71"/>
      <c r="DE110" s="71"/>
      <c r="DF110" s="71"/>
      <c r="DG110" s="71"/>
      <c r="DH110" s="71"/>
      <c r="DI110" s="71"/>
      <c r="DJ110" s="71"/>
      <c r="DK110" s="71"/>
      <c r="DL110" s="71"/>
      <c r="DM110" s="71"/>
      <c r="DN110" s="71"/>
      <c r="DO110" s="71"/>
      <c r="DP110" s="71"/>
    </row>
    <row r="111" spans="1:120" ht="18" customHeight="1" thickTop="1" thickBot="1" x14ac:dyDescent="0.2">
      <c r="A111" s="71"/>
      <c r="B111" s="133"/>
      <c r="C111" s="236"/>
      <c r="D111" s="221"/>
      <c r="E111" s="237"/>
      <c r="F111" s="237"/>
      <c r="G111" s="237"/>
      <c r="H111" s="238"/>
      <c r="I111" s="238"/>
      <c r="J111" s="238"/>
      <c r="K111" s="238"/>
      <c r="L111" s="238"/>
      <c r="M111" s="238"/>
      <c r="N111" s="238"/>
      <c r="O111" s="238"/>
      <c r="P111" s="238"/>
      <c r="Q111" s="238"/>
      <c r="R111" s="238"/>
      <c r="S111" s="238"/>
      <c r="T111" s="238"/>
      <c r="U111" s="238"/>
      <c r="V111" s="238"/>
      <c r="W111" s="238"/>
      <c r="X111" s="238"/>
      <c r="Y111" s="71"/>
      <c r="Z111" s="71"/>
      <c r="AA111" s="71"/>
      <c r="AB111" s="71"/>
      <c r="AC111" s="71"/>
      <c r="AD111" s="71"/>
      <c r="AE111" s="71"/>
      <c r="AF111" s="71"/>
      <c r="AG111" s="71"/>
      <c r="AH111" s="71"/>
      <c r="AI111" s="71"/>
      <c r="AJ111" s="71"/>
      <c r="AK111" s="71"/>
      <c r="AL111" s="71"/>
      <c r="AM111" s="71"/>
      <c r="AN111" s="71"/>
      <c r="AO111" s="71"/>
      <c r="AP111" s="71"/>
      <c r="AQ111" s="71"/>
      <c r="AR111" s="71"/>
      <c r="AS111" s="71"/>
      <c r="AT111" s="71"/>
      <c r="AU111" s="71"/>
      <c r="AV111" s="71"/>
      <c r="AW111" s="71"/>
      <c r="AX111" s="71"/>
      <c r="AY111" s="71"/>
      <c r="AZ111" s="71"/>
      <c r="BA111" s="71"/>
      <c r="BB111" s="71"/>
      <c r="BC111" s="71"/>
      <c r="BD111" s="71"/>
      <c r="BE111" s="71"/>
      <c r="BF111" s="71"/>
      <c r="BG111" s="71"/>
      <c r="BH111" s="71"/>
      <c r="BI111" s="71"/>
      <c r="BJ111" s="71"/>
      <c r="BK111" s="71"/>
      <c r="BL111" s="71"/>
      <c r="BM111" s="71"/>
      <c r="BN111" s="71"/>
      <c r="BO111" s="71"/>
      <c r="BP111" s="71"/>
      <c r="BQ111" s="71"/>
      <c r="BR111" s="71"/>
      <c r="BS111" s="71"/>
      <c r="BT111" s="71"/>
      <c r="BU111" s="71"/>
      <c r="BV111" s="71"/>
      <c r="BW111" s="71"/>
      <c r="BX111" s="71"/>
      <c r="BY111" s="71"/>
      <c r="BZ111" s="71"/>
      <c r="CA111" s="71"/>
      <c r="CB111" s="71"/>
      <c r="CC111" s="71"/>
      <c r="CD111" s="71"/>
      <c r="CE111" s="71"/>
      <c r="CF111" s="71"/>
      <c r="CG111" s="71"/>
      <c r="CH111" s="71"/>
      <c r="CI111" s="71"/>
      <c r="CJ111" s="71"/>
      <c r="CK111" s="71"/>
      <c r="CL111" s="71"/>
      <c r="CM111" s="71"/>
      <c r="CN111" s="71"/>
      <c r="CO111" s="71"/>
      <c r="CP111" s="71"/>
      <c r="CQ111" s="71"/>
      <c r="CR111" s="71"/>
      <c r="CS111" s="71"/>
      <c r="CT111" s="71"/>
      <c r="CU111" s="71"/>
      <c r="CV111" s="71"/>
      <c r="CW111" s="71"/>
      <c r="CX111" s="71"/>
      <c r="CY111" s="71"/>
      <c r="CZ111" s="71"/>
      <c r="DA111" s="71"/>
      <c r="DB111" s="71"/>
      <c r="DC111" s="71"/>
      <c r="DD111" s="71"/>
      <c r="DE111" s="71"/>
      <c r="DF111" s="71"/>
      <c r="DG111" s="71"/>
      <c r="DH111" s="71"/>
      <c r="DI111" s="71"/>
      <c r="DJ111" s="71"/>
      <c r="DK111" s="71"/>
      <c r="DL111" s="71"/>
      <c r="DM111" s="71"/>
      <c r="DN111" s="71"/>
      <c r="DO111" s="71"/>
      <c r="DP111" s="71"/>
    </row>
    <row r="112" spans="1:120" ht="18" customHeight="1" thickTop="1" thickBot="1" x14ac:dyDescent="0.2">
      <c r="A112" s="71"/>
      <c r="B112" s="133"/>
      <c r="C112" s="236"/>
      <c r="D112" s="221"/>
      <c r="E112" s="237"/>
      <c r="F112" s="237"/>
      <c r="G112" s="237"/>
      <c r="H112" s="238"/>
      <c r="I112" s="238"/>
      <c r="J112" s="238"/>
      <c r="K112" s="238"/>
      <c r="L112" s="238"/>
      <c r="M112" s="238"/>
      <c r="N112" s="238"/>
      <c r="O112" s="238"/>
      <c r="P112" s="238"/>
      <c r="Q112" s="238"/>
      <c r="R112" s="238"/>
      <c r="S112" s="238"/>
      <c r="T112" s="238"/>
      <c r="U112" s="238"/>
      <c r="V112" s="238"/>
      <c r="W112" s="238"/>
      <c r="X112" s="238"/>
      <c r="Y112" s="71"/>
      <c r="Z112" s="71"/>
      <c r="AA112" s="71"/>
      <c r="AB112" s="71"/>
      <c r="AC112" s="71"/>
      <c r="AD112" s="71"/>
      <c r="AE112" s="71"/>
      <c r="AF112" s="71"/>
      <c r="AG112" s="71"/>
      <c r="AH112" s="71"/>
      <c r="AI112" s="71"/>
      <c r="AJ112" s="71"/>
      <c r="AK112" s="71"/>
      <c r="AL112" s="71"/>
      <c r="AM112" s="71"/>
      <c r="AN112" s="71"/>
      <c r="AO112" s="71"/>
      <c r="AP112" s="71"/>
      <c r="AQ112" s="71"/>
      <c r="AR112" s="71"/>
      <c r="AS112" s="71"/>
      <c r="AT112" s="71"/>
      <c r="AU112" s="71"/>
      <c r="AV112" s="71"/>
      <c r="AW112" s="71"/>
      <c r="AX112" s="71"/>
      <c r="AY112" s="71"/>
      <c r="AZ112" s="71"/>
      <c r="BA112" s="71"/>
      <c r="BB112" s="71"/>
      <c r="BC112" s="71"/>
      <c r="BD112" s="71"/>
      <c r="BE112" s="71"/>
      <c r="BF112" s="71"/>
      <c r="BG112" s="71"/>
      <c r="BH112" s="71"/>
      <c r="BI112" s="71"/>
      <c r="BJ112" s="71"/>
      <c r="BK112" s="71"/>
      <c r="BL112" s="71"/>
      <c r="BM112" s="71"/>
      <c r="BN112" s="71"/>
      <c r="BO112" s="71"/>
      <c r="BP112" s="71"/>
      <c r="BQ112" s="71"/>
      <c r="BR112" s="71"/>
      <c r="BS112" s="71"/>
      <c r="BT112" s="71"/>
      <c r="BU112" s="71"/>
      <c r="BV112" s="71"/>
      <c r="BW112" s="71"/>
      <c r="BX112" s="71"/>
      <c r="BY112" s="71"/>
      <c r="BZ112" s="71"/>
      <c r="CA112" s="71"/>
      <c r="CB112" s="71"/>
      <c r="CC112" s="71"/>
      <c r="CD112" s="71"/>
      <c r="CE112" s="71"/>
      <c r="CF112" s="71"/>
      <c r="CG112" s="71"/>
      <c r="CH112" s="71"/>
      <c r="CI112" s="71"/>
      <c r="CJ112" s="71"/>
      <c r="CK112" s="71"/>
      <c r="CL112" s="71"/>
      <c r="CM112" s="71"/>
      <c r="CN112" s="71"/>
      <c r="CO112" s="71"/>
      <c r="CP112" s="71"/>
      <c r="CQ112" s="71"/>
      <c r="CR112" s="71"/>
      <c r="CS112" s="71"/>
      <c r="CT112" s="71"/>
      <c r="CU112" s="71"/>
      <c r="CV112" s="71"/>
      <c r="CW112" s="71"/>
      <c r="CX112" s="71"/>
      <c r="CY112" s="71"/>
      <c r="CZ112" s="71"/>
      <c r="DA112" s="71"/>
      <c r="DB112" s="71"/>
      <c r="DC112" s="71"/>
      <c r="DD112" s="71"/>
      <c r="DE112" s="71"/>
      <c r="DF112" s="71"/>
      <c r="DG112" s="71"/>
      <c r="DH112" s="71"/>
      <c r="DI112" s="71"/>
      <c r="DJ112" s="71"/>
      <c r="DK112" s="71"/>
      <c r="DL112" s="71"/>
      <c r="DM112" s="71"/>
      <c r="DN112" s="71"/>
      <c r="DO112" s="71"/>
      <c r="DP112" s="71"/>
    </row>
    <row r="113" spans="1:120" ht="18" customHeight="1" thickTop="1" x14ac:dyDescent="0.15">
      <c r="A113" s="71"/>
      <c r="B113" s="133"/>
      <c r="C113" s="239"/>
      <c r="D113" s="240"/>
      <c r="E113" s="241"/>
      <c r="F113" s="241"/>
      <c r="G113" s="241"/>
      <c r="H113" s="242"/>
      <c r="I113" s="242"/>
      <c r="J113" s="242"/>
      <c r="K113" s="242"/>
      <c r="L113" s="242"/>
      <c r="M113" s="242"/>
      <c r="N113" s="242"/>
      <c r="O113" s="242"/>
      <c r="P113" s="242"/>
      <c r="Q113" s="242"/>
      <c r="R113" s="242"/>
      <c r="S113" s="242"/>
      <c r="T113" s="242"/>
      <c r="U113" s="242"/>
      <c r="V113" s="242"/>
      <c r="W113" s="242"/>
      <c r="X113" s="242"/>
      <c r="Y113" s="71"/>
      <c r="Z113" s="71"/>
      <c r="AA113" s="71"/>
      <c r="AB113" s="71"/>
      <c r="AC113" s="71"/>
      <c r="AD113" s="71"/>
      <c r="AE113" s="71"/>
      <c r="AF113" s="71"/>
      <c r="AG113" s="71"/>
      <c r="AH113" s="71"/>
      <c r="AI113" s="71"/>
      <c r="AJ113" s="71"/>
      <c r="AK113" s="71"/>
      <c r="AL113" s="71"/>
      <c r="AM113" s="71"/>
      <c r="AN113" s="71"/>
      <c r="AO113" s="71"/>
      <c r="AP113" s="71"/>
      <c r="AQ113" s="71"/>
      <c r="AR113" s="71"/>
      <c r="AS113" s="71"/>
      <c r="AT113" s="71"/>
      <c r="AU113" s="71"/>
      <c r="AV113" s="71"/>
      <c r="AW113" s="71"/>
      <c r="AX113" s="71"/>
      <c r="AY113" s="71"/>
      <c r="AZ113" s="71"/>
      <c r="BA113" s="71"/>
      <c r="BB113" s="71"/>
      <c r="BC113" s="71"/>
      <c r="BD113" s="71"/>
      <c r="BE113" s="71"/>
      <c r="BF113" s="71"/>
      <c r="BG113" s="71"/>
      <c r="BH113" s="71"/>
      <c r="BI113" s="71"/>
      <c r="BJ113" s="71"/>
      <c r="BK113" s="71"/>
      <c r="BL113" s="71"/>
      <c r="BM113" s="71"/>
      <c r="BN113" s="71"/>
      <c r="BO113" s="71"/>
      <c r="BP113" s="71"/>
      <c r="BQ113" s="71"/>
      <c r="BR113" s="71"/>
      <c r="BS113" s="71"/>
      <c r="BT113" s="71"/>
      <c r="BU113" s="71"/>
      <c r="BV113" s="71"/>
      <c r="BW113" s="71"/>
      <c r="BX113" s="71"/>
      <c r="BY113" s="71"/>
      <c r="BZ113" s="71"/>
      <c r="CA113" s="71"/>
      <c r="CB113" s="71"/>
      <c r="CC113" s="71"/>
      <c r="CD113" s="71"/>
      <c r="CE113" s="71"/>
      <c r="CF113" s="71"/>
      <c r="CG113" s="71"/>
      <c r="CH113" s="71"/>
      <c r="CI113" s="71"/>
      <c r="CJ113" s="71"/>
      <c r="CK113" s="71"/>
      <c r="CL113" s="71"/>
      <c r="CM113" s="71"/>
      <c r="CN113" s="71"/>
      <c r="CO113" s="71"/>
      <c r="CP113" s="71"/>
      <c r="CQ113" s="71"/>
      <c r="CR113" s="71"/>
      <c r="CS113" s="71"/>
      <c r="CT113" s="71"/>
      <c r="CU113" s="71"/>
      <c r="CV113" s="71"/>
      <c r="CW113" s="71"/>
      <c r="CX113" s="71"/>
      <c r="CY113" s="71"/>
      <c r="CZ113" s="71"/>
      <c r="DA113" s="71"/>
      <c r="DB113" s="71"/>
      <c r="DC113" s="71"/>
      <c r="DD113" s="71"/>
      <c r="DE113" s="71"/>
      <c r="DF113" s="71"/>
      <c r="DG113" s="71"/>
      <c r="DH113" s="71"/>
      <c r="DI113" s="71"/>
      <c r="DJ113" s="71"/>
      <c r="DK113" s="71"/>
      <c r="DL113" s="71"/>
      <c r="DM113" s="71"/>
      <c r="DN113" s="71"/>
      <c r="DO113" s="71"/>
      <c r="DP113" s="71"/>
    </row>
    <row r="114" spans="1:120" ht="14" thickBot="1" x14ac:dyDescent="0.2">
      <c r="A114" s="71"/>
      <c r="B114" s="71"/>
      <c r="C114" s="243"/>
      <c r="D114" s="243"/>
      <c r="E114" s="243"/>
      <c r="F114" s="243"/>
      <c r="G114" s="243"/>
      <c r="H114" s="243"/>
      <c r="I114" s="243"/>
      <c r="J114" s="243"/>
      <c r="K114" s="243"/>
      <c r="L114" s="243"/>
      <c r="M114" s="243"/>
      <c r="N114" s="243"/>
      <c r="O114" s="243"/>
      <c r="P114" s="243"/>
      <c r="Q114" s="243"/>
      <c r="R114" s="243"/>
      <c r="S114" s="243"/>
      <c r="T114" s="243"/>
      <c r="U114" s="243"/>
      <c r="V114" s="243"/>
      <c r="W114" s="243"/>
      <c r="X114" s="243"/>
      <c r="Y114" s="71"/>
      <c r="Z114" s="71"/>
      <c r="AA114" s="71"/>
      <c r="AB114" s="71"/>
      <c r="AC114" s="71"/>
      <c r="AD114" s="71"/>
      <c r="AE114" s="71"/>
      <c r="AF114" s="71"/>
      <c r="AG114" s="71"/>
      <c r="AH114" s="71"/>
      <c r="AI114" s="71"/>
      <c r="AJ114" s="71"/>
      <c r="AK114" s="71"/>
      <c r="AL114" s="71"/>
      <c r="AM114" s="71"/>
      <c r="AN114" s="71"/>
      <c r="AO114" s="71"/>
      <c r="AP114" s="71"/>
      <c r="AQ114" s="71"/>
      <c r="AR114" s="71"/>
      <c r="AS114" s="71"/>
      <c r="AT114" s="71"/>
      <c r="AU114" s="71"/>
      <c r="AV114" s="71"/>
      <c r="AW114" s="71"/>
      <c r="AX114" s="71"/>
      <c r="AY114" s="71"/>
      <c r="AZ114" s="71"/>
      <c r="BA114" s="71"/>
      <c r="BB114" s="71"/>
      <c r="BC114" s="71"/>
      <c r="BD114" s="71"/>
      <c r="BE114" s="71"/>
      <c r="BF114" s="71"/>
      <c r="BG114" s="71"/>
      <c r="BH114" s="71"/>
      <c r="BI114" s="71"/>
      <c r="BJ114" s="71"/>
      <c r="BK114" s="71"/>
      <c r="BL114" s="71"/>
      <c r="BM114" s="71"/>
      <c r="BN114" s="71"/>
      <c r="BO114" s="71"/>
      <c r="BP114" s="71"/>
      <c r="BQ114" s="71"/>
      <c r="BR114" s="71"/>
      <c r="BS114" s="71"/>
      <c r="BT114" s="71"/>
      <c r="BU114" s="71"/>
      <c r="BV114" s="71"/>
      <c r="BW114" s="71"/>
      <c r="BX114" s="71"/>
      <c r="BY114" s="71"/>
      <c r="BZ114" s="71"/>
      <c r="CA114" s="71"/>
      <c r="CB114" s="71"/>
      <c r="CC114" s="71"/>
      <c r="CD114" s="71"/>
      <c r="CE114" s="71"/>
      <c r="CF114" s="71"/>
      <c r="CG114" s="71"/>
      <c r="CH114" s="71"/>
      <c r="CI114" s="71"/>
      <c r="CJ114" s="71"/>
      <c r="CK114" s="71"/>
      <c r="CL114" s="71"/>
      <c r="CM114" s="71"/>
      <c r="CN114" s="71"/>
      <c r="CO114" s="71"/>
      <c r="CP114" s="71"/>
      <c r="CQ114" s="71"/>
      <c r="CR114" s="71"/>
      <c r="CS114" s="71"/>
      <c r="CT114" s="71"/>
      <c r="CU114" s="71"/>
      <c r="CV114" s="71"/>
      <c r="CW114" s="71"/>
      <c r="CX114" s="71"/>
      <c r="CY114" s="71"/>
      <c r="CZ114" s="71"/>
      <c r="DA114" s="71"/>
      <c r="DB114" s="71"/>
      <c r="DC114" s="71"/>
      <c r="DD114" s="71"/>
      <c r="DE114" s="71"/>
      <c r="DF114" s="71"/>
      <c r="DG114" s="71"/>
      <c r="DH114" s="71"/>
      <c r="DI114" s="71"/>
      <c r="DJ114" s="71"/>
      <c r="DK114" s="71"/>
      <c r="DL114" s="71"/>
      <c r="DM114" s="71"/>
      <c r="DN114" s="71"/>
      <c r="DO114" s="71"/>
      <c r="DP114" s="71"/>
    </row>
    <row r="115" spans="1:120" x14ac:dyDescent="0.15">
      <c r="A115" s="71"/>
      <c r="B115" s="71"/>
      <c r="C115" s="133"/>
      <c r="D115" s="133"/>
      <c r="E115" s="133"/>
      <c r="F115" s="133"/>
      <c r="G115" s="133"/>
      <c r="H115" s="133"/>
      <c r="I115" s="133"/>
      <c r="J115" s="133"/>
      <c r="K115" s="133"/>
      <c r="L115" s="133"/>
      <c r="M115" s="133"/>
      <c r="N115" s="133"/>
      <c r="O115" s="133"/>
      <c r="P115" s="133"/>
      <c r="Q115" s="133"/>
      <c r="R115" s="133"/>
      <c r="S115" s="133"/>
      <c r="T115" s="133"/>
      <c r="U115" s="133"/>
      <c r="V115" s="133"/>
      <c r="W115" s="133"/>
      <c r="X115" s="133"/>
      <c r="Y115" s="71"/>
      <c r="Z115" s="71"/>
      <c r="AA115" s="71"/>
      <c r="AB115" s="71"/>
      <c r="AC115" s="71"/>
      <c r="AD115" s="71"/>
      <c r="AE115" s="71"/>
      <c r="AF115" s="71"/>
      <c r="AG115" s="71"/>
      <c r="AH115" s="71"/>
      <c r="AI115" s="71"/>
      <c r="AJ115" s="71"/>
      <c r="AK115" s="71"/>
      <c r="AL115" s="71"/>
      <c r="AM115" s="71"/>
      <c r="AN115" s="71"/>
      <c r="AO115" s="71"/>
      <c r="AP115" s="71"/>
      <c r="AQ115" s="71"/>
      <c r="AR115" s="71"/>
      <c r="AS115" s="71"/>
      <c r="AT115" s="71"/>
      <c r="AU115" s="71"/>
      <c r="AV115" s="71"/>
      <c r="AW115" s="71"/>
      <c r="AX115" s="71"/>
      <c r="AY115" s="71"/>
      <c r="AZ115" s="71"/>
      <c r="BA115" s="71"/>
      <c r="BB115" s="71"/>
      <c r="BC115" s="71"/>
      <c r="BD115" s="71"/>
      <c r="BE115" s="71"/>
      <c r="BF115" s="71"/>
      <c r="BG115" s="71"/>
      <c r="BH115" s="71"/>
      <c r="BI115" s="71"/>
      <c r="BJ115" s="71"/>
      <c r="BK115" s="71"/>
      <c r="BL115" s="71"/>
      <c r="BM115" s="71"/>
      <c r="BN115" s="71"/>
      <c r="BO115" s="71"/>
      <c r="BP115" s="71"/>
      <c r="BQ115" s="71"/>
      <c r="BR115" s="71"/>
      <c r="BS115" s="71"/>
      <c r="BT115" s="71"/>
      <c r="BU115" s="71"/>
      <c r="BV115" s="71"/>
      <c r="BW115" s="71"/>
      <c r="BX115" s="71"/>
      <c r="BY115" s="71"/>
      <c r="BZ115" s="71"/>
      <c r="CA115" s="71"/>
      <c r="CB115" s="71"/>
      <c r="CC115" s="71"/>
      <c r="CD115" s="71"/>
      <c r="CE115" s="71"/>
      <c r="CF115" s="71"/>
      <c r="CG115" s="71"/>
      <c r="CH115" s="71"/>
      <c r="CI115" s="71"/>
      <c r="CJ115" s="71"/>
      <c r="CK115" s="71"/>
      <c r="CL115" s="71"/>
      <c r="CM115" s="71"/>
      <c r="CN115" s="71"/>
      <c r="CO115" s="71"/>
      <c r="CP115" s="71"/>
      <c r="CQ115" s="71"/>
      <c r="CR115" s="71"/>
      <c r="CS115" s="71"/>
      <c r="CT115" s="71"/>
      <c r="CU115" s="71"/>
      <c r="CV115" s="71"/>
      <c r="CW115" s="71"/>
      <c r="CX115" s="71"/>
      <c r="CY115" s="71"/>
      <c r="CZ115" s="71"/>
      <c r="DA115" s="71"/>
      <c r="DB115" s="71"/>
      <c r="DC115" s="71"/>
      <c r="DD115" s="71"/>
      <c r="DE115" s="71"/>
      <c r="DF115" s="71"/>
      <c r="DG115" s="71"/>
      <c r="DH115" s="71"/>
      <c r="DI115" s="71"/>
      <c r="DJ115" s="71"/>
      <c r="DK115" s="71"/>
      <c r="DL115" s="71"/>
      <c r="DM115" s="71"/>
      <c r="DN115" s="71"/>
      <c r="DO115" s="71"/>
      <c r="DP115" s="71"/>
    </row>
    <row r="116" spans="1:120" x14ac:dyDescent="0.15">
      <c r="A116" s="71"/>
      <c r="B116" s="71"/>
      <c r="C116" s="71"/>
      <c r="D116" s="71"/>
      <c r="E116" s="71"/>
      <c r="F116" s="71"/>
      <c r="G116" s="71"/>
      <c r="H116" s="71"/>
      <c r="I116" s="71"/>
      <c r="J116" s="71"/>
      <c r="K116" s="71"/>
      <c r="L116" s="71"/>
      <c r="M116" s="71"/>
      <c r="N116" s="71"/>
      <c r="O116" s="71"/>
      <c r="P116" s="71"/>
      <c r="Q116" s="71"/>
      <c r="R116" s="71"/>
      <c r="S116" s="71"/>
      <c r="T116" s="71"/>
      <c r="U116" s="71"/>
      <c r="V116" s="71"/>
      <c r="W116" s="71"/>
      <c r="X116" s="71"/>
      <c r="Y116" s="71"/>
      <c r="Z116" s="71"/>
      <c r="AA116" s="71"/>
      <c r="AB116" s="71"/>
      <c r="AC116" s="71"/>
      <c r="AD116" s="71"/>
      <c r="AE116" s="71"/>
      <c r="AF116" s="71"/>
      <c r="AG116" s="71"/>
      <c r="AH116" s="71"/>
      <c r="AI116" s="71"/>
      <c r="AJ116" s="71"/>
      <c r="AK116" s="71"/>
      <c r="AL116" s="71"/>
      <c r="AM116" s="71"/>
      <c r="AN116" s="71"/>
      <c r="AO116" s="71"/>
      <c r="AP116" s="71"/>
      <c r="AQ116" s="71"/>
      <c r="AR116" s="71"/>
      <c r="AS116" s="71"/>
      <c r="AT116" s="71"/>
      <c r="AU116" s="71"/>
      <c r="AV116" s="71"/>
      <c r="AW116" s="71"/>
      <c r="AX116" s="71"/>
      <c r="AY116" s="71"/>
      <c r="AZ116" s="71"/>
      <c r="BA116" s="71"/>
      <c r="BB116" s="71"/>
      <c r="BC116" s="71"/>
      <c r="BD116" s="71"/>
      <c r="BE116" s="71"/>
      <c r="BF116" s="71"/>
      <c r="BG116" s="71"/>
      <c r="BH116" s="71"/>
      <c r="BI116" s="71"/>
      <c r="BJ116" s="71"/>
      <c r="BK116" s="71"/>
      <c r="BL116" s="71"/>
      <c r="BM116" s="71"/>
      <c r="BN116" s="71"/>
      <c r="BO116" s="71"/>
      <c r="BP116" s="71"/>
      <c r="BQ116" s="71"/>
      <c r="BR116" s="71"/>
      <c r="BS116" s="71"/>
      <c r="BT116" s="71"/>
      <c r="BU116" s="71"/>
      <c r="BV116" s="71"/>
      <c r="BW116" s="71"/>
      <c r="BX116" s="71"/>
      <c r="BY116" s="71"/>
      <c r="BZ116" s="71"/>
      <c r="CA116" s="71"/>
      <c r="CB116" s="71"/>
      <c r="CC116" s="71"/>
      <c r="CD116" s="71"/>
      <c r="CE116" s="71"/>
      <c r="CF116" s="71"/>
      <c r="CG116" s="71"/>
      <c r="CH116" s="71"/>
      <c r="CI116" s="71"/>
      <c r="CJ116" s="71"/>
      <c r="CK116" s="71"/>
      <c r="CL116" s="71"/>
      <c r="CM116" s="71"/>
      <c r="CN116" s="71"/>
      <c r="CO116" s="71"/>
      <c r="CP116" s="71"/>
      <c r="CQ116" s="71"/>
      <c r="CR116" s="71"/>
      <c r="CS116" s="71"/>
      <c r="CT116" s="71"/>
      <c r="CU116" s="71"/>
      <c r="CV116" s="71"/>
      <c r="CW116" s="71"/>
      <c r="CX116" s="71"/>
      <c r="CY116" s="71"/>
      <c r="CZ116" s="71"/>
      <c r="DA116" s="71"/>
      <c r="DB116" s="71"/>
      <c r="DC116" s="71"/>
      <c r="DD116" s="71"/>
      <c r="DE116" s="71"/>
      <c r="DF116" s="71"/>
      <c r="DG116" s="71"/>
      <c r="DH116" s="71"/>
      <c r="DI116" s="71"/>
      <c r="DJ116" s="71"/>
      <c r="DK116" s="71"/>
      <c r="DL116" s="71"/>
      <c r="DM116" s="71"/>
      <c r="DN116" s="71"/>
      <c r="DO116" s="71"/>
      <c r="DP116" s="71"/>
    </row>
    <row r="117" spans="1:120" x14ac:dyDescent="0.15">
      <c r="A117" s="71"/>
      <c r="B117" s="71"/>
      <c r="C117" s="71"/>
      <c r="D117" s="71"/>
      <c r="E117" s="71"/>
      <c r="F117" s="71"/>
      <c r="G117" s="71"/>
      <c r="H117" s="71"/>
      <c r="I117" s="71"/>
      <c r="J117" s="71"/>
      <c r="K117" s="71"/>
      <c r="L117" s="71"/>
      <c r="M117" s="71"/>
      <c r="N117" s="71"/>
      <c r="O117" s="71"/>
      <c r="P117" s="71"/>
      <c r="Q117" s="71"/>
      <c r="R117" s="71"/>
      <c r="S117" s="71"/>
      <c r="T117" s="71"/>
      <c r="U117" s="71"/>
      <c r="V117" s="71"/>
      <c r="W117" s="71"/>
      <c r="X117" s="71"/>
      <c r="Y117" s="71"/>
      <c r="Z117" s="71"/>
      <c r="AA117" s="71"/>
      <c r="AB117" s="71"/>
      <c r="AC117" s="71"/>
      <c r="AD117" s="71"/>
      <c r="AE117" s="71"/>
      <c r="AF117" s="71"/>
      <c r="AG117" s="71"/>
      <c r="AH117" s="71"/>
      <c r="AI117" s="71"/>
      <c r="AJ117" s="71"/>
      <c r="AK117" s="71"/>
      <c r="AL117" s="71"/>
      <c r="AM117" s="71"/>
      <c r="AN117" s="71"/>
      <c r="AO117" s="71"/>
      <c r="AP117" s="71"/>
      <c r="AQ117" s="71"/>
      <c r="AR117" s="71"/>
      <c r="AS117" s="71"/>
      <c r="AT117" s="71"/>
      <c r="AU117" s="71"/>
      <c r="AV117" s="71"/>
      <c r="AW117" s="71"/>
      <c r="AX117" s="71"/>
      <c r="AY117" s="71"/>
      <c r="AZ117" s="71"/>
      <c r="BA117" s="71"/>
      <c r="BB117" s="71"/>
      <c r="BC117" s="71"/>
      <c r="BD117" s="71"/>
      <c r="BE117" s="71"/>
      <c r="BF117" s="71"/>
      <c r="BG117" s="71"/>
      <c r="BH117" s="71"/>
      <c r="BI117" s="71"/>
      <c r="BJ117" s="71"/>
      <c r="BK117" s="71"/>
      <c r="BL117" s="71"/>
      <c r="BM117" s="71"/>
      <c r="BN117" s="71"/>
      <c r="BO117" s="71"/>
      <c r="BP117" s="71"/>
      <c r="BQ117" s="71"/>
      <c r="BR117" s="71"/>
      <c r="BS117" s="71"/>
      <c r="BT117" s="71"/>
      <c r="BU117" s="71"/>
      <c r="BV117" s="71"/>
      <c r="BW117" s="71"/>
      <c r="BX117" s="71"/>
      <c r="BY117" s="71"/>
      <c r="BZ117" s="71"/>
      <c r="CA117" s="71"/>
      <c r="CB117" s="71"/>
      <c r="CC117" s="71"/>
      <c r="CD117" s="71"/>
      <c r="CE117" s="71"/>
      <c r="CF117" s="71"/>
      <c r="CG117" s="71"/>
      <c r="CH117" s="71"/>
      <c r="CI117" s="71"/>
      <c r="CJ117" s="71"/>
      <c r="CK117" s="71"/>
      <c r="CL117" s="71"/>
      <c r="CM117" s="71"/>
      <c r="CN117" s="71"/>
      <c r="CO117" s="71"/>
      <c r="CP117" s="71"/>
      <c r="CQ117" s="71"/>
      <c r="CR117" s="71"/>
      <c r="CS117" s="71"/>
      <c r="CT117" s="71"/>
      <c r="CU117" s="71"/>
      <c r="CV117" s="71"/>
      <c r="CW117" s="71"/>
      <c r="CX117" s="71"/>
      <c r="CY117" s="71"/>
      <c r="CZ117" s="71"/>
      <c r="DA117" s="71"/>
      <c r="DB117" s="71"/>
      <c r="DC117" s="71"/>
      <c r="DD117" s="71"/>
      <c r="DE117" s="71"/>
      <c r="DF117" s="71"/>
      <c r="DG117" s="71"/>
      <c r="DH117" s="71"/>
      <c r="DI117" s="71"/>
      <c r="DJ117" s="71"/>
      <c r="DK117" s="71"/>
      <c r="DL117" s="71"/>
      <c r="DM117" s="71"/>
      <c r="DN117" s="71"/>
      <c r="DO117" s="71"/>
      <c r="DP117" s="71"/>
    </row>
    <row r="118" spans="1:120" x14ac:dyDescent="0.15">
      <c r="A118" s="71"/>
      <c r="B118" s="71"/>
      <c r="C118" s="71"/>
      <c r="D118" s="71"/>
      <c r="E118" s="71"/>
      <c r="F118" s="71"/>
      <c r="G118" s="71"/>
      <c r="H118" s="71"/>
      <c r="I118" s="71"/>
      <c r="J118" s="71"/>
      <c r="K118" s="71"/>
      <c r="L118" s="71"/>
      <c r="M118" s="71"/>
      <c r="N118" s="71"/>
      <c r="O118" s="71"/>
      <c r="P118" s="71"/>
      <c r="Q118" s="71"/>
      <c r="R118" s="71"/>
      <c r="S118" s="71"/>
      <c r="T118" s="71"/>
      <c r="U118" s="71"/>
      <c r="V118" s="71"/>
      <c r="W118" s="71"/>
      <c r="X118" s="71"/>
      <c r="Y118" s="71"/>
      <c r="Z118" s="71"/>
      <c r="AA118" s="71"/>
      <c r="AB118" s="71"/>
      <c r="AC118" s="71"/>
      <c r="AD118" s="71"/>
      <c r="AE118" s="71"/>
      <c r="AF118" s="71"/>
      <c r="AG118" s="71"/>
      <c r="AH118" s="71"/>
      <c r="AI118" s="71"/>
      <c r="AJ118" s="71"/>
      <c r="AK118" s="71"/>
      <c r="AL118" s="71"/>
      <c r="AM118" s="71"/>
      <c r="AN118" s="71"/>
      <c r="AO118" s="71"/>
      <c r="AP118" s="71"/>
      <c r="AQ118" s="71"/>
      <c r="AR118" s="71"/>
      <c r="AS118" s="71"/>
      <c r="AT118" s="71"/>
      <c r="AU118" s="71"/>
      <c r="AV118" s="71"/>
      <c r="AW118" s="71"/>
      <c r="AX118" s="71"/>
      <c r="AY118" s="71"/>
      <c r="AZ118" s="71"/>
      <c r="BA118" s="71"/>
      <c r="BB118" s="71"/>
      <c r="BC118" s="71"/>
      <c r="BD118" s="71"/>
      <c r="BE118" s="71"/>
      <c r="BF118" s="71"/>
      <c r="BG118" s="71"/>
      <c r="BH118" s="71"/>
      <c r="BI118" s="71"/>
      <c r="BJ118" s="71"/>
      <c r="BK118" s="71"/>
      <c r="BL118" s="71"/>
      <c r="BM118" s="71"/>
      <c r="BN118" s="71"/>
      <c r="BO118" s="71"/>
      <c r="BP118" s="71"/>
      <c r="BQ118" s="71"/>
      <c r="BR118" s="71"/>
      <c r="BS118" s="71"/>
      <c r="BT118" s="71"/>
      <c r="BU118" s="71"/>
      <c r="BV118" s="71"/>
      <c r="BW118" s="71"/>
      <c r="BX118" s="71"/>
      <c r="BY118" s="71"/>
      <c r="BZ118" s="71"/>
      <c r="CA118" s="71"/>
      <c r="CB118" s="71"/>
      <c r="CC118" s="71"/>
      <c r="CD118" s="71"/>
      <c r="CE118" s="71"/>
      <c r="CF118" s="71"/>
      <c r="CG118" s="71"/>
      <c r="CH118" s="71"/>
      <c r="CI118" s="71"/>
      <c r="CJ118" s="71"/>
      <c r="CK118" s="71"/>
      <c r="CL118" s="71"/>
      <c r="CM118" s="71"/>
      <c r="CN118" s="71"/>
      <c r="CO118" s="71"/>
      <c r="CP118" s="71"/>
      <c r="CQ118" s="71"/>
      <c r="CR118" s="71"/>
      <c r="CS118" s="71"/>
      <c r="CT118" s="71"/>
      <c r="CU118" s="71"/>
      <c r="CV118" s="71"/>
      <c r="CW118" s="71"/>
      <c r="CX118" s="71"/>
      <c r="CY118" s="71"/>
      <c r="CZ118" s="71"/>
      <c r="DA118" s="71"/>
      <c r="DB118" s="71"/>
      <c r="DC118" s="71"/>
      <c r="DD118" s="71"/>
      <c r="DE118" s="71"/>
      <c r="DF118" s="71"/>
      <c r="DG118" s="71"/>
      <c r="DH118" s="71"/>
      <c r="DI118" s="71"/>
      <c r="DJ118" s="71"/>
      <c r="DK118" s="71"/>
      <c r="DL118" s="71"/>
      <c r="DM118" s="71"/>
      <c r="DN118" s="71"/>
      <c r="DO118" s="71"/>
      <c r="DP118" s="71"/>
    </row>
    <row r="119" spans="1:120" x14ac:dyDescent="0.15">
      <c r="A119" s="71"/>
      <c r="B119" s="71"/>
      <c r="C119" s="71"/>
      <c r="D119" s="71"/>
      <c r="E119" s="71"/>
      <c r="F119" s="71"/>
      <c r="G119" s="71"/>
      <c r="H119" s="71"/>
      <c r="I119" s="71"/>
      <c r="J119" s="71"/>
      <c r="K119" s="71"/>
      <c r="L119" s="71"/>
      <c r="M119" s="71"/>
      <c r="N119" s="71"/>
      <c r="O119" s="71"/>
      <c r="P119" s="71"/>
      <c r="Q119" s="71"/>
      <c r="R119" s="71"/>
      <c r="S119" s="71"/>
      <c r="T119" s="71"/>
      <c r="U119" s="71"/>
      <c r="V119" s="71"/>
      <c r="W119" s="71"/>
      <c r="X119" s="71"/>
      <c r="Y119" s="71"/>
      <c r="Z119" s="71"/>
      <c r="AA119" s="71"/>
      <c r="AB119" s="71"/>
      <c r="AC119" s="71"/>
      <c r="AD119" s="71"/>
      <c r="AE119" s="71"/>
      <c r="AF119" s="71"/>
      <c r="AG119" s="71"/>
      <c r="AH119" s="71"/>
      <c r="AI119" s="71"/>
      <c r="AJ119" s="71"/>
      <c r="AK119" s="71"/>
      <c r="AL119" s="71"/>
      <c r="AM119" s="71"/>
      <c r="AN119" s="71"/>
      <c r="AO119" s="71"/>
      <c r="AP119" s="71"/>
      <c r="AQ119" s="71"/>
      <c r="AR119" s="71"/>
      <c r="AS119" s="71"/>
      <c r="AT119" s="71"/>
      <c r="AU119" s="71"/>
      <c r="AV119" s="71"/>
      <c r="AW119" s="71"/>
      <c r="AX119" s="71"/>
      <c r="AY119" s="71"/>
      <c r="AZ119" s="71"/>
      <c r="BA119" s="71"/>
      <c r="BB119" s="71"/>
      <c r="BC119" s="71"/>
      <c r="BD119" s="71"/>
      <c r="BE119" s="71"/>
      <c r="BF119" s="71"/>
      <c r="BG119" s="71"/>
      <c r="BH119" s="71"/>
      <c r="BI119" s="71"/>
      <c r="BJ119" s="71"/>
      <c r="BK119" s="71"/>
      <c r="BL119" s="71"/>
      <c r="BM119" s="71"/>
      <c r="BN119" s="71"/>
      <c r="BO119" s="71"/>
      <c r="BP119" s="71"/>
      <c r="BQ119" s="71"/>
      <c r="BR119" s="71"/>
      <c r="BS119" s="71"/>
      <c r="BT119" s="71"/>
      <c r="BU119" s="71"/>
      <c r="BV119" s="71"/>
      <c r="BW119" s="71"/>
      <c r="BX119" s="71"/>
      <c r="BY119" s="71"/>
      <c r="BZ119" s="71"/>
      <c r="CA119" s="71"/>
      <c r="CB119" s="71"/>
      <c r="CC119" s="71"/>
      <c r="CD119" s="71"/>
      <c r="CE119" s="71"/>
      <c r="CF119" s="71"/>
      <c r="CG119" s="71"/>
      <c r="CH119" s="71"/>
      <c r="CI119" s="71"/>
      <c r="CJ119" s="71"/>
      <c r="CK119" s="71"/>
      <c r="CL119" s="71"/>
      <c r="CM119" s="71"/>
      <c r="CN119" s="71"/>
      <c r="CO119" s="71"/>
      <c r="CP119" s="71"/>
      <c r="CQ119" s="71"/>
      <c r="CR119" s="71"/>
      <c r="CS119" s="71"/>
      <c r="CT119" s="71"/>
      <c r="CU119" s="71"/>
      <c r="CV119" s="71"/>
      <c r="CW119" s="71"/>
      <c r="CX119" s="71"/>
      <c r="CY119" s="71"/>
      <c r="CZ119" s="71"/>
      <c r="DA119" s="71"/>
      <c r="DB119" s="71"/>
      <c r="DC119" s="71"/>
      <c r="DD119" s="71"/>
      <c r="DE119" s="71"/>
      <c r="DF119" s="71"/>
      <c r="DG119" s="71"/>
      <c r="DH119" s="71"/>
      <c r="DI119" s="71"/>
      <c r="DJ119" s="71"/>
      <c r="DK119" s="71"/>
      <c r="DL119" s="71"/>
      <c r="DM119" s="71"/>
      <c r="DN119" s="71"/>
      <c r="DO119" s="71"/>
      <c r="DP119" s="71"/>
    </row>
    <row r="120" spans="1:120" x14ac:dyDescent="0.15">
      <c r="A120" s="71"/>
      <c r="B120" s="71"/>
      <c r="C120" s="71"/>
      <c r="D120" s="71"/>
      <c r="E120" s="71"/>
      <c r="F120" s="71"/>
      <c r="G120" s="71"/>
      <c r="H120" s="71"/>
      <c r="I120" s="71"/>
      <c r="J120" s="71"/>
      <c r="K120" s="71"/>
      <c r="L120" s="71"/>
      <c r="M120" s="71"/>
      <c r="N120" s="71"/>
      <c r="O120" s="71"/>
      <c r="P120" s="71"/>
      <c r="Q120" s="71"/>
      <c r="R120" s="71"/>
      <c r="S120" s="71"/>
      <c r="T120" s="71"/>
      <c r="U120" s="71"/>
      <c r="V120" s="71"/>
      <c r="W120" s="71"/>
      <c r="X120" s="71"/>
      <c r="Y120" s="71"/>
      <c r="Z120" s="71"/>
      <c r="AA120" s="71"/>
      <c r="AB120" s="71"/>
      <c r="AC120" s="71"/>
      <c r="AD120" s="71"/>
      <c r="AE120" s="71"/>
      <c r="AF120" s="71"/>
      <c r="AG120" s="71"/>
      <c r="AH120" s="71"/>
      <c r="AI120" s="71"/>
      <c r="AJ120" s="71"/>
      <c r="AK120" s="71"/>
      <c r="AL120" s="71"/>
      <c r="AM120" s="71"/>
      <c r="AN120" s="71"/>
      <c r="AO120" s="71"/>
      <c r="AP120" s="71"/>
      <c r="AQ120" s="71"/>
      <c r="AR120" s="71"/>
      <c r="AS120" s="71"/>
      <c r="AT120" s="71"/>
      <c r="AU120" s="71"/>
      <c r="AV120" s="71"/>
      <c r="AW120" s="71"/>
      <c r="AX120" s="71"/>
      <c r="AY120" s="71"/>
      <c r="AZ120" s="71"/>
      <c r="BA120" s="71"/>
      <c r="BB120" s="71"/>
      <c r="BC120" s="71"/>
      <c r="BD120" s="71"/>
      <c r="BE120" s="71"/>
      <c r="BF120" s="71"/>
      <c r="BG120" s="71"/>
      <c r="BH120" s="71"/>
      <c r="BI120" s="71"/>
      <c r="BJ120" s="71"/>
      <c r="BK120" s="71"/>
      <c r="BL120" s="71"/>
      <c r="BM120" s="71"/>
      <c r="BN120" s="71"/>
      <c r="BO120" s="71"/>
      <c r="BP120" s="71"/>
      <c r="BQ120" s="71"/>
      <c r="BR120" s="71"/>
      <c r="BS120" s="71"/>
      <c r="BT120" s="71"/>
      <c r="BU120" s="71"/>
      <c r="BV120" s="71"/>
      <c r="BW120" s="71"/>
      <c r="BX120" s="71"/>
      <c r="BY120" s="71"/>
      <c r="BZ120" s="71"/>
      <c r="CA120" s="71"/>
      <c r="CB120" s="71"/>
      <c r="CC120" s="71"/>
      <c r="CD120" s="71"/>
      <c r="CE120" s="71"/>
      <c r="CF120" s="71"/>
      <c r="CG120" s="71"/>
      <c r="CH120" s="71"/>
      <c r="CI120" s="71"/>
      <c r="CJ120" s="71"/>
      <c r="CK120" s="71"/>
      <c r="CL120" s="71"/>
      <c r="CM120" s="71"/>
      <c r="CN120" s="71"/>
      <c r="CO120" s="71"/>
      <c r="CP120" s="71"/>
      <c r="CQ120" s="71"/>
      <c r="CR120" s="71"/>
      <c r="CS120" s="71"/>
      <c r="CT120" s="71"/>
      <c r="CU120" s="71"/>
      <c r="CV120" s="71"/>
      <c r="CW120" s="71"/>
      <c r="CX120" s="71"/>
      <c r="CY120" s="71"/>
      <c r="CZ120" s="71"/>
      <c r="DA120" s="71"/>
      <c r="DB120" s="71"/>
      <c r="DC120" s="71"/>
      <c r="DD120" s="71"/>
      <c r="DE120" s="71"/>
      <c r="DF120" s="71"/>
      <c r="DG120" s="71"/>
      <c r="DH120" s="71"/>
      <c r="DI120" s="71"/>
      <c r="DJ120" s="71"/>
      <c r="DK120" s="71"/>
      <c r="DL120" s="71"/>
      <c r="DM120" s="71"/>
      <c r="DN120" s="71"/>
      <c r="DO120" s="71"/>
      <c r="DP120" s="71"/>
    </row>
    <row r="121" spans="1:120" x14ac:dyDescent="0.15">
      <c r="A121" s="71"/>
      <c r="B121" s="71"/>
      <c r="C121" s="71"/>
      <c r="D121" s="71"/>
      <c r="E121" s="71"/>
      <c r="F121" s="71"/>
      <c r="G121" s="71"/>
      <c r="H121" s="71"/>
      <c r="I121" s="71"/>
      <c r="J121" s="71"/>
      <c r="K121" s="71"/>
      <c r="L121" s="71"/>
      <c r="M121" s="71"/>
      <c r="N121" s="71"/>
      <c r="O121" s="71"/>
      <c r="P121" s="71"/>
      <c r="Q121" s="71"/>
      <c r="R121" s="71"/>
      <c r="S121" s="71"/>
      <c r="T121" s="71"/>
      <c r="U121" s="71"/>
      <c r="V121" s="71"/>
      <c r="W121" s="71"/>
      <c r="X121" s="71"/>
      <c r="Y121" s="71"/>
      <c r="Z121" s="71"/>
      <c r="AA121" s="71"/>
      <c r="AB121" s="71"/>
      <c r="AC121" s="71"/>
      <c r="AD121" s="71"/>
      <c r="AE121" s="71"/>
      <c r="AF121" s="71"/>
      <c r="AG121" s="71"/>
      <c r="AH121" s="71"/>
      <c r="AI121" s="71"/>
      <c r="AJ121" s="71"/>
      <c r="AK121" s="71"/>
      <c r="AL121" s="71"/>
      <c r="AM121" s="71"/>
      <c r="AN121" s="71"/>
      <c r="AO121" s="71"/>
      <c r="AP121" s="71"/>
      <c r="AQ121" s="71"/>
      <c r="AR121" s="71"/>
      <c r="AS121" s="71"/>
      <c r="AT121" s="71"/>
      <c r="AU121" s="71"/>
      <c r="AV121" s="71"/>
      <c r="AW121" s="71"/>
      <c r="AX121" s="71"/>
      <c r="AY121" s="71"/>
      <c r="AZ121" s="71"/>
      <c r="BA121" s="71"/>
      <c r="BB121" s="71"/>
      <c r="BC121" s="71"/>
      <c r="BD121" s="71"/>
      <c r="BE121" s="71"/>
      <c r="BF121" s="71"/>
      <c r="BG121" s="71"/>
      <c r="BH121" s="71"/>
      <c r="BI121" s="71"/>
      <c r="BJ121" s="71"/>
      <c r="BK121" s="71"/>
      <c r="BL121" s="71"/>
      <c r="BM121" s="71"/>
      <c r="BN121" s="71"/>
      <c r="BO121" s="71"/>
      <c r="BP121" s="71"/>
      <c r="BQ121" s="71"/>
      <c r="BR121" s="71"/>
      <c r="BS121" s="71"/>
      <c r="BT121" s="71"/>
      <c r="BU121" s="71"/>
      <c r="BV121" s="71"/>
      <c r="BW121" s="71"/>
      <c r="BX121" s="71"/>
      <c r="BY121" s="71"/>
      <c r="BZ121" s="71"/>
      <c r="CA121" s="71"/>
      <c r="CB121" s="71"/>
      <c r="CC121" s="71"/>
      <c r="CD121" s="71"/>
      <c r="CE121" s="71"/>
      <c r="CF121" s="71"/>
      <c r="CG121" s="71"/>
      <c r="CH121" s="71"/>
      <c r="CI121" s="71"/>
      <c r="CJ121" s="71"/>
      <c r="CK121" s="71"/>
      <c r="CL121" s="71"/>
      <c r="CM121" s="71"/>
      <c r="CN121" s="71"/>
      <c r="CO121" s="71"/>
      <c r="CP121" s="71"/>
      <c r="CQ121" s="71"/>
      <c r="CR121" s="71"/>
      <c r="CS121" s="71"/>
      <c r="CT121" s="71"/>
      <c r="CU121" s="71"/>
      <c r="CV121" s="71"/>
      <c r="CW121" s="71"/>
      <c r="CX121" s="71"/>
      <c r="CY121" s="71"/>
      <c r="CZ121" s="71"/>
      <c r="DA121" s="71"/>
      <c r="DB121" s="71"/>
      <c r="DC121" s="71"/>
      <c r="DD121" s="71"/>
      <c r="DE121" s="71"/>
      <c r="DF121" s="71"/>
      <c r="DG121" s="71"/>
      <c r="DH121" s="71"/>
      <c r="DI121" s="71"/>
      <c r="DJ121" s="71"/>
      <c r="DK121" s="71"/>
      <c r="DL121" s="71"/>
      <c r="DM121" s="71"/>
      <c r="DN121" s="71"/>
      <c r="DO121" s="71"/>
      <c r="DP121" s="71"/>
    </row>
    <row r="122" spans="1:120" x14ac:dyDescent="0.15">
      <c r="A122" s="71"/>
      <c r="B122" s="71"/>
      <c r="C122" s="71"/>
      <c r="D122" s="71"/>
      <c r="E122" s="71"/>
      <c r="F122" s="71"/>
      <c r="G122" s="71"/>
      <c r="H122" s="71"/>
      <c r="I122" s="71"/>
      <c r="J122" s="71"/>
      <c r="K122" s="71"/>
      <c r="L122" s="71"/>
      <c r="M122" s="71"/>
      <c r="N122" s="71"/>
      <c r="O122" s="71"/>
      <c r="P122" s="71"/>
      <c r="Q122" s="71"/>
      <c r="R122" s="71"/>
      <c r="S122" s="71"/>
      <c r="T122" s="71"/>
      <c r="U122" s="71"/>
      <c r="V122" s="71"/>
      <c r="W122" s="71"/>
      <c r="X122" s="71"/>
      <c r="Y122" s="71"/>
      <c r="Z122" s="71"/>
      <c r="AA122" s="71"/>
      <c r="AB122" s="71"/>
      <c r="AC122" s="71"/>
      <c r="AD122" s="71"/>
      <c r="AE122" s="71"/>
      <c r="AF122" s="71"/>
      <c r="AG122" s="71"/>
      <c r="AH122" s="71"/>
      <c r="AI122" s="71"/>
      <c r="AJ122" s="71"/>
      <c r="AK122" s="71"/>
      <c r="AL122" s="71"/>
      <c r="AM122" s="71"/>
      <c r="AN122" s="71"/>
      <c r="AO122" s="71"/>
      <c r="AP122" s="71"/>
      <c r="AQ122" s="71"/>
      <c r="AR122" s="71"/>
      <c r="AS122" s="71"/>
      <c r="AT122" s="71"/>
      <c r="AU122" s="71"/>
      <c r="AV122" s="71"/>
      <c r="AW122" s="71"/>
      <c r="AX122" s="71"/>
      <c r="AY122" s="71"/>
      <c r="AZ122" s="71"/>
      <c r="BA122" s="71"/>
      <c r="BB122" s="71"/>
      <c r="BC122" s="71"/>
      <c r="BD122" s="71"/>
      <c r="BE122" s="71"/>
      <c r="BF122" s="71"/>
      <c r="BG122" s="71"/>
      <c r="BH122" s="71"/>
      <c r="BI122" s="71"/>
      <c r="BJ122" s="71"/>
      <c r="BK122" s="71"/>
      <c r="BL122" s="71"/>
      <c r="BM122" s="71"/>
      <c r="BN122" s="71"/>
      <c r="BO122" s="71"/>
      <c r="BP122" s="71"/>
      <c r="BQ122" s="71"/>
      <c r="BR122" s="71"/>
      <c r="BS122" s="71"/>
      <c r="BT122" s="71"/>
      <c r="BU122" s="71"/>
      <c r="BV122" s="71"/>
      <c r="BW122" s="71"/>
      <c r="BX122" s="71"/>
      <c r="BY122" s="71"/>
      <c r="BZ122" s="71"/>
      <c r="CA122" s="71"/>
      <c r="CB122" s="71"/>
      <c r="CC122" s="71"/>
      <c r="CD122" s="71"/>
      <c r="CE122" s="71"/>
      <c r="CF122" s="71"/>
      <c r="CG122" s="71"/>
      <c r="CH122" s="71"/>
      <c r="CI122" s="71"/>
      <c r="CJ122" s="71"/>
      <c r="CK122" s="71"/>
      <c r="CL122" s="71"/>
      <c r="CM122" s="71"/>
      <c r="CN122" s="71"/>
      <c r="CO122" s="71"/>
      <c r="CP122" s="71"/>
      <c r="CQ122" s="71"/>
      <c r="CR122" s="71"/>
      <c r="CS122" s="71"/>
      <c r="CT122" s="71"/>
      <c r="CU122" s="71"/>
      <c r="CV122" s="71"/>
      <c r="CW122" s="71"/>
      <c r="CX122" s="71"/>
      <c r="CY122" s="71"/>
      <c r="CZ122" s="71"/>
      <c r="DA122" s="71"/>
      <c r="DB122" s="71"/>
      <c r="DC122" s="71"/>
      <c r="DD122" s="71"/>
      <c r="DE122" s="71"/>
      <c r="DF122" s="71"/>
      <c r="DG122" s="71"/>
      <c r="DH122" s="71"/>
      <c r="DI122" s="71"/>
      <c r="DJ122" s="71"/>
      <c r="DK122" s="71"/>
      <c r="DL122" s="71"/>
      <c r="DM122" s="71"/>
      <c r="DN122" s="71"/>
      <c r="DO122" s="71"/>
      <c r="DP122" s="71"/>
    </row>
    <row r="123" spans="1:120" x14ac:dyDescent="0.15">
      <c r="A123" s="71"/>
      <c r="B123" s="71"/>
      <c r="C123" s="71"/>
      <c r="D123" s="71"/>
      <c r="E123" s="71"/>
      <c r="F123" s="71"/>
      <c r="G123" s="71"/>
      <c r="H123" s="71"/>
      <c r="I123" s="71"/>
      <c r="J123" s="71"/>
      <c r="K123" s="71"/>
      <c r="L123" s="71"/>
      <c r="M123" s="71"/>
      <c r="N123" s="71"/>
      <c r="O123" s="71"/>
      <c r="P123" s="71"/>
      <c r="Q123" s="71"/>
      <c r="R123" s="71"/>
      <c r="S123" s="71"/>
      <c r="T123" s="71"/>
      <c r="U123" s="71"/>
      <c r="V123" s="71"/>
      <c r="W123" s="71"/>
      <c r="X123" s="71"/>
      <c r="Y123" s="71"/>
      <c r="Z123" s="71"/>
      <c r="AA123" s="71"/>
      <c r="AB123" s="71"/>
      <c r="AC123" s="71"/>
      <c r="AD123" s="71"/>
      <c r="AE123" s="71"/>
      <c r="AF123" s="71"/>
      <c r="AG123" s="71"/>
      <c r="AH123" s="71"/>
      <c r="AI123" s="71"/>
      <c r="AJ123" s="71"/>
      <c r="AK123" s="71"/>
      <c r="AL123" s="71"/>
      <c r="AM123" s="71"/>
      <c r="AN123" s="71"/>
      <c r="AO123" s="71"/>
      <c r="AP123" s="71"/>
      <c r="AQ123" s="71"/>
      <c r="AR123" s="71"/>
      <c r="AS123" s="71"/>
      <c r="AT123" s="71"/>
      <c r="AU123" s="71"/>
      <c r="AV123" s="71"/>
      <c r="AW123" s="71"/>
      <c r="AX123" s="71"/>
      <c r="AY123" s="71"/>
      <c r="AZ123" s="71"/>
      <c r="BA123" s="71"/>
      <c r="BB123" s="71"/>
      <c r="BC123" s="71"/>
      <c r="BD123" s="71"/>
      <c r="BE123" s="71"/>
      <c r="BF123" s="71"/>
      <c r="BG123" s="71"/>
      <c r="BH123" s="71"/>
      <c r="BI123" s="71"/>
      <c r="BJ123" s="71"/>
      <c r="BK123" s="71"/>
      <c r="BL123" s="71"/>
      <c r="BM123" s="71"/>
      <c r="BN123" s="71"/>
      <c r="BO123" s="71"/>
      <c r="BP123" s="71"/>
      <c r="BQ123" s="71"/>
      <c r="BR123" s="71"/>
      <c r="BS123" s="71"/>
      <c r="BT123" s="71"/>
      <c r="BU123" s="71"/>
      <c r="BV123" s="71"/>
      <c r="BW123" s="71"/>
      <c r="BX123" s="71"/>
      <c r="BY123" s="71"/>
      <c r="BZ123" s="71"/>
      <c r="CA123" s="71"/>
      <c r="CB123" s="71"/>
      <c r="CC123" s="71"/>
      <c r="CD123" s="71"/>
      <c r="CE123" s="71"/>
      <c r="CF123" s="71"/>
      <c r="CG123" s="71"/>
      <c r="CH123" s="71"/>
      <c r="CI123" s="71"/>
      <c r="CJ123" s="71"/>
      <c r="CK123" s="71"/>
      <c r="CL123" s="71"/>
      <c r="CM123" s="71"/>
      <c r="CN123" s="71"/>
      <c r="CO123" s="71"/>
      <c r="CP123" s="71"/>
      <c r="CQ123" s="71"/>
      <c r="CR123" s="71"/>
      <c r="CS123" s="71"/>
      <c r="CT123" s="71"/>
      <c r="CU123" s="71"/>
      <c r="CV123" s="71"/>
      <c r="CW123" s="71"/>
      <c r="CX123" s="71"/>
      <c r="CY123" s="71"/>
      <c r="CZ123" s="71"/>
      <c r="DA123" s="71"/>
      <c r="DB123" s="71"/>
      <c r="DC123" s="71"/>
      <c r="DD123" s="71"/>
      <c r="DE123" s="71"/>
      <c r="DF123" s="71"/>
      <c r="DG123" s="71"/>
      <c r="DH123" s="71"/>
      <c r="DI123" s="71"/>
      <c r="DJ123" s="71"/>
      <c r="DK123" s="71"/>
      <c r="DL123" s="71"/>
      <c r="DM123" s="71"/>
      <c r="DN123" s="71"/>
      <c r="DO123" s="71"/>
      <c r="DP123" s="71"/>
    </row>
    <row r="124" spans="1:120" x14ac:dyDescent="0.15">
      <c r="A124" s="71"/>
      <c r="B124" s="71"/>
      <c r="C124" s="71"/>
      <c r="D124" s="71"/>
      <c r="E124" s="71"/>
      <c r="F124" s="71"/>
      <c r="G124" s="71"/>
      <c r="H124" s="71"/>
      <c r="I124" s="71"/>
      <c r="J124" s="71"/>
      <c r="K124" s="71"/>
      <c r="L124" s="71"/>
      <c r="M124" s="71"/>
      <c r="N124" s="71"/>
      <c r="O124" s="71"/>
      <c r="P124" s="71"/>
      <c r="Q124" s="71"/>
      <c r="R124" s="71"/>
      <c r="S124" s="71"/>
      <c r="T124" s="71"/>
      <c r="U124" s="71"/>
      <c r="V124" s="71"/>
      <c r="W124" s="71"/>
      <c r="X124" s="71"/>
      <c r="Y124" s="71"/>
      <c r="Z124" s="71"/>
      <c r="AA124" s="71"/>
      <c r="AB124" s="71"/>
      <c r="AC124" s="71"/>
      <c r="AD124" s="71"/>
      <c r="AE124" s="71"/>
      <c r="AF124" s="71"/>
      <c r="AG124" s="71"/>
      <c r="AH124" s="71"/>
      <c r="AI124" s="71"/>
      <c r="AJ124" s="71"/>
      <c r="AK124" s="71"/>
      <c r="AL124" s="71"/>
      <c r="AM124" s="71"/>
      <c r="AN124" s="71"/>
      <c r="AO124" s="71"/>
      <c r="AP124" s="71"/>
      <c r="AQ124" s="71"/>
      <c r="AR124" s="71"/>
      <c r="AS124" s="71"/>
      <c r="AT124" s="71"/>
      <c r="AU124" s="71"/>
      <c r="AV124" s="71"/>
      <c r="AW124" s="71"/>
      <c r="AX124" s="71"/>
      <c r="AY124" s="71"/>
      <c r="AZ124" s="71"/>
      <c r="BA124" s="71"/>
      <c r="BB124" s="71"/>
      <c r="BC124" s="71"/>
      <c r="BD124" s="71"/>
      <c r="BE124" s="71"/>
      <c r="BF124" s="71"/>
      <c r="BG124" s="71"/>
      <c r="BH124" s="71"/>
      <c r="BI124" s="71"/>
      <c r="BJ124" s="71"/>
      <c r="BK124" s="71"/>
      <c r="BL124" s="71"/>
      <c r="BM124" s="71"/>
      <c r="BN124" s="71"/>
      <c r="BO124" s="71"/>
      <c r="BP124" s="71"/>
      <c r="BQ124" s="71"/>
      <c r="BR124" s="71"/>
      <c r="BS124" s="71"/>
      <c r="BT124" s="71"/>
      <c r="BU124" s="71"/>
      <c r="BV124" s="71"/>
      <c r="BW124" s="71"/>
      <c r="BX124" s="71"/>
      <c r="BY124" s="71"/>
      <c r="BZ124" s="71"/>
      <c r="CA124" s="71"/>
      <c r="CB124" s="71"/>
      <c r="CC124" s="71"/>
      <c r="CD124" s="71"/>
      <c r="CE124" s="71"/>
      <c r="CF124" s="71"/>
      <c r="CG124" s="71"/>
      <c r="CH124" s="71"/>
      <c r="CI124" s="71"/>
      <c r="CJ124" s="71"/>
      <c r="CK124" s="71"/>
      <c r="CL124" s="71"/>
      <c r="CM124" s="71"/>
      <c r="CN124" s="71"/>
      <c r="CO124" s="71"/>
      <c r="CP124" s="71"/>
      <c r="CQ124" s="71"/>
      <c r="CR124" s="71"/>
      <c r="CS124" s="71"/>
      <c r="CT124" s="71"/>
      <c r="CU124" s="71"/>
      <c r="CV124" s="71"/>
      <c r="CW124" s="71"/>
      <c r="CX124" s="71"/>
      <c r="CY124" s="71"/>
      <c r="CZ124" s="71"/>
      <c r="DA124" s="71"/>
      <c r="DB124" s="71"/>
      <c r="DC124" s="71"/>
      <c r="DD124" s="71"/>
      <c r="DE124" s="71"/>
      <c r="DF124" s="71"/>
      <c r="DG124" s="71"/>
      <c r="DH124" s="71"/>
      <c r="DI124" s="71"/>
      <c r="DJ124" s="71"/>
      <c r="DK124" s="71"/>
      <c r="DL124" s="71"/>
      <c r="DM124" s="71"/>
      <c r="DN124" s="71"/>
      <c r="DO124" s="71"/>
      <c r="DP124" s="71"/>
    </row>
    <row r="125" spans="1:120" x14ac:dyDescent="0.15">
      <c r="A125" s="71"/>
      <c r="B125" s="71"/>
      <c r="C125" s="71"/>
      <c r="D125" s="71"/>
      <c r="E125" s="71"/>
      <c r="F125" s="71"/>
      <c r="G125" s="71"/>
      <c r="H125" s="71"/>
      <c r="I125" s="71"/>
      <c r="J125" s="71"/>
      <c r="K125" s="71"/>
      <c r="L125" s="71"/>
      <c r="M125" s="71"/>
      <c r="N125" s="71"/>
      <c r="O125" s="71"/>
      <c r="P125" s="71"/>
      <c r="Q125" s="71"/>
      <c r="R125" s="71"/>
      <c r="S125" s="71"/>
      <c r="T125" s="71"/>
      <c r="U125" s="71"/>
      <c r="V125" s="71"/>
      <c r="W125" s="71"/>
      <c r="X125" s="71"/>
      <c r="Y125" s="71"/>
      <c r="Z125" s="71"/>
      <c r="AA125" s="71"/>
      <c r="AB125" s="71"/>
      <c r="AC125" s="71"/>
      <c r="AD125" s="71"/>
      <c r="AE125" s="71"/>
      <c r="AF125" s="71"/>
      <c r="AG125" s="71"/>
      <c r="AH125" s="71"/>
      <c r="AI125" s="71"/>
      <c r="AJ125" s="71"/>
      <c r="AK125" s="71"/>
      <c r="AL125" s="71"/>
      <c r="AM125" s="71"/>
      <c r="AN125" s="71"/>
      <c r="AO125" s="71"/>
      <c r="AP125" s="71"/>
      <c r="AQ125" s="71"/>
      <c r="AR125" s="71"/>
      <c r="AS125" s="71"/>
      <c r="AT125" s="71"/>
      <c r="AU125" s="71"/>
      <c r="AV125" s="71"/>
      <c r="AW125" s="71"/>
      <c r="AX125" s="71"/>
      <c r="AY125" s="71"/>
      <c r="AZ125" s="71"/>
      <c r="BA125" s="71"/>
      <c r="BB125" s="71"/>
      <c r="BC125" s="71"/>
      <c r="BD125" s="71"/>
      <c r="BE125" s="71"/>
      <c r="BF125" s="71"/>
      <c r="BG125" s="71"/>
      <c r="BH125" s="71"/>
      <c r="BI125" s="71"/>
      <c r="BJ125" s="71"/>
      <c r="BK125" s="71"/>
      <c r="BL125" s="71"/>
      <c r="BM125" s="71"/>
      <c r="BN125" s="71"/>
      <c r="BO125" s="71"/>
      <c r="BP125" s="71"/>
      <c r="BQ125" s="71"/>
      <c r="BR125" s="71"/>
      <c r="BS125" s="71"/>
      <c r="BT125" s="71"/>
      <c r="BU125" s="71"/>
      <c r="BV125" s="71"/>
      <c r="BW125" s="71"/>
      <c r="BX125" s="71"/>
      <c r="BY125" s="71"/>
      <c r="BZ125" s="71"/>
      <c r="CA125" s="71"/>
      <c r="CB125" s="71"/>
      <c r="CC125" s="71"/>
      <c r="CD125" s="71"/>
      <c r="CE125" s="71"/>
      <c r="CF125" s="71"/>
      <c r="CG125" s="71"/>
      <c r="CH125" s="71"/>
      <c r="CI125" s="71"/>
      <c r="CJ125" s="71"/>
      <c r="CK125" s="71"/>
      <c r="CL125" s="71"/>
      <c r="CM125" s="71"/>
      <c r="CN125" s="71"/>
      <c r="CO125" s="71"/>
      <c r="CP125" s="71"/>
      <c r="CQ125" s="71"/>
      <c r="CR125" s="71"/>
      <c r="CS125" s="71"/>
      <c r="CT125" s="71"/>
      <c r="CU125" s="71"/>
      <c r="CV125" s="71"/>
      <c r="CW125" s="71"/>
      <c r="CX125" s="71"/>
      <c r="CY125" s="71"/>
      <c r="CZ125" s="71"/>
      <c r="DA125" s="71"/>
      <c r="DB125" s="71"/>
      <c r="DC125" s="71"/>
      <c r="DD125" s="71"/>
      <c r="DE125" s="71"/>
      <c r="DF125" s="71"/>
      <c r="DG125" s="71"/>
      <c r="DH125" s="71"/>
      <c r="DI125" s="71"/>
      <c r="DJ125" s="71"/>
      <c r="DK125" s="71"/>
      <c r="DL125" s="71"/>
      <c r="DM125" s="71"/>
      <c r="DN125" s="71"/>
      <c r="DO125" s="71"/>
      <c r="DP125" s="71"/>
    </row>
    <row r="126" spans="1:120" x14ac:dyDescent="0.15">
      <c r="A126" s="71"/>
      <c r="B126" s="71"/>
      <c r="C126" s="71"/>
      <c r="D126" s="71"/>
      <c r="E126" s="71"/>
      <c r="F126" s="71"/>
      <c r="G126" s="71"/>
      <c r="H126" s="71"/>
      <c r="I126" s="71"/>
      <c r="J126" s="71"/>
      <c r="K126" s="71"/>
      <c r="L126" s="71"/>
      <c r="M126" s="71"/>
      <c r="N126" s="71"/>
      <c r="O126" s="71"/>
      <c r="P126" s="71"/>
      <c r="Q126" s="71"/>
      <c r="R126" s="71"/>
      <c r="S126" s="71"/>
      <c r="T126" s="71"/>
      <c r="U126" s="71"/>
      <c r="V126" s="71"/>
      <c r="W126" s="71"/>
      <c r="X126" s="71"/>
      <c r="Y126" s="71"/>
      <c r="Z126" s="71"/>
      <c r="AA126" s="71"/>
      <c r="AB126" s="71"/>
      <c r="AC126" s="71"/>
      <c r="AD126" s="71"/>
      <c r="AE126" s="71"/>
      <c r="AF126" s="71"/>
      <c r="AG126" s="71"/>
      <c r="AH126" s="71"/>
      <c r="AI126" s="71"/>
      <c r="AJ126" s="71"/>
      <c r="AK126" s="71"/>
      <c r="AL126" s="71"/>
      <c r="AM126" s="71"/>
      <c r="AN126" s="71"/>
      <c r="AO126" s="71"/>
      <c r="AP126" s="71"/>
      <c r="AQ126" s="71"/>
      <c r="AR126" s="71"/>
      <c r="AS126" s="71"/>
      <c r="AT126" s="71"/>
      <c r="AU126" s="71"/>
      <c r="AV126" s="71"/>
      <c r="AW126" s="71"/>
      <c r="AX126" s="71"/>
      <c r="AY126" s="71"/>
      <c r="AZ126" s="71"/>
      <c r="BA126" s="71"/>
      <c r="BB126" s="71"/>
      <c r="BC126" s="71"/>
      <c r="BD126" s="71"/>
      <c r="BE126" s="71"/>
      <c r="BF126" s="71"/>
      <c r="BG126" s="71"/>
      <c r="BH126" s="71"/>
      <c r="BI126" s="71"/>
      <c r="BJ126" s="71"/>
      <c r="BK126" s="71"/>
      <c r="BL126" s="71"/>
      <c r="BM126" s="71"/>
      <c r="BN126" s="71"/>
      <c r="BO126" s="71"/>
      <c r="BP126" s="71"/>
      <c r="BQ126" s="71"/>
      <c r="BR126" s="71"/>
      <c r="BS126" s="71"/>
      <c r="BT126" s="71"/>
      <c r="BU126" s="71"/>
      <c r="BV126" s="71"/>
      <c r="BW126" s="71"/>
      <c r="BX126" s="71"/>
      <c r="BY126" s="71"/>
      <c r="BZ126" s="71"/>
      <c r="CA126" s="71"/>
      <c r="CB126" s="71"/>
      <c r="CC126" s="71"/>
      <c r="CD126" s="71"/>
      <c r="CE126" s="71"/>
      <c r="CF126" s="71"/>
      <c r="CG126" s="71"/>
      <c r="CH126" s="71"/>
      <c r="CI126" s="71"/>
      <c r="CJ126" s="71"/>
      <c r="CK126" s="71"/>
      <c r="CL126" s="71"/>
      <c r="CM126" s="71"/>
      <c r="CN126" s="71"/>
      <c r="CO126" s="71"/>
      <c r="CP126" s="71"/>
      <c r="CQ126" s="71"/>
      <c r="CR126" s="71"/>
      <c r="CS126" s="71"/>
      <c r="CT126" s="71"/>
      <c r="CU126" s="71"/>
      <c r="CV126" s="71"/>
      <c r="CW126" s="71"/>
      <c r="CX126" s="71"/>
      <c r="CY126" s="71"/>
      <c r="CZ126" s="71"/>
      <c r="DA126" s="71"/>
      <c r="DB126" s="71"/>
      <c r="DC126" s="71"/>
      <c r="DD126" s="71"/>
      <c r="DE126" s="71"/>
      <c r="DF126" s="71"/>
      <c r="DG126" s="71"/>
      <c r="DH126" s="71"/>
      <c r="DI126" s="71"/>
      <c r="DJ126" s="71"/>
      <c r="DK126" s="71"/>
      <c r="DL126" s="71"/>
      <c r="DM126" s="71"/>
      <c r="DN126" s="71"/>
      <c r="DO126" s="71"/>
      <c r="DP126" s="71"/>
    </row>
    <row r="127" spans="1:120" x14ac:dyDescent="0.15">
      <c r="A127" s="71"/>
      <c r="B127" s="71"/>
      <c r="C127" s="71"/>
      <c r="D127" s="71"/>
      <c r="E127" s="71"/>
      <c r="F127" s="71"/>
      <c r="G127" s="71"/>
      <c r="H127" s="71"/>
      <c r="I127" s="71"/>
      <c r="J127" s="71"/>
      <c r="K127" s="71"/>
      <c r="L127" s="71"/>
      <c r="M127" s="71"/>
      <c r="N127" s="71"/>
      <c r="O127" s="71"/>
      <c r="P127" s="71"/>
      <c r="Q127" s="71"/>
      <c r="R127" s="71"/>
      <c r="S127" s="71"/>
      <c r="T127" s="71"/>
      <c r="U127" s="71"/>
      <c r="V127" s="71"/>
      <c r="W127" s="71"/>
      <c r="X127" s="71"/>
      <c r="Y127" s="71"/>
      <c r="Z127" s="71"/>
      <c r="AA127" s="71"/>
      <c r="AB127" s="71"/>
      <c r="AC127" s="71"/>
      <c r="AD127" s="71"/>
      <c r="AE127" s="71"/>
      <c r="AF127" s="71"/>
      <c r="AG127" s="71"/>
      <c r="AH127" s="71"/>
      <c r="AI127" s="71"/>
      <c r="AJ127" s="71"/>
      <c r="AK127" s="71"/>
      <c r="AL127" s="71"/>
      <c r="AM127" s="71"/>
      <c r="AN127" s="71"/>
      <c r="AO127" s="71"/>
      <c r="AP127" s="71"/>
      <c r="AQ127" s="71"/>
      <c r="AR127" s="71"/>
      <c r="AS127" s="71"/>
      <c r="AT127" s="71"/>
      <c r="AU127" s="71"/>
      <c r="AV127" s="71"/>
      <c r="AW127" s="71"/>
      <c r="AX127" s="71"/>
      <c r="AY127" s="71"/>
      <c r="AZ127" s="71"/>
      <c r="BA127" s="71"/>
      <c r="BB127" s="71"/>
      <c r="BC127" s="71"/>
      <c r="BD127" s="71"/>
      <c r="BE127" s="71"/>
      <c r="BF127" s="71"/>
      <c r="BG127" s="71"/>
      <c r="BH127" s="71"/>
      <c r="BI127" s="71"/>
      <c r="BJ127" s="71"/>
      <c r="BK127" s="71"/>
      <c r="BL127" s="71"/>
      <c r="BM127" s="71"/>
      <c r="BN127" s="71"/>
      <c r="BO127" s="71"/>
      <c r="BP127" s="71"/>
      <c r="BQ127" s="71"/>
      <c r="BR127" s="71"/>
      <c r="BS127" s="71"/>
      <c r="BT127" s="71"/>
      <c r="BU127" s="71"/>
      <c r="BV127" s="71"/>
      <c r="BW127" s="71"/>
      <c r="BX127" s="71"/>
      <c r="BY127" s="71"/>
      <c r="BZ127" s="71"/>
      <c r="CA127" s="71"/>
      <c r="CB127" s="71"/>
      <c r="CC127" s="71"/>
      <c r="CD127" s="71"/>
      <c r="CE127" s="71"/>
      <c r="CF127" s="71"/>
      <c r="CG127" s="71"/>
      <c r="CH127" s="71"/>
      <c r="CI127" s="71"/>
      <c r="CJ127" s="71"/>
      <c r="CK127" s="71"/>
      <c r="CL127" s="71"/>
      <c r="CM127" s="71"/>
      <c r="CN127" s="71"/>
      <c r="CO127" s="71"/>
      <c r="CP127" s="71"/>
      <c r="CQ127" s="71"/>
      <c r="CR127" s="71"/>
      <c r="CS127" s="71"/>
      <c r="CT127" s="71"/>
      <c r="CU127" s="71"/>
      <c r="CV127" s="71"/>
      <c r="CW127" s="71"/>
      <c r="CX127" s="71"/>
      <c r="CY127" s="71"/>
      <c r="CZ127" s="71"/>
      <c r="DA127" s="71"/>
      <c r="DB127" s="71"/>
      <c r="DC127" s="71"/>
      <c r="DD127" s="71"/>
      <c r="DE127" s="71"/>
      <c r="DF127" s="71"/>
      <c r="DG127" s="71"/>
      <c r="DH127" s="71"/>
      <c r="DI127" s="71"/>
      <c r="DJ127" s="71"/>
      <c r="DK127" s="71"/>
      <c r="DL127" s="71"/>
      <c r="DM127" s="71"/>
      <c r="DN127" s="71"/>
      <c r="DO127" s="71"/>
      <c r="DP127" s="71"/>
    </row>
    <row r="128" spans="1:120" x14ac:dyDescent="0.15">
      <c r="A128" s="71"/>
      <c r="B128" s="71"/>
      <c r="C128" s="71"/>
      <c r="D128" s="71"/>
      <c r="E128" s="71"/>
      <c r="F128" s="71"/>
      <c r="G128" s="71"/>
      <c r="H128" s="71"/>
      <c r="I128" s="71"/>
      <c r="J128" s="71"/>
      <c r="K128" s="71"/>
      <c r="L128" s="71"/>
      <c r="M128" s="71"/>
      <c r="N128" s="71"/>
      <c r="O128" s="71"/>
      <c r="P128" s="71"/>
      <c r="Q128" s="71"/>
      <c r="R128" s="71"/>
      <c r="S128" s="71"/>
      <c r="T128" s="71"/>
      <c r="U128" s="71"/>
      <c r="V128" s="71"/>
      <c r="W128" s="71"/>
      <c r="X128" s="71"/>
      <c r="Y128" s="71"/>
      <c r="Z128" s="71"/>
      <c r="AA128" s="71"/>
      <c r="AB128" s="71"/>
      <c r="AC128" s="71"/>
      <c r="AD128" s="71"/>
      <c r="AE128" s="71"/>
      <c r="AF128" s="71"/>
      <c r="AG128" s="71"/>
      <c r="AH128" s="71"/>
      <c r="AI128" s="71"/>
      <c r="AJ128" s="71"/>
      <c r="AK128" s="71"/>
      <c r="AL128" s="71"/>
      <c r="AM128" s="71"/>
      <c r="AN128" s="71"/>
      <c r="AO128" s="71"/>
      <c r="AP128" s="71"/>
      <c r="AQ128" s="71"/>
      <c r="AR128" s="71"/>
      <c r="AS128" s="71"/>
      <c r="AT128" s="71"/>
      <c r="AU128" s="71"/>
      <c r="AV128" s="71"/>
      <c r="AW128" s="71"/>
      <c r="AX128" s="71"/>
      <c r="AY128" s="71"/>
      <c r="AZ128" s="71"/>
      <c r="BA128" s="71"/>
      <c r="BB128" s="71"/>
      <c r="BC128" s="71"/>
      <c r="BD128" s="71"/>
      <c r="BE128" s="71"/>
      <c r="BF128" s="71"/>
      <c r="BG128" s="71"/>
      <c r="BH128" s="71"/>
      <c r="BI128" s="71"/>
      <c r="BJ128" s="71"/>
      <c r="BK128" s="71"/>
      <c r="BL128" s="71"/>
      <c r="BM128" s="71"/>
      <c r="BN128" s="71"/>
      <c r="BO128" s="71"/>
      <c r="BP128" s="71"/>
      <c r="BQ128" s="71"/>
      <c r="BR128" s="71"/>
      <c r="BS128" s="71"/>
      <c r="BT128" s="71"/>
      <c r="BU128" s="71"/>
      <c r="BV128" s="71"/>
      <c r="BW128" s="71"/>
      <c r="BX128" s="71"/>
      <c r="BY128" s="71"/>
      <c r="BZ128" s="71"/>
      <c r="CA128" s="71"/>
      <c r="CB128" s="71"/>
      <c r="CC128" s="71"/>
      <c r="CD128" s="71"/>
      <c r="CE128" s="71"/>
      <c r="CF128" s="71"/>
      <c r="CG128" s="71"/>
      <c r="CH128" s="71"/>
      <c r="CI128" s="71"/>
      <c r="CJ128" s="71"/>
      <c r="CK128" s="71"/>
      <c r="CL128" s="71"/>
      <c r="CM128" s="71"/>
      <c r="CN128" s="71"/>
      <c r="CO128" s="71"/>
      <c r="CP128" s="71"/>
      <c r="CQ128" s="71"/>
      <c r="CR128" s="71"/>
      <c r="CS128" s="71"/>
      <c r="CT128" s="71"/>
      <c r="CU128" s="71"/>
      <c r="CV128" s="71"/>
      <c r="CW128" s="71"/>
      <c r="CX128" s="71"/>
      <c r="CY128" s="71"/>
      <c r="CZ128" s="71"/>
      <c r="DA128" s="71"/>
      <c r="DB128" s="71"/>
      <c r="DC128" s="71"/>
      <c r="DD128" s="71"/>
      <c r="DE128" s="71"/>
      <c r="DF128" s="71"/>
      <c r="DG128" s="71"/>
      <c r="DH128" s="71"/>
      <c r="DI128" s="71"/>
      <c r="DJ128" s="71"/>
      <c r="DK128" s="71"/>
      <c r="DL128" s="71"/>
      <c r="DM128" s="71"/>
      <c r="DN128" s="71"/>
      <c r="DO128" s="71"/>
      <c r="DP128" s="71"/>
    </row>
    <row r="129" spans="1:120" x14ac:dyDescent="0.15">
      <c r="A129" s="71"/>
      <c r="B129" s="71"/>
      <c r="C129" s="71"/>
      <c r="D129" s="71"/>
      <c r="E129" s="71"/>
      <c r="F129" s="71"/>
      <c r="G129" s="71"/>
      <c r="H129" s="71"/>
      <c r="I129" s="71"/>
      <c r="J129" s="71"/>
      <c r="K129" s="71"/>
      <c r="L129" s="71"/>
      <c r="M129" s="71"/>
      <c r="N129" s="71"/>
      <c r="O129" s="71"/>
      <c r="P129" s="71"/>
      <c r="Q129" s="71"/>
      <c r="R129" s="71"/>
      <c r="S129" s="71"/>
      <c r="T129" s="71"/>
      <c r="U129" s="71"/>
      <c r="V129" s="71"/>
      <c r="W129" s="71"/>
      <c r="X129" s="71"/>
      <c r="Y129" s="71"/>
      <c r="Z129" s="71"/>
      <c r="AA129" s="71"/>
      <c r="AB129" s="71"/>
      <c r="AC129" s="71"/>
      <c r="AD129" s="71"/>
      <c r="AE129" s="71"/>
      <c r="AF129" s="71"/>
      <c r="AG129" s="71"/>
      <c r="AH129" s="71"/>
      <c r="AI129" s="71"/>
      <c r="AJ129" s="71"/>
      <c r="AK129" s="71"/>
      <c r="AL129" s="71"/>
      <c r="AM129" s="71"/>
      <c r="AN129" s="71"/>
      <c r="AO129" s="71"/>
      <c r="AP129" s="71"/>
      <c r="AQ129" s="71"/>
      <c r="AR129" s="71"/>
      <c r="AS129" s="71"/>
      <c r="AT129" s="71"/>
      <c r="AU129" s="71"/>
      <c r="AV129" s="71"/>
      <c r="AW129" s="71"/>
      <c r="AX129" s="71"/>
      <c r="AY129" s="71"/>
      <c r="AZ129" s="71"/>
      <c r="BA129" s="71"/>
      <c r="BB129" s="71"/>
      <c r="BC129" s="71"/>
      <c r="BD129" s="71"/>
      <c r="BE129" s="71"/>
      <c r="BF129" s="71"/>
      <c r="BG129" s="71"/>
      <c r="BH129" s="71"/>
      <c r="BI129" s="71"/>
      <c r="BJ129" s="71"/>
      <c r="BK129" s="71"/>
      <c r="BL129" s="71"/>
      <c r="BM129" s="71"/>
      <c r="BN129" s="71"/>
      <c r="BO129" s="71"/>
      <c r="BP129" s="71"/>
      <c r="BQ129" s="71"/>
      <c r="BR129" s="71"/>
      <c r="BS129" s="71"/>
      <c r="BT129" s="71"/>
      <c r="BU129" s="71"/>
      <c r="BV129" s="71"/>
      <c r="BW129" s="71"/>
      <c r="BX129" s="71"/>
      <c r="BY129" s="71"/>
      <c r="BZ129" s="71"/>
      <c r="CA129" s="71"/>
      <c r="CB129" s="71"/>
      <c r="CC129" s="71"/>
      <c r="CD129" s="71"/>
      <c r="CE129" s="71"/>
      <c r="CF129" s="71"/>
      <c r="CG129" s="71"/>
      <c r="CH129" s="71"/>
      <c r="CI129" s="71"/>
      <c r="CJ129" s="71"/>
      <c r="CK129" s="71"/>
      <c r="CL129" s="71"/>
      <c r="CM129" s="71"/>
      <c r="CN129" s="71"/>
      <c r="CO129" s="71"/>
      <c r="CP129" s="71"/>
      <c r="CQ129" s="71"/>
      <c r="CR129" s="71"/>
      <c r="CS129" s="71"/>
      <c r="CT129" s="71"/>
      <c r="CU129" s="71"/>
      <c r="CV129" s="71"/>
      <c r="CW129" s="71"/>
      <c r="CX129" s="71"/>
      <c r="CY129" s="71"/>
      <c r="CZ129" s="71"/>
      <c r="DA129" s="71"/>
      <c r="DB129" s="71"/>
      <c r="DC129" s="71"/>
      <c r="DD129" s="71"/>
      <c r="DE129" s="71"/>
      <c r="DF129" s="71"/>
      <c r="DG129" s="71"/>
      <c r="DH129" s="71"/>
      <c r="DI129" s="71"/>
      <c r="DJ129" s="71"/>
      <c r="DK129" s="71"/>
      <c r="DL129" s="71"/>
      <c r="DM129" s="71"/>
      <c r="DN129" s="71"/>
      <c r="DO129" s="71"/>
      <c r="DP129" s="71"/>
    </row>
    <row r="130" spans="1:120" x14ac:dyDescent="0.15">
      <c r="A130" s="71"/>
      <c r="B130" s="71"/>
      <c r="C130" s="71"/>
      <c r="D130" s="71"/>
      <c r="E130" s="71"/>
      <c r="F130" s="71"/>
      <c r="G130" s="71"/>
      <c r="H130" s="71"/>
      <c r="I130" s="71"/>
      <c r="J130" s="71"/>
      <c r="K130" s="71"/>
      <c r="L130" s="71"/>
      <c r="M130" s="71"/>
      <c r="N130" s="71"/>
      <c r="O130" s="71"/>
      <c r="P130" s="71"/>
      <c r="Q130" s="71"/>
      <c r="R130" s="71"/>
      <c r="S130" s="71"/>
      <c r="T130" s="71"/>
      <c r="U130" s="71"/>
      <c r="V130" s="71"/>
      <c r="W130" s="71"/>
      <c r="X130" s="71"/>
      <c r="Y130" s="71"/>
      <c r="Z130" s="71"/>
      <c r="AA130" s="71"/>
      <c r="AB130" s="71"/>
      <c r="AC130" s="71"/>
      <c r="AD130" s="71"/>
      <c r="AE130" s="71"/>
      <c r="AF130" s="71"/>
      <c r="AG130" s="71"/>
      <c r="AH130" s="71"/>
      <c r="AI130" s="71"/>
      <c r="AJ130" s="71"/>
      <c r="AK130" s="71"/>
      <c r="AL130" s="71"/>
      <c r="AM130" s="71"/>
      <c r="AN130" s="71"/>
      <c r="AO130" s="71"/>
      <c r="AP130" s="71"/>
      <c r="AQ130" s="71"/>
      <c r="AR130" s="71"/>
      <c r="AS130" s="71"/>
      <c r="AT130" s="71"/>
      <c r="AU130" s="71"/>
      <c r="AV130" s="71"/>
      <c r="AW130" s="71"/>
      <c r="AX130" s="71"/>
      <c r="AY130" s="71"/>
      <c r="AZ130" s="71"/>
      <c r="BA130" s="71"/>
      <c r="BB130" s="71"/>
      <c r="BC130" s="71"/>
      <c r="BD130" s="71"/>
      <c r="BE130" s="71"/>
      <c r="BF130" s="71"/>
      <c r="BG130" s="71"/>
      <c r="BH130" s="71"/>
      <c r="BI130" s="71"/>
      <c r="BJ130" s="71"/>
      <c r="BK130" s="71"/>
      <c r="BL130" s="71"/>
      <c r="BM130" s="71"/>
      <c r="BN130" s="71"/>
      <c r="BO130" s="71"/>
      <c r="BP130" s="71"/>
      <c r="BQ130" s="71"/>
      <c r="BR130" s="71"/>
      <c r="BS130" s="71"/>
      <c r="BT130" s="71"/>
      <c r="BU130" s="71"/>
      <c r="BV130" s="71"/>
      <c r="BW130" s="71"/>
      <c r="BX130" s="71"/>
      <c r="BY130" s="71"/>
      <c r="BZ130" s="71"/>
      <c r="CA130" s="71"/>
      <c r="CB130" s="71"/>
      <c r="CC130" s="71"/>
      <c r="CD130" s="71"/>
      <c r="CE130" s="71"/>
      <c r="CF130" s="71"/>
      <c r="CG130" s="71"/>
      <c r="CH130" s="71"/>
      <c r="CI130" s="71"/>
      <c r="CJ130" s="71"/>
      <c r="CK130" s="71"/>
      <c r="CL130" s="71"/>
      <c r="CM130" s="71"/>
      <c r="CN130" s="71"/>
      <c r="CO130" s="71"/>
      <c r="CP130" s="71"/>
      <c r="CQ130" s="71"/>
      <c r="CR130" s="71"/>
      <c r="CS130" s="71"/>
      <c r="CT130" s="71"/>
      <c r="CU130" s="71"/>
      <c r="CV130" s="71"/>
      <c r="CW130" s="71"/>
      <c r="CX130" s="71"/>
      <c r="CY130" s="71"/>
      <c r="CZ130" s="71"/>
      <c r="DA130" s="71"/>
      <c r="DB130" s="71"/>
      <c r="DC130" s="71"/>
      <c r="DD130" s="71"/>
      <c r="DE130" s="71"/>
      <c r="DF130" s="71"/>
      <c r="DG130" s="71"/>
      <c r="DH130" s="71"/>
      <c r="DI130" s="71"/>
      <c r="DJ130" s="71"/>
      <c r="DK130" s="71"/>
      <c r="DL130" s="71"/>
      <c r="DM130" s="71"/>
      <c r="DN130" s="71"/>
      <c r="DO130" s="71"/>
      <c r="DP130" s="71"/>
    </row>
    <row r="131" spans="1:120" x14ac:dyDescent="0.15">
      <c r="A131" s="71"/>
      <c r="B131" s="71"/>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71"/>
      <c r="AC131" s="71"/>
      <c r="AD131" s="71"/>
      <c r="AE131" s="71"/>
      <c r="AF131" s="71"/>
      <c r="AG131" s="71"/>
      <c r="AH131" s="71"/>
      <c r="AI131" s="71"/>
      <c r="AJ131" s="71"/>
      <c r="AK131" s="71"/>
      <c r="AL131" s="71"/>
      <c r="AM131" s="71"/>
      <c r="AN131" s="71"/>
      <c r="AO131" s="71"/>
      <c r="AP131" s="71"/>
      <c r="AQ131" s="71"/>
      <c r="AR131" s="71"/>
      <c r="AS131" s="71"/>
      <c r="AT131" s="71"/>
      <c r="AU131" s="71"/>
      <c r="AV131" s="71"/>
      <c r="AW131" s="71"/>
      <c r="AX131" s="71"/>
      <c r="AY131" s="71"/>
      <c r="AZ131" s="71"/>
      <c r="BA131" s="71"/>
      <c r="BB131" s="71"/>
      <c r="BC131" s="71"/>
      <c r="BD131" s="71"/>
      <c r="BE131" s="71"/>
      <c r="BF131" s="71"/>
      <c r="BG131" s="71"/>
      <c r="BH131" s="71"/>
      <c r="BI131" s="71"/>
      <c r="BJ131" s="71"/>
      <c r="BK131" s="71"/>
      <c r="BL131" s="71"/>
      <c r="BM131" s="71"/>
      <c r="BN131" s="71"/>
      <c r="BO131" s="71"/>
      <c r="BP131" s="71"/>
      <c r="BQ131" s="71"/>
      <c r="BR131" s="71"/>
      <c r="BS131" s="71"/>
      <c r="BT131" s="71"/>
      <c r="BU131" s="71"/>
      <c r="BV131" s="71"/>
      <c r="BW131" s="71"/>
      <c r="BX131" s="71"/>
      <c r="BY131" s="71"/>
      <c r="BZ131" s="71"/>
      <c r="CA131" s="71"/>
      <c r="CB131" s="71"/>
      <c r="CC131" s="71"/>
      <c r="CD131" s="71"/>
      <c r="CE131" s="71"/>
      <c r="CF131" s="71"/>
      <c r="CG131" s="71"/>
      <c r="CH131" s="71"/>
      <c r="CI131" s="71"/>
      <c r="CJ131" s="71"/>
      <c r="CK131" s="71"/>
      <c r="CL131" s="71"/>
      <c r="CM131" s="71"/>
      <c r="CN131" s="71"/>
      <c r="CO131" s="71"/>
      <c r="CP131" s="71"/>
      <c r="CQ131" s="71"/>
      <c r="CR131" s="71"/>
      <c r="CS131" s="71"/>
      <c r="CT131" s="71"/>
      <c r="CU131" s="71"/>
      <c r="CV131" s="71"/>
      <c r="CW131" s="71"/>
      <c r="CX131" s="71"/>
      <c r="CY131" s="71"/>
      <c r="CZ131" s="71"/>
      <c r="DA131" s="71"/>
      <c r="DB131" s="71"/>
      <c r="DC131" s="71"/>
      <c r="DD131" s="71"/>
      <c r="DE131" s="71"/>
      <c r="DF131" s="71"/>
      <c r="DG131" s="71"/>
      <c r="DH131" s="71"/>
      <c r="DI131" s="71"/>
      <c r="DJ131" s="71"/>
      <c r="DK131" s="71"/>
      <c r="DL131" s="71"/>
      <c r="DM131" s="71"/>
      <c r="DN131" s="71"/>
      <c r="DO131" s="71"/>
      <c r="DP131" s="71"/>
    </row>
    <row r="132" spans="1:120" x14ac:dyDescent="0.15">
      <c r="A132" s="71"/>
      <c r="B132" s="71"/>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71"/>
      <c r="AC132" s="71"/>
      <c r="AD132" s="71"/>
      <c r="AE132" s="71"/>
      <c r="AF132" s="71"/>
      <c r="AG132" s="71"/>
      <c r="AH132" s="71"/>
      <c r="AI132" s="71"/>
      <c r="AJ132" s="71"/>
      <c r="AK132" s="71"/>
      <c r="AL132" s="71"/>
      <c r="AM132" s="71"/>
      <c r="AN132" s="71"/>
      <c r="AO132" s="71"/>
      <c r="AP132" s="71"/>
      <c r="AQ132" s="71"/>
      <c r="AR132" s="71"/>
      <c r="AS132" s="71"/>
      <c r="AT132" s="71"/>
      <c r="AU132" s="71"/>
      <c r="AV132" s="71"/>
      <c r="AW132" s="71"/>
      <c r="AX132" s="71"/>
      <c r="AY132" s="71"/>
      <c r="AZ132" s="71"/>
      <c r="BA132" s="71"/>
      <c r="BB132" s="71"/>
      <c r="BC132" s="71"/>
      <c r="BD132" s="71"/>
      <c r="BE132" s="71"/>
      <c r="BF132" s="71"/>
      <c r="BG132" s="71"/>
      <c r="BH132" s="71"/>
      <c r="BI132" s="71"/>
      <c r="BJ132" s="71"/>
      <c r="BK132" s="71"/>
      <c r="BL132" s="71"/>
      <c r="BM132" s="71"/>
      <c r="BN132" s="71"/>
      <c r="BO132" s="71"/>
      <c r="BP132" s="71"/>
      <c r="BQ132" s="71"/>
      <c r="BR132" s="71"/>
      <c r="BS132" s="71"/>
      <c r="BT132" s="71"/>
      <c r="BU132" s="71"/>
      <c r="BV132" s="71"/>
      <c r="BW132" s="71"/>
      <c r="BX132" s="71"/>
      <c r="BY132" s="71"/>
      <c r="BZ132" s="71"/>
      <c r="CA132" s="71"/>
      <c r="CB132" s="71"/>
      <c r="CC132" s="71"/>
      <c r="CD132" s="71"/>
      <c r="CE132" s="71"/>
      <c r="CF132" s="71"/>
      <c r="CG132" s="71"/>
      <c r="CH132" s="71"/>
      <c r="CI132" s="71"/>
      <c r="CJ132" s="71"/>
      <c r="CK132" s="71"/>
      <c r="CL132" s="71"/>
      <c r="CM132" s="71"/>
      <c r="CN132" s="71"/>
      <c r="CO132" s="71"/>
      <c r="CP132" s="71"/>
      <c r="CQ132" s="71"/>
      <c r="CR132" s="71"/>
      <c r="CS132" s="71"/>
      <c r="CT132" s="71"/>
      <c r="CU132" s="71"/>
      <c r="CV132" s="71"/>
      <c r="CW132" s="71"/>
      <c r="CX132" s="71"/>
      <c r="CY132" s="71"/>
      <c r="CZ132" s="71"/>
      <c r="DA132" s="71"/>
      <c r="DB132" s="71"/>
      <c r="DC132" s="71"/>
      <c r="DD132" s="71"/>
      <c r="DE132" s="71"/>
      <c r="DF132" s="71"/>
      <c r="DG132" s="71"/>
      <c r="DH132" s="71"/>
      <c r="DI132" s="71"/>
      <c r="DJ132" s="71"/>
      <c r="DK132" s="71"/>
      <c r="DL132" s="71"/>
      <c r="DM132" s="71"/>
      <c r="DN132" s="71"/>
      <c r="DO132" s="71"/>
      <c r="DP132" s="71"/>
    </row>
    <row r="133" spans="1:120" x14ac:dyDescent="0.15">
      <c r="A133" s="71"/>
      <c r="B133" s="71"/>
      <c r="C133" s="71"/>
      <c r="D133" s="71"/>
      <c r="E133" s="71"/>
      <c r="F133" s="71"/>
      <c r="G133" s="71"/>
      <c r="H133" s="71"/>
      <c r="I133" s="71"/>
      <c r="J133" s="71"/>
      <c r="K133" s="71"/>
      <c r="L133" s="71"/>
      <c r="M133" s="71"/>
      <c r="N133" s="71"/>
      <c r="O133" s="71"/>
      <c r="P133" s="71"/>
      <c r="Q133" s="71"/>
      <c r="R133" s="71"/>
      <c r="S133" s="71"/>
      <c r="T133" s="71"/>
      <c r="U133" s="71"/>
      <c r="V133" s="71"/>
      <c r="W133" s="71"/>
      <c r="X133" s="71"/>
      <c r="Y133" s="71"/>
      <c r="Z133" s="71"/>
      <c r="AA133" s="71"/>
      <c r="AB133" s="71"/>
      <c r="AC133" s="71"/>
      <c r="AD133" s="71"/>
      <c r="AE133" s="71"/>
      <c r="AF133" s="71"/>
      <c r="AG133" s="71"/>
      <c r="AH133" s="71"/>
      <c r="AI133" s="71"/>
      <c r="AJ133" s="71"/>
      <c r="AK133" s="71"/>
      <c r="AL133" s="71"/>
      <c r="AM133" s="71"/>
      <c r="AN133" s="71"/>
      <c r="AO133" s="71"/>
      <c r="AP133" s="71"/>
      <c r="AQ133" s="71"/>
      <c r="AR133" s="71"/>
      <c r="AS133" s="71"/>
      <c r="AT133" s="71"/>
      <c r="AU133" s="71"/>
      <c r="AV133" s="71"/>
      <c r="AW133" s="71"/>
      <c r="AX133" s="71"/>
      <c r="AY133" s="71"/>
      <c r="AZ133" s="71"/>
      <c r="BA133" s="71"/>
      <c r="BB133" s="71"/>
      <c r="BC133" s="71"/>
      <c r="BD133" s="71"/>
      <c r="BE133" s="71"/>
      <c r="BF133" s="71"/>
      <c r="BG133" s="71"/>
      <c r="BH133" s="71"/>
      <c r="BI133" s="71"/>
      <c r="BJ133" s="71"/>
      <c r="BK133" s="71"/>
      <c r="BL133" s="71"/>
      <c r="BM133" s="71"/>
      <c r="BN133" s="71"/>
      <c r="BO133" s="71"/>
      <c r="BP133" s="71"/>
      <c r="BQ133" s="71"/>
      <c r="BR133" s="71"/>
      <c r="BS133" s="71"/>
      <c r="BT133" s="71"/>
      <c r="BU133" s="71"/>
      <c r="BV133" s="71"/>
      <c r="BW133" s="71"/>
      <c r="BX133" s="71"/>
      <c r="BY133" s="71"/>
      <c r="BZ133" s="71"/>
      <c r="CA133" s="71"/>
      <c r="CB133" s="71"/>
      <c r="CC133" s="71"/>
      <c r="CD133" s="71"/>
      <c r="CE133" s="71"/>
      <c r="CF133" s="71"/>
      <c r="CG133" s="71"/>
      <c r="CH133" s="71"/>
      <c r="CI133" s="71"/>
      <c r="CJ133" s="71"/>
      <c r="CK133" s="71"/>
      <c r="CL133" s="71"/>
      <c r="CM133" s="71"/>
      <c r="CN133" s="71"/>
      <c r="CO133" s="71"/>
      <c r="CP133" s="71"/>
      <c r="CQ133" s="71"/>
      <c r="CR133" s="71"/>
      <c r="CS133" s="71"/>
      <c r="CT133" s="71"/>
      <c r="CU133" s="71"/>
      <c r="CV133" s="71"/>
      <c r="CW133" s="71"/>
      <c r="CX133" s="71"/>
      <c r="CY133" s="71"/>
      <c r="CZ133" s="71"/>
      <c r="DA133" s="71"/>
      <c r="DB133" s="71"/>
      <c r="DC133" s="71"/>
      <c r="DD133" s="71"/>
      <c r="DE133" s="71"/>
      <c r="DF133" s="71"/>
      <c r="DG133" s="71"/>
      <c r="DH133" s="71"/>
      <c r="DI133" s="71"/>
      <c r="DJ133" s="71"/>
      <c r="DK133" s="71"/>
      <c r="DL133" s="71"/>
      <c r="DM133" s="71"/>
      <c r="DN133" s="71"/>
      <c r="DO133" s="71"/>
      <c r="DP133" s="71"/>
    </row>
    <row r="134" spans="1:120" x14ac:dyDescent="0.15">
      <c r="A134" s="71"/>
      <c r="B134" s="71"/>
      <c r="C134" s="71"/>
      <c r="D134" s="71"/>
      <c r="E134" s="71"/>
      <c r="F134" s="71"/>
      <c r="G134" s="71"/>
      <c r="H134" s="71"/>
      <c r="I134" s="71"/>
      <c r="J134" s="71"/>
      <c r="K134" s="71"/>
      <c r="L134" s="71"/>
      <c r="M134" s="71"/>
      <c r="N134" s="71"/>
      <c r="O134" s="71"/>
      <c r="P134" s="71"/>
      <c r="Q134" s="71"/>
      <c r="R134" s="71"/>
      <c r="S134" s="71"/>
      <c r="T134" s="71"/>
      <c r="U134" s="71"/>
      <c r="V134" s="71"/>
      <c r="W134" s="71"/>
      <c r="X134" s="71"/>
      <c r="Y134" s="71"/>
      <c r="Z134" s="71"/>
      <c r="AA134" s="71"/>
      <c r="AB134" s="71"/>
      <c r="AC134" s="71"/>
      <c r="AD134" s="71"/>
      <c r="AE134" s="71"/>
      <c r="AF134" s="71"/>
      <c r="AG134" s="71"/>
      <c r="AH134" s="71"/>
      <c r="AI134" s="71"/>
      <c r="AJ134" s="71"/>
      <c r="AK134" s="71"/>
      <c r="AL134" s="71"/>
      <c r="AM134" s="71"/>
      <c r="AN134" s="71"/>
      <c r="AO134" s="71"/>
      <c r="AP134" s="71"/>
      <c r="AQ134" s="71"/>
      <c r="AR134" s="71"/>
      <c r="AS134" s="71"/>
      <c r="AT134" s="71"/>
      <c r="AU134" s="71"/>
      <c r="AV134" s="71"/>
      <c r="AW134" s="71"/>
      <c r="AX134" s="71"/>
      <c r="AY134" s="71"/>
      <c r="AZ134" s="71"/>
      <c r="BA134" s="71"/>
      <c r="BB134" s="71"/>
      <c r="BC134" s="71"/>
      <c r="BD134" s="71"/>
      <c r="BE134" s="71"/>
      <c r="BF134" s="71"/>
      <c r="BG134" s="71"/>
      <c r="BH134" s="71"/>
      <c r="BI134" s="71"/>
      <c r="BJ134" s="71"/>
      <c r="BK134" s="71"/>
      <c r="BL134" s="71"/>
      <c r="BM134" s="71"/>
      <c r="BN134" s="71"/>
      <c r="BO134" s="71"/>
      <c r="BP134" s="71"/>
      <c r="BQ134" s="71"/>
      <c r="BR134" s="71"/>
      <c r="BS134" s="71"/>
      <c r="BT134" s="71"/>
      <c r="BU134" s="71"/>
      <c r="BV134" s="71"/>
      <c r="BW134" s="71"/>
      <c r="BX134" s="71"/>
      <c r="BY134" s="71"/>
      <c r="BZ134" s="71"/>
      <c r="CA134" s="71"/>
      <c r="CB134" s="71"/>
      <c r="CC134" s="71"/>
      <c r="CD134" s="71"/>
      <c r="CE134" s="71"/>
      <c r="CF134" s="71"/>
      <c r="CG134" s="71"/>
      <c r="CH134" s="71"/>
      <c r="CI134" s="71"/>
      <c r="CJ134" s="71"/>
      <c r="CK134" s="71"/>
      <c r="CL134" s="71"/>
      <c r="CM134" s="71"/>
      <c r="CN134" s="71"/>
      <c r="CO134" s="71"/>
      <c r="CP134" s="71"/>
      <c r="CQ134" s="71"/>
      <c r="CR134" s="71"/>
      <c r="CS134" s="71"/>
      <c r="CT134" s="71"/>
      <c r="CU134" s="71"/>
      <c r="CV134" s="71"/>
      <c r="CW134" s="71"/>
      <c r="CX134" s="71"/>
      <c r="CY134" s="71"/>
      <c r="CZ134" s="71"/>
      <c r="DA134" s="71"/>
      <c r="DB134" s="71"/>
      <c r="DC134" s="71"/>
      <c r="DD134" s="71"/>
      <c r="DE134" s="71"/>
      <c r="DF134" s="71"/>
      <c r="DG134" s="71"/>
      <c r="DH134" s="71"/>
      <c r="DI134" s="71"/>
      <c r="DJ134" s="71"/>
      <c r="DK134" s="71"/>
      <c r="DL134" s="71"/>
      <c r="DM134" s="71"/>
      <c r="DN134" s="71"/>
      <c r="DO134" s="71"/>
      <c r="DP134" s="71"/>
    </row>
    <row r="135" spans="1:120" x14ac:dyDescent="0.15">
      <c r="A135" s="71"/>
      <c r="B135" s="71"/>
      <c r="C135" s="71"/>
      <c r="D135" s="71"/>
      <c r="E135" s="71"/>
      <c r="F135" s="71"/>
      <c r="G135" s="71"/>
      <c r="H135" s="71"/>
      <c r="I135" s="71"/>
      <c r="J135" s="71"/>
      <c r="K135" s="71"/>
      <c r="L135" s="71"/>
      <c r="M135" s="71"/>
      <c r="N135" s="71"/>
      <c r="O135" s="71"/>
      <c r="P135" s="71"/>
      <c r="Q135" s="71"/>
      <c r="R135" s="71"/>
      <c r="S135" s="71"/>
      <c r="T135" s="71"/>
      <c r="U135" s="71"/>
      <c r="V135" s="71"/>
      <c r="W135" s="71"/>
      <c r="X135" s="71"/>
      <c r="Y135" s="71"/>
      <c r="Z135" s="71"/>
      <c r="AA135" s="71"/>
      <c r="AB135" s="71"/>
      <c r="AC135" s="71"/>
      <c r="AD135" s="71"/>
      <c r="AE135" s="71"/>
      <c r="AF135" s="71"/>
      <c r="AG135" s="71"/>
      <c r="AH135" s="71"/>
      <c r="AI135" s="71"/>
      <c r="AJ135" s="71"/>
      <c r="AK135" s="71"/>
      <c r="AL135" s="71"/>
      <c r="AM135" s="71"/>
      <c r="AN135" s="71"/>
      <c r="AO135" s="71"/>
      <c r="AP135" s="71"/>
      <c r="AQ135" s="71"/>
      <c r="AR135" s="71"/>
      <c r="AS135" s="71"/>
      <c r="AT135" s="71"/>
      <c r="AU135" s="71"/>
      <c r="AV135" s="71"/>
      <c r="AW135" s="71"/>
      <c r="AX135" s="71"/>
      <c r="AY135" s="71"/>
      <c r="AZ135" s="71"/>
      <c r="BA135" s="71"/>
      <c r="BB135" s="71"/>
      <c r="BC135" s="71"/>
      <c r="BD135" s="71"/>
      <c r="BE135" s="71"/>
      <c r="BF135" s="71"/>
      <c r="BG135" s="71"/>
      <c r="BH135" s="71"/>
      <c r="BI135" s="71"/>
      <c r="BJ135" s="71"/>
      <c r="BK135" s="71"/>
      <c r="BL135" s="71"/>
      <c r="BM135" s="71"/>
      <c r="BN135" s="71"/>
      <c r="BO135" s="71"/>
      <c r="BP135" s="71"/>
      <c r="BQ135" s="71"/>
      <c r="BR135" s="71"/>
      <c r="BS135" s="71"/>
      <c r="BT135" s="71"/>
      <c r="BU135" s="71"/>
      <c r="BV135" s="71"/>
      <c r="BW135" s="71"/>
      <c r="BX135" s="71"/>
      <c r="BY135" s="71"/>
      <c r="BZ135" s="71"/>
      <c r="CA135" s="71"/>
      <c r="CB135" s="71"/>
      <c r="CC135" s="71"/>
      <c r="CD135" s="71"/>
      <c r="CE135" s="71"/>
      <c r="CF135" s="71"/>
      <c r="CG135" s="71"/>
      <c r="CH135" s="71"/>
      <c r="CI135" s="71"/>
      <c r="CJ135" s="71"/>
      <c r="CK135" s="71"/>
      <c r="CL135" s="71"/>
      <c r="CM135" s="71"/>
      <c r="CN135" s="71"/>
      <c r="CO135" s="71"/>
      <c r="CP135" s="71"/>
      <c r="CQ135" s="71"/>
      <c r="CR135" s="71"/>
      <c r="CS135" s="71"/>
      <c r="CT135" s="71"/>
      <c r="CU135" s="71"/>
      <c r="CV135" s="71"/>
      <c r="CW135" s="71"/>
      <c r="CX135" s="71"/>
      <c r="CY135" s="71"/>
      <c r="CZ135" s="71"/>
      <c r="DA135" s="71"/>
      <c r="DB135" s="71"/>
      <c r="DC135" s="71"/>
      <c r="DD135" s="71"/>
      <c r="DE135" s="71"/>
      <c r="DF135" s="71"/>
      <c r="DG135" s="71"/>
      <c r="DH135" s="71"/>
      <c r="DI135" s="71"/>
      <c r="DJ135" s="71"/>
      <c r="DK135" s="71"/>
      <c r="DL135" s="71"/>
      <c r="DM135" s="71"/>
      <c r="DN135" s="71"/>
      <c r="DO135" s="71"/>
      <c r="DP135" s="71"/>
    </row>
    <row r="136" spans="1:120" x14ac:dyDescent="0.15">
      <c r="A136" s="71"/>
      <c r="B136" s="71"/>
      <c r="C136" s="71"/>
      <c r="D136" s="71"/>
      <c r="E136" s="71"/>
      <c r="F136" s="71"/>
      <c r="G136" s="71"/>
      <c r="H136" s="71"/>
      <c r="I136" s="71"/>
      <c r="J136" s="71"/>
      <c r="K136" s="71"/>
      <c r="L136" s="71"/>
      <c r="M136" s="71"/>
      <c r="N136" s="71"/>
      <c r="O136" s="71"/>
      <c r="P136" s="71"/>
      <c r="Q136" s="71"/>
      <c r="R136" s="71"/>
      <c r="S136" s="71"/>
      <c r="T136" s="71"/>
      <c r="U136" s="71"/>
      <c r="V136" s="71"/>
      <c r="W136" s="71"/>
      <c r="X136" s="71"/>
      <c r="Y136" s="71"/>
      <c r="Z136" s="71"/>
      <c r="AA136" s="71"/>
      <c r="AB136" s="71"/>
      <c r="AC136" s="71"/>
      <c r="AD136" s="71"/>
      <c r="AE136" s="71"/>
      <c r="AF136" s="71"/>
      <c r="AG136" s="71"/>
      <c r="AH136" s="71"/>
      <c r="AI136" s="71"/>
      <c r="AJ136" s="71"/>
      <c r="AK136" s="71"/>
      <c r="AL136" s="71"/>
      <c r="AM136" s="71"/>
      <c r="AN136" s="71"/>
      <c r="AO136" s="71"/>
      <c r="AP136" s="71"/>
      <c r="AQ136" s="71"/>
      <c r="AR136" s="71"/>
      <c r="AS136" s="71"/>
      <c r="AT136" s="71"/>
      <c r="AU136" s="71"/>
      <c r="AV136" s="71"/>
      <c r="AW136" s="71"/>
      <c r="AX136" s="71"/>
      <c r="AY136" s="71"/>
      <c r="AZ136" s="71"/>
      <c r="BA136" s="71"/>
      <c r="BB136" s="71"/>
      <c r="BC136" s="71"/>
      <c r="BD136" s="71"/>
      <c r="BE136" s="71"/>
      <c r="BF136" s="71"/>
      <c r="BG136" s="71"/>
      <c r="BH136" s="71"/>
      <c r="BI136" s="71"/>
      <c r="BJ136" s="71"/>
      <c r="BK136" s="71"/>
      <c r="BL136" s="71"/>
      <c r="BM136" s="71"/>
      <c r="BN136" s="71"/>
      <c r="BO136" s="71"/>
      <c r="BP136" s="71"/>
      <c r="BQ136" s="71"/>
      <c r="BR136" s="71"/>
      <c r="BS136" s="71"/>
      <c r="BT136" s="71"/>
      <c r="BU136" s="71"/>
      <c r="BV136" s="71"/>
      <c r="BW136" s="71"/>
      <c r="BX136" s="71"/>
      <c r="BY136" s="71"/>
      <c r="BZ136" s="71"/>
      <c r="CA136" s="71"/>
      <c r="CB136" s="71"/>
      <c r="CC136" s="71"/>
      <c r="CD136" s="71"/>
      <c r="CE136" s="71"/>
      <c r="CF136" s="71"/>
      <c r="CG136" s="71"/>
      <c r="CH136" s="71"/>
      <c r="CI136" s="71"/>
      <c r="CJ136" s="71"/>
      <c r="CK136" s="71"/>
      <c r="CL136" s="71"/>
      <c r="CM136" s="71"/>
      <c r="CN136" s="71"/>
      <c r="CO136" s="71"/>
      <c r="CP136" s="71"/>
      <c r="CQ136" s="71"/>
      <c r="CR136" s="71"/>
      <c r="CS136" s="71"/>
      <c r="CT136" s="71"/>
      <c r="CU136" s="71"/>
      <c r="CV136" s="71"/>
      <c r="CW136" s="71"/>
      <c r="CX136" s="71"/>
      <c r="CY136" s="71"/>
      <c r="CZ136" s="71"/>
      <c r="DA136" s="71"/>
      <c r="DB136" s="71"/>
      <c r="DC136" s="71"/>
      <c r="DD136" s="71"/>
      <c r="DE136" s="71"/>
      <c r="DF136" s="71"/>
      <c r="DG136" s="71"/>
      <c r="DH136" s="71"/>
      <c r="DI136" s="71"/>
      <c r="DJ136" s="71"/>
      <c r="DK136" s="71"/>
      <c r="DL136" s="71"/>
      <c r="DM136" s="71"/>
      <c r="DN136" s="71"/>
      <c r="DO136" s="71"/>
      <c r="DP136" s="71"/>
    </row>
    <row r="137" spans="1:120" x14ac:dyDescent="0.15">
      <c r="A137" s="71"/>
      <c r="B137" s="71"/>
      <c r="C137" s="71"/>
      <c r="D137" s="71"/>
      <c r="E137" s="71"/>
      <c r="F137" s="71"/>
      <c r="G137" s="71"/>
      <c r="H137" s="71"/>
      <c r="I137" s="71"/>
      <c r="J137" s="71"/>
      <c r="K137" s="71"/>
      <c r="L137" s="71"/>
      <c r="M137" s="71"/>
      <c r="N137" s="71"/>
      <c r="O137" s="71"/>
      <c r="P137" s="71"/>
      <c r="Q137" s="71"/>
      <c r="R137" s="71"/>
      <c r="S137" s="71"/>
      <c r="T137" s="71"/>
      <c r="U137" s="71"/>
      <c r="V137" s="71"/>
      <c r="W137" s="71"/>
      <c r="X137" s="71"/>
      <c r="Y137" s="71"/>
      <c r="Z137" s="71"/>
      <c r="AA137" s="71"/>
      <c r="AB137" s="71"/>
      <c r="AC137" s="71"/>
      <c r="AD137" s="71"/>
      <c r="AE137" s="71"/>
      <c r="AF137" s="71"/>
      <c r="AG137" s="71"/>
      <c r="AH137" s="71"/>
      <c r="AI137" s="71"/>
      <c r="AJ137" s="71"/>
      <c r="AK137" s="71"/>
      <c r="AL137" s="71"/>
      <c r="AM137" s="71"/>
      <c r="AN137" s="71"/>
      <c r="AO137" s="71"/>
      <c r="AP137" s="71"/>
      <c r="AQ137" s="71"/>
      <c r="AR137" s="71"/>
      <c r="AS137" s="71"/>
      <c r="AT137" s="71"/>
      <c r="AU137" s="71"/>
      <c r="AV137" s="71"/>
      <c r="AW137" s="71"/>
      <c r="AX137" s="71"/>
      <c r="AY137" s="71"/>
      <c r="AZ137" s="71"/>
      <c r="BA137" s="71"/>
      <c r="BB137" s="71"/>
      <c r="BC137" s="71"/>
      <c r="BD137" s="71"/>
      <c r="BE137" s="71"/>
      <c r="BF137" s="71"/>
      <c r="BG137" s="71"/>
      <c r="BH137" s="71"/>
      <c r="BI137" s="71"/>
      <c r="BJ137" s="71"/>
      <c r="BK137" s="71"/>
      <c r="BL137" s="71"/>
      <c r="BM137" s="71"/>
      <c r="BN137" s="71"/>
      <c r="BO137" s="71"/>
      <c r="BP137" s="71"/>
      <c r="BQ137" s="71"/>
      <c r="BR137" s="71"/>
      <c r="BS137" s="71"/>
      <c r="BT137" s="71"/>
      <c r="BU137" s="71"/>
      <c r="BV137" s="71"/>
      <c r="BW137" s="71"/>
      <c r="BX137" s="71"/>
      <c r="BY137" s="71"/>
      <c r="BZ137" s="71"/>
      <c r="CA137" s="71"/>
      <c r="CB137" s="71"/>
      <c r="CC137" s="71"/>
      <c r="CD137" s="71"/>
      <c r="CE137" s="71"/>
      <c r="CF137" s="71"/>
      <c r="CG137" s="71"/>
      <c r="CH137" s="71"/>
      <c r="CI137" s="71"/>
      <c r="CJ137" s="71"/>
      <c r="CK137" s="71"/>
      <c r="CL137" s="71"/>
      <c r="CM137" s="71"/>
      <c r="CN137" s="71"/>
      <c r="CO137" s="71"/>
      <c r="CP137" s="71"/>
      <c r="CQ137" s="71"/>
      <c r="CR137" s="71"/>
      <c r="CS137" s="71"/>
      <c r="CT137" s="71"/>
      <c r="CU137" s="71"/>
      <c r="CV137" s="71"/>
      <c r="CW137" s="71"/>
      <c r="CX137" s="71"/>
      <c r="CY137" s="71"/>
      <c r="CZ137" s="71"/>
      <c r="DA137" s="71"/>
      <c r="DB137" s="71"/>
      <c r="DC137" s="71"/>
      <c r="DD137" s="71"/>
      <c r="DE137" s="71"/>
      <c r="DF137" s="71"/>
      <c r="DG137" s="71"/>
      <c r="DH137" s="71"/>
      <c r="DI137" s="71"/>
      <c r="DJ137" s="71"/>
      <c r="DK137" s="71"/>
      <c r="DL137" s="71"/>
      <c r="DM137" s="71"/>
      <c r="DN137" s="71"/>
      <c r="DO137" s="71"/>
      <c r="DP137" s="71"/>
    </row>
    <row r="138" spans="1:120" x14ac:dyDescent="0.15">
      <c r="A138" s="71"/>
      <c r="B138" s="71"/>
      <c r="C138" s="71"/>
      <c r="D138" s="71"/>
      <c r="E138" s="71"/>
      <c r="F138" s="71"/>
      <c r="G138" s="71"/>
      <c r="H138" s="71"/>
      <c r="I138" s="71"/>
      <c r="J138" s="71"/>
      <c r="K138" s="71"/>
      <c r="L138" s="71"/>
      <c r="M138" s="71"/>
      <c r="N138" s="71"/>
      <c r="O138" s="71"/>
      <c r="P138" s="71"/>
      <c r="Q138" s="71"/>
      <c r="R138" s="71"/>
      <c r="S138" s="71"/>
      <c r="T138" s="71"/>
      <c r="U138" s="71"/>
      <c r="V138" s="71"/>
      <c r="W138" s="71"/>
      <c r="X138" s="71"/>
      <c r="Y138" s="71"/>
      <c r="Z138" s="71"/>
      <c r="AA138" s="71"/>
      <c r="AB138" s="71"/>
      <c r="AC138" s="71"/>
      <c r="AD138" s="71"/>
      <c r="AE138" s="71"/>
      <c r="AF138" s="71"/>
      <c r="AG138" s="71"/>
      <c r="AH138" s="71"/>
      <c r="AI138" s="71"/>
      <c r="AJ138" s="71"/>
      <c r="AK138" s="71"/>
      <c r="AL138" s="71"/>
      <c r="AM138" s="71"/>
      <c r="AN138" s="71"/>
      <c r="AO138" s="71"/>
      <c r="AP138" s="71"/>
      <c r="AQ138" s="71"/>
      <c r="AR138" s="71"/>
      <c r="AS138" s="71"/>
      <c r="AT138" s="71"/>
      <c r="AU138" s="71"/>
      <c r="AV138" s="71"/>
      <c r="AW138" s="71"/>
      <c r="AX138" s="71"/>
      <c r="AY138" s="71"/>
      <c r="AZ138" s="71"/>
      <c r="BA138" s="71"/>
      <c r="BB138" s="71"/>
      <c r="BC138" s="71"/>
      <c r="BD138" s="71"/>
      <c r="BE138" s="71"/>
      <c r="BF138" s="71"/>
      <c r="BG138" s="71"/>
      <c r="BH138" s="71"/>
      <c r="BI138" s="71"/>
      <c r="BJ138" s="71"/>
      <c r="BK138" s="71"/>
      <c r="BL138" s="71"/>
      <c r="BM138" s="71"/>
      <c r="BN138" s="71"/>
      <c r="BO138" s="71"/>
      <c r="BP138" s="71"/>
      <c r="BQ138" s="71"/>
      <c r="BR138" s="71"/>
      <c r="BS138" s="71"/>
      <c r="BT138" s="71"/>
      <c r="BU138" s="71"/>
      <c r="BV138" s="71"/>
      <c r="BW138" s="71"/>
      <c r="BX138" s="71"/>
      <c r="BY138" s="71"/>
      <c r="BZ138" s="71"/>
      <c r="CA138" s="71"/>
      <c r="CB138" s="71"/>
      <c r="CC138" s="71"/>
      <c r="CD138" s="71"/>
      <c r="CE138" s="71"/>
      <c r="CF138" s="71"/>
      <c r="CG138" s="71"/>
      <c r="CH138" s="71"/>
      <c r="CI138" s="71"/>
      <c r="CJ138" s="71"/>
      <c r="CK138" s="71"/>
      <c r="CL138" s="71"/>
      <c r="CM138" s="71"/>
      <c r="CN138" s="71"/>
      <c r="CO138" s="71"/>
      <c r="CP138" s="71"/>
      <c r="CQ138" s="71"/>
      <c r="CR138" s="71"/>
      <c r="CS138" s="71"/>
      <c r="CT138" s="71"/>
      <c r="CU138" s="71"/>
      <c r="CV138" s="71"/>
      <c r="CW138" s="71"/>
      <c r="CX138" s="71"/>
      <c r="CY138" s="71"/>
      <c r="CZ138" s="71"/>
      <c r="DA138" s="71"/>
      <c r="DB138" s="71"/>
      <c r="DC138" s="71"/>
      <c r="DD138" s="71"/>
      <c r="DE138" s="71"/>
      <c r="DF138" s="71"/>
      <c r="DG138" s="71"/>
      <c r="DH138" s="71"/>
      <c r="DI138" s="71"/>
      <c r="DJ138" s="71"/>
      <c r="DK138" s="71"/>
      <c r="DL138" s="71"/>
      <c r="DM138" s="71"/>
      <c r="DN138" s="71"/>
      <c r="DO138" s="71"/>
      <c r="DP138" s="71"/>
    </row>
    <row r="139" spans="1:120" x14ac:dyDescent="0.15">
      <c r="A139" s="71"/>
      <c r="B139" s="71"/>
      <c r="C139" s="71"/>
      <c r="D139" s="71"/>
      <c r="E139" s="71"/>
      <c r="F139" s="71"/>
      <c r="G139" s="71"/>
      <c r="H139" s="71"/>
      <c r="I139" s="71"/>
      <c r="J139" s="71"/>
      <c r="K139" s="71"/>
      <c r="L139" s="71"/>
      <c r="M139" s="71"/>
      <c r="N139" s="71"/>
      <c r="O139" s="71"/>
      <c r="P139" s="71"/>
      <c r="Q139" s="71"/>
      <c r="R139" s="71"/>
      <c r="S139" s="71"/>
      <c r="T139" s="71"/>
      <c r="U139" s="71"/>
      <c r="V139" s="71"/>
      <c r="W139" s="71"/>
      <c r="X139" s="71"/>
      <c r="Y139" s="71"/>
      <c r="Z139" s="71"/>
      <c r="AA139" s="71"/>
      <c r="AB139" s="71"/>
      <c r="AC139" s="71"/>
      <c r="AD139" s="71"/>
      <c r="AE139" s="71"/>
      <c r="AF139" s="71"/>
      <c r="AG139" s="71"/>
      <c r="AH139" s="71"/>
      <c r="AI139" s="71"/>
      <c r="AJ139" s="71"/>
      <c r="AK139" s="71"/>
      <c r="AL139" s="71"/>
      <c r="AM139" s="71"/>
      <c r="AN139" s="71"/>
      <c r="AO139" s="71"/>
      <c r="AP139" s="71"/>
      <c r="AQ139" s="71"/>
      <c r="AR139" s="71"/>
      <c r="AS139" s="71"/>
      <c r="AT139" s="71"/>
      <c r="AU139" s="71"/>
      <c r="AV139" s="71"/>
      <c r="AW139" s="71"/>
      <c r="AX139" s="71"/>
      <c r="AY139" s="71"/>
      <c r="AZ139" s="71"/>
      <c r="BA139" s="71"/>
      <c r="BB139" s="71"/>
      <c r="BC139" s="71"/>
      <c r="BD139" s="71"/>
      <c r="BE139" s="71"/>
      <c r="BF139" s="71"/>
      <c r="BG139" s="71"/>
      <c r="BH139" s="71"/>
      <c r="BI139" s="71"/>
      <c r="BJ139" s="71"/>
      <c r="BK139" s="71"/>
      <c r="BL139" s="71"/>
      <c r="BM139" s="71"/>
      <c r="BN139" s="71"/>
      <c r="BO139" s="71"/>
      <c r="BP139" s="71"/>
      <c r="BQ139" s="71"/>
      <c r="BR139" s="71"/>
      <c r="BS139" s="71"/>
      <c r="BT139" s="71"/>
      <c r="BU139" s="71"/>
      <c r="BV139" s="71"/>
      <c r="BW139" s="71"/>
      <c r="BX139" s="71"/>
      <c r="BY139" s="71"/>
      <c r="BZ139" s="71"/>
      <c r="CA139" s="71"/>
      <c r="CB139" s="71"/>
      <c r="CC139" s="71"/>
      <c r="CD139" s="71"/>
      <c r="CE139" s="71"/>
      <c r="CF139" s="71"/>
      <c r="CG139" s="71"/>
      <c r="CH139" s="71"/>
      <c r="CI139" s="71"/>
      <c r="CJ139" s="71"/>
      <c r="CK139" s="71"/>
      <c r="CL139" s="71"/>
      <c r="CM139" s="71"/>
      <c r="CN139" s="71"/>
      <c r="CO139" s="71"/>
      <c r="CP139" s="71"/>
      <c r="CQ139" s="71"/>
      <c r="CR139" s="71"/>
      <c r="CS139" s="71"/>
      <c r="CT139" s="71"/>
      <c r="CU139" s="71"/>
      <c r="CV139" s="71"/>
      <c r="CW139" s="71"/>
      <c r="CX139" s="71"/>
      <c r="CY139" s="71"/>
      <c r="CZ139" s="71"/>
      <c r="DA139" s="71"/>
      <c r="DB139" s="71"/>
      <c r="DC139" s="71"/>
      <c r="DD139" s="71"/>
      <c r="DE139" s="71"/>
      <c r="DF139" s="71"/>
      <c r="DG139" s="71"/>
      <c r="DH139" s="71"/>
      <c r="DI139" s="71"/>
      <c r="DJ139" s="71"/>
      <c r="DK139" s="71"/>
      <c r="DL139" s="71"/>
      <c r="DM139" s="71"/>
      <c r="DN139" s="71"/>
      <c r="DO139" s="71"/>
      <c r="DP139" s="71"/>
    </row>
    <row r="140" spans="1:120" x14ac:dyDescent="0.15">
      <c r="A140" s="71"/>
      <c r="B140" s="71"/>
      <c r="C140" s="71"/>
      <c r="D140" s="71"/>
      <c r="E140" s="71"/>
      <c r="F140" s="71"/>
      <c r="G140" s="71"/>
      <c r="H140" s="71"/>
      <c r="I140" s="71"/>
      <c r="J140" s="71"/>
      <c r="K140" s="71"/>
      <c r="L140" s="71"/>
      <c r="M140" s="71"/>
      <c r="N140" s="71"/>
      <c r="O140" s="71"/>
      <c r="P140" s="71"/>
      <c r="Q140" s="71"/>
      <c r="R140" s="71"/>
      <c r="S140" s="71"/>
      <c r="T140" s="71"/>
      <c r="U140" s="71"/>
      <c r="V140" s="71"/>
      <c r="W140" s="71"/>
      <c r="X140" s="71"/>
      <c r="Y140" s="71"/>
      <c r="Z140" s="71"/>
      <c r="AA140" s="71"/>
      <c r="AB140" s="71"/>
      <c r="AC140" s="71"/>
      <c r="AD140" s="71"/>
      <c r="AE140" s="71"/>
      <c r="AF140" s="71"/>
      <c r="AG140" s="71"/>
      <c r="AH140" s="71"/>
      <c r="AI140" s="71"/>
      <c r="AJ140" s="71"/>
      <c r="AK140" s="71"/>
      <c r="AL140" s="71"/>
      <c r="AM140" s="71"/>
      <c r="AN140" s="71"/>
      <c r="AO140" s="71"/>
      <c r="AP140" s="71"/>
      <c r="AQ140" s="71"/>
      <c r="AR140" s="71"/>
      <c r="AS140" s="71"/>
      <c r="AT140" s="71"/>
      <c r="AU140" s="71"/>
      <c r="AV140" s="71"/>
      <c r="AW140" s="71"/>
      <c r="AX140" s="71"/>
      <c r="AY140" s="71"/>
      <c r="AZ140" s="71"/>
      <c r="BA140" s="71"/>
      <c r="BB140" s="71"/>
      <c r="BC140" s="71"/>
      <c r="BD140" s="71"/>
      <c r="BE140" s="71"/>
      <c r="BF140" s="71"/>
      <c r="BG140" s="71"/>
      <c r="BH140" s="71"/>
      <c r="BI140" s="71"/>
      <c r="BJ140" s="71"/>
      <c r="BK140" s="71"/>
      <c r="BL140" s="71"/>
      <c r="BM140" s="71"/>
      <c r="BN140" s="71"/>
      <c r="BO140" s="71"/>
      <c r="BP140" s="71"/>
      <c r="BQ140" s="71"/>
      <c r="BR140" s="71"/>
      <c r="BS140" s="71"/>
      <c r="BT140" s="71"/>
      <c r="BU140" s="71"/>
      <c r="BV140" s="71"/>
      <c r="BW140" s="71"/>
      <c r="BX140" s="71"/>
      <c r="BY140" s="71"/>
      <c r="BZ140" s="71"/>
      <c r="CA140" s="71"/>
      <c r="CB140" s="71"/>
      <c r="CC140" s="71"/>
      <c r="CD140" s="71"/>
      <c r="CE140" s="71"/>
      <c r="CF140" s="71"/>
      <c r="CG140" s="71"/>
      <c r="CH140" s="71"/>
      <c r="CI140" s="71"/>
      <c r="CJ140" s="71"/>
      <c r="CK140" s="71"/>
      <c r="CL140" s="71"/>
      <c r="CM140" s="71"/>
      <c r="CN140" s="71"/>
      <c r="CO140" s="71"/>
      <c r="CP140" s="71"/>
      <c r="CQ140" s="71"/>
      <c r="CR140" s="71"/>
      <c r="CS140" s="71"/>
      <c r="CT140" s="71"/>
      <c r="CU140" s="71"/>
      <c r="CV140" s="71"/>
      <c r="CW140" s="71"/>
      <c r="CX140" s="71"/>
      <c r="CY140" s="71"/>
      <c r="CZ140" s="71"/>
      <c r="DA140" s="71"/>
      <c r="DB140" s="71"/>
      <c r="DC140" s="71"/>
      <c r="DD140" s="71"/>
      <c r="DE140" s="71"/>
      <c r="DF140" s="71"/>
      <c r="DG140" s="71"/>
      <c r="DH140" s="71"/>
      <c r="DI140" s="71"/>
      <c r="DJ140" s="71"/>
      <c r="DK140" s="71"/>
      <c r="DL140" s="71"/>
      <c r="DM140" s="71"/>
      <c r="DN140" s="71"/>
      <c r="DO140" s="71"/>
      <c r="DP140" s="71"/>
    </row>
    <row r="141" spans="1:120" x14ac:dyDescent="0.15">
      <c r="A141" s="71"/>
      <c r="B141" s="71"/>
      <c r="C141" s="71"/>
      <c r="D141" s="71"/>
      <c r="E141" s="71"/>
      <c r="F141" s="71"/>
      <c r="G141" s="71"/>
      <c r="H141" s="71"/>
      <c r="I141" s="71"/>
      <c r="J141" s="71"/>
      <c r="K141" s="71"/>
      <c r="L141" s="71"/>
      <c r="M141" s="71"/>
      <c r="N141" s="71"/>
      <c r="O141" s="71"/>
      <c r="P141" s="71"/>
      <c r="Q141" s="71"/>
      <c r="R141" s="71"/>
      <c r="S141" s="71"/>
      <c r="T141" s="71"/>
      <c r="U141" s="71"/>
      <c r="V141" s="71"/>
      <c r="W141" s="71"/>
      <c r="X141" s="71"/>
      <c r="Y141" s="71"/>
      <c r="Z141" s="71"/>
      <c r="AA141" s="71"/>
      <c r="AB141" s="71"/>
      <c r="AC141" s="71"/>
      <c r="AD141" s="71"/>
      <c r="AE141" s="71"/>
      <c r="AF141" s="71"/>
      <c r="AG141" s="71"/>
      <c r="AH141" s="71"/>
      <c r="AI141" s="71"/>
      <c r="AJ141" s="71"/>
      <c r="AK141" s="71"/>
      <c r="AL141" s="71"/>
      <c r="AM141" s="71"/>
      <c r="AN141" s="71"/>
      <c r="AO141" s="71"/>
      <c r="AP141" s="71"/>
      <c r="AQ141" s="71"/>
      <c r="AR141" s="71"/>
      <c r="AS141" s="71"/>
      <c r="AT141" s="71"/>
      <c r="AU141" s="71"/>
      <c r="AV141" s="71"/>
      <c r="AW141" s="71"/>
      <c r="AX141" s="71"/>
      <c r="AY141" s="71"/>
      <c r="AZ141" s="71"/>
      <c r="BA141" s="71"/>
      <c r="BB141" s="71"/>
      <c r="BC141" s="71"/>
      <c r="BD141" s="71"/>
      <c r="BE141" s="71"/>
      <c r="BF141" s="71"/>
      <c r="BG141" s="71"/>
      <c r="BH141" s="71"/>
      <c r="BI141" s="71"/>
      <c r="BJ141" s="71"/>
      <c r="BK141" s="71"/>
      <c r="BL141" s="71"/>
      <c r="BM141" s="71"/>
      <c r="BN141" s="71"/>
      <c r="BO141" s="71"/>
      <c r="BP141" s="71"/>
      <c r="BQ141" s="71"/>
      <c r="BR141" s="71"/>
      <c r="BS141" s="71"/>
      <c r="BT141" s="71"/>
      <c r="BU141" s="71"/>
      <c r="BV141" s="71"/>
      <c r="BW141" s="71"/>
      <c r="BX141" s="71"/>
      <c r="BY141" s="71"/>
      <c r="BZ141" s="71"/>
      <c r="CA141" s="71"/>
      <c r="CB141" s="71"/>
      <c r="CC141" s="71"/>
      <c r="CD141" s="71"/>
      <c r="CE141" s="71"/>
      <c r="CF141" s="71"/>
      <c r="CG141" s="71"/>
      <c r="CH141" s="71"/>
      <c r="CI141" s="71"/>
      <c r="CJ141" s="71"/>
      <c r="CK141" s="71"/>
      <c r="CL141" s="71"/>
      <c r="CM141" s="71"/>
      <c r="CN141" s="71"/>
      <c r="CO141" s="71"/>
      <c r="CP141" s="71"/>
      <c r="CQ141" s="71"/>
      <c r="CR141" s="71"/>
      <c r="CS141" s="71"/>
      <c r="CT141" s="71"/>
      <c r="CU141" s="71"/>
      <c r="CV141" s="71"/>
      <c r="CW141" s="71"/>
      <c r="CX141" s="71"/>
      <c r="CY141" s="71"/>
      <c r="CZ141" s="71"/>
      <c r="DA141" s="71"/>
      <c r="DB141" s="71"/>
      <c r="DC141" s="71"/>
      <c r="DD141" s="71"/>
      <c r="DE141" s="71"/>
      <c r="DF141" s="71"/>
      <c r="DG141" s="71"/>
      <c r="DH141" s="71"/>
      <c r="DI141" s="71"/>
      <c r="DJ141" s="71"/>
      <c r="DK141" s="71"/>
      <c r="DL141" s="71"/>
      <c r="DM141" s="71"/>
      <c r="DN141" s="71"/>
      <c r="DO141" s="71"/>
      <c r="DP141" s="71"/>
    </row>
    <row r="142" spans="1:120" x14ac:dyDescent="0.15">
      <c r="A142" s="71"/>
      <c r="B142" s="71"/>
      <c r="C142" s="71"/>
      <c r="D142" s="71"/>
      <c r="E142" s="71"/>
      <c r="F142" s="71"/>
      <c r="G142" s="71"/>
      <c r="H142" s="71"/>
      <c r="I142" s="71"/>
      <c r="J142" s="71"/>
      <c r="K142" s="71"/>
      <c r="L142" s="71"/>
      <c r="M142" s="71"/>
      <c r="N142" s="71"/>
      <c r="O142" s="71"/>
      <c r="P142" s="71"/>
      <c r="Q142" s="71"/>
      <c r="R142" s="71"/>
      <c r="S142" s="71"/>
      <c r="T142" s="71"/>
      <c r="U142" s="71"/>
      <c r="V142" s="71"/>
      <c r="W142" s="71"/>
      <c r="X142" s="71"/>
      <c r="Y142" s="71"/>
      <c r="Z142" s="71"/>
      <c r="AA142" s="71"/>
      <c r="AB142" s="71"/>
      <c r="AC142" s="71"/>
      <c r="AD142" s="71"/>
      <c r="AE142" s="71"/>
      <c r="AF142" s="71"/>
      <c r="AG142" s="71"/>
      <c r="AH142" s="71"/>
      <c r="AI142" s="71"/>
      <c r="AJ142" s="71"/>
      <c r="AK142" s="71"/>
      <c r="AL142" s="71"/>
      <c r="AM142" s="71"/>
      <c r="AN142" s="71"/>
      <c r="AO142" s="71"/>
      <c r="AP142" s="71"/>
      <c r="AQ142" s="71"/>
      <c r="AR142" s="71"/>
      <c r="AS142" s="71"/>
      <c r="AT142" s="71"/>
      <c r="AU142" s="71"/>
      <c r="AV142" s="71"/>
      <c r="AW142" s="71"/>
      <c r="AX142" s="71"/>
      <c r="AY142" s="71"/>
      <c r="AZ142" s="71"/>
      <c r="BA142" s="71"/>
      <c r="BB142" s="71"/>
      <c r="BC142" s="71"/>
      <c r="BD142" s="71"/>
      <c r="BE142" s="71"/>
      <c r="BF142" s="71"/>
      <c r="BG142" s="71"/>
      <c r="BH142" s="71"/>
      <c r="BI142" s="71"/>
      <c r="BJ142" s="71"/>
      <c r="BK142" s="71"/>
      <c r="BL142" s="71"/>
      <c r="BM142" s="71"/>
      <c r="BN142" s="71"/>
      <c r="BO142" s="71"/>
      <c r="BP142" s="71"/>
      <c r="BQ142" s="71"/>
      <c r="BR142" s="71"/>
      <c r="BS142" s="71"/>
      <c r="BT142" s="71"/>
      <c r="BU142" s="71"/>
      <c r="BV142" s="71"/>
      <c r="BW142" s="71"/>
      <c r="BX142" s="71"/>
      <c r="BY142" s="71"/>
      <c r="BZ142" s="71"/>
      <c r="CA142" s="71"/>
      <c r="CB142" s="71"/>
      <c r="CC142" s="71"/>
      <c r="CD142" s="71"/>
      <c r="CE142" s="71"/>
      <c r="CF142" s="71"/>
      <c r="CG142" s="71"/>
      <c r="CH142" s="71"/>
      <c r="CI142" s="71"/>
      <c r="CJ142" s="71"/>
      <c r="CK142" s="71"/>
      <c r="CL142" s="71"/>
      <c r="CM142" s="71"/>
      <c r="CN142" s="71"/>
      <c r="CO142" s="71"/>
      <c r="CP142" s="71"/>
      <c r="CQ142" s="71"/>
      <c r="CR142" s="71"/>
      <c r="CS142" s="71"/>
      <c r="CT142" s="71"/>
      <c r="CU142" s="71"/>
      <c r="CV142" s="71"/>
      <c r="CW142" s="71"/>
      <c r="CX142" s="71"/>
      <c r="CY142" s="71"/>
      <c r="CZ142" s="71"/>
      <c r="DA142" s="71"/>
      <c r="DB142" s="71"/>
      <c r="DC142" s="71"/>
      <c r="DD142" s="71"/>
      <c r="DE142" s="71"/>
      <c r="DF142" s="71"/>
      <c r="DG142" s="71"/>
      <c r="DH142" s="71"/>
      <c r="DI142" s="71"/>
      <c r="DJ142" s="71"/>
      <c r="DK142" s="71"/>
      <c r="DL142" s="71"/>
      <c r="DM142" s="71"/>
      <c r="DN142" s="71"/>
      <c r="DO142" s="71"/>
      <c r="DP142" s="71"/>
    </row>
    <row r="143" spans="1:120" x14ac:dyDescent="0.15">
      <c r="A143" s="71"/>
      <c r="B143" s="71"/>
      <c r="C143" s="71"/>
      <c r="D143" s="71"/>
      <c r="E143" s="71"/>
      <c r="F143" s="71"/>
      <c r="G143" s="71"/>
      <c r="H143" s="71"/>
      <c r="I143" s="71"/>
      <c r="J143" s="71"/>
      <c r="K143" s="71"/>
      <c r="L143" s="71"/>
      <c r="M143" s="71"/>
      <c r="N143" s="71"/>
      <c r="O143" s="71"/>
      <c r="P143" s="71"/>
      <c r="Q143" s="71"/>
      <c r="R143" s="71"/>
      <c r="S143" s="71"/>
      <c r="T143" s="71"/>
      <c r="U143" s="71"/>
      <c r="V143" s="71"/>
      <c r="W143" s="71"/>
      <c r="X143" s="71"/>
      <c r="Y143" s="71"/>
      <c r="Z143" s="71"/>
      <c r="AA143" s="71"/>
      <c r="AB143" s="71"/>
      <c r="AC143" s="71"/>
      <c r="AD143" s="71"/>
      <c r="AE143" s="71"/>
      <c r="AF143" s="71"/>
      <c r="AG143" s="71"/>
      <c r="AH143" s="71"/>
      <c r="AI143" s="71"/>
      <c r="AJ143" s="71"/>
      <c r="AK143" s="71"/>
      <c r="AL143" s="71"/>
      <c r="AM143" s="71"/>
      <c r="AN143" s="71"/>
      <c r="AO143" s="71"/>
      <c r="AP143" s="71"/>
      <c r="AQ143" s="71"/>
      <c r="AR143" s="71"/>
      <c r="AS143" s="71"/>
      <c r="AT143" s="71"/>
      <c r="AU143" s="71"/>
      <c r="AV143" s="71"/>
      <c r="AW143" s="71"/>
      <c r="AX143" s="71"/>
      <c r="AY143" s="71"/>
      <c r="AZ143" s="71"/>
      <c r="BA143" s="71"/>
      <c r="BB143" s="71"/>
      <c r="BC143" s="71"/>
      <c r="BD143" s="71"/>
      <c r="BE143" s="71"/>
      <c r="BF143" s="71"/>
      <c r="BG143" s="71"/>
      <c r="BH143" s="71"/>
      <c r="BI143" s="71"/>
      <c r="BJ143" s="71"/>
      <c r="BK143" s="71"/>
      <c r="BL143" s="71"/>
      <c r="BM143" s="71"/>
      <c r="BN143" s="71"/>
      <c r="BO143" s="71"/>
      <c r="BP143" s="71"/>
      <c r="BQ143" s="71"/>
      <c r="BR143" s="71"/>
      <c r="BS143" s="71"/>
      <c r="BT143" s="71"/>
      <c r="BU143" s="71"/>
      <c r="BV143" s="71"/>
      <c r="BW143" s="71"/>
      <c r="BX143" s="71"/>
      <c r="BY143" s="71"/>
      <c r="BZ143" s="71"/>
      <c r="CA143" s="71"/>
      <c r="CB143" s="71"/>
      <c r="CC143" s="71"/>
      <c r="CD143" s="71"/>
      <c r="CE143" s="71"/>
      <c r="CF143" s="71"/>
      <c r="CG143" s="71"/>
      <c r="CH143" s="71"/>
      <c r="CI143" s="71"/>
      <c r="CJ143" s="71"/>
      <c r="CK143" s="71"/>
      <c r="CL143" s="71"/>
      <c r="CM143" s="71"/>
      <c r="CN143" s="71"/>
      <c r="CO143" s="71"/>
      <c r="CP143" s="71"/>
      <c r="CQ143" s="71"/>
      <c r="CR143" s="71"/>
      <c r="CS143" s="71"/>
      <c r="CT143" s="71"/>
      <c r="CU143" s="71"/>
      <c r="CV143" s="71"/>
      <c r="CW143" s="71"/>
      <c r="CX143" s="71"/>
      <c r="CY143" s="71"/>
      <c r="CZ143" s="71"/>
      <c r="DA143" s="71"/>
      <c r="DB143" s="71"/>
      <c r="DC143" s="71"/>
      <c r="DD143" s="71"/>
      <c r="DE143" s="71"/>
      <c r="DF143" s="71"/>
      <c r="DG143" s="71"/>
      <c r="DH143" s="71"/>
      <c r="DI143" s="71"/>
      <c r="DJ143" s="71"/>
      <c r="DK143" s="71"/>
      <c r="DL143" s="71"/>
      <c r="DM143" s="71"/>
      <c r="DN143" s="71"/>
      <c r="DO143" s="71"/>
      <c r="DP143" s="71"/>
    </row>
    <row r="144" spans="1:120" x14ac:dyDescent="0.15">
      <c r="A144" s="71"/>
      <c r="B144" s="71"/>
      <c r="C144" s="71"/>
      <c r="D144" s="71"/>
      <c r="E144" s="71"/>
      <c r="F144" s="71"/>
      <c r="G144" s="71"/>
      <c r="H144" s="71"/>
      <c r="I144" s="71"/>
      <c r="J144" s="71"/>
      <c r="K144" s="71"/>
      <c r="L144" s="71"/>
      <c r="M144" s="71"/>
      <c r="N144" s="71"/>
      <c r="O144" s="71"/>
      <c r="P144" s="71"/>
      <c r="Q144" s="71"/>
      <c r="R144" s="71"/>
      <c r="S144" s="71"/>
      <c r="T144" s="71"/>
      <c r="U144" s="71"/>
      <c r="V144" s="71"/>
      <c r="W144" s="71"/>
      <c r="X144" s="71"/>
      <c r="Y144" s="71"/>
      <c r="Z144" s="71"/>
      <c r="AA144" s="71"/>
      <c r="AB144" s="71"/>
      <c r="AC144" s="71"/>
      <c r="AD144" s="71"/>
      <c r="AE144" s="71"/>
      <c r="AF144" s="71"/>
      <c r="AG144" s="71"/>
      <c r="AH144" s="71"/>
      <c r="AI144" s="71"/>
      <c r="AJ144" s="71"/>
      <c r="AK144" s="71"/>
      <c r="AL144" s="71"/>
      <c r="AM144" s="71"/>
      <c r="AN144" s="71"/>
      <c r="AO144" s="71"/>
      <c r="AP144" s="71"/>
      <c r="AQ144" s="71"/>
      <c r="AR144" s="71"/>
      <c r="AS144" s="71"/>
      <c r="AT144" s="71"/>
      <c r="AU144" s="71"/>
      <c r="AV144" s="71"/>
      <c r="AW144" s="71"/>
      <c r="AX144" s="71"/>
      <c r="AY144" s="71"/>
      <c r="AZ144" s="71"/>
      <c r="BA144" s="71"/>
      <c r="BB144" s="71"/>
      <c r="BC144" s="71"/>
      <c r="BD144" s="71"/>
      <c r="BE144" s="71"/>
      <c r="BF144" s="71"/>
      <c r="BG144" s="71"/>
      <c r="BH144" s="71"/>
      <c r="BI144" s="71"/>
      <c r="BJ144" s="71"/>
      <c r="BK144" s="71"/>
      <c r="BL144" s="71"/>
      <c r="BM144" s="71"/>
      <c r="BN144" s="71"/>
      <c r="BO144" s="71"/>
      <c r="BP144" s="71"/>
      <c r="BQ144" s="71"/>
      <c r="BR144" s="71"/>
      <c r="BS144" s="71"/>
      <c r="BT144" s="71"/>
      <c r="BU144" s="71"/>
      <c r="BV144" s="71"/>
      <c r="BW144" s="71"/>
      <c r="BX144" s="71"/>
      <c r="BY144" s="71"/>
      <c r="BZ144" s="71"/>
      <c r="CA144" s="71"/>
      <c r="CB144" s="71"/>
      <c r="CC144" s="71"/>
      <c r="CD144" s="71"/>
      <c r="CE144" s="71"/>
      <c r="CF144" s="71"/>
      <c r="CG144" s="71"/>
      <c r="CH144" s="71"/>
      <c r="CI144" s="71"/>
      <c r="CJ144" s="71"/>
      <c r="CK144" s="71"/>
      <c r="CL144" s="71"/>
      <c r="CM144" s="71"/>
      <c r="CN144" s="71"/>
      <c r="CO144" s="71"/>
      <c r="CP144" s="71"/>
      <c r="CQ144" s="71"/>
      <c r="CR144" s="71"/>
      <c r="CS144" s="71"/>
      <c r="CT144" s="71"/>
      <c r="CU144" s="71"/>
      <c r="CV144" s="71"/>
      <c r="CW144" s="71"/>
      <c r="CX144" s="71"/>
      <c r="CY144" s="71"/>
      <c r="CZ144" s="71"/>
      <c r="DA144" s="71"/>
      <c r="DB144" s="71"/>
      <c r="DC144" s="71"/>
      <c r="DD144" s="71"/>
      <c r="DE144" s="71"/>
      <c r="DF144" s="71"/>
      <c r="DG144" s="71"/>
      <c r="DH144" s="71"/>
      <c r="DI144" s="71"/>
      <c r="DJ144" s="71"/>
      <c r="DK144" s="71"/>
      <c r="DL144" s="71"/>
      <c r="DM144" s="71"/>
      <c r="DN144" s="71"/>
      <c r="DO144" s="71"/>
      <c r="DP144" s="71"/>
    </row>
    <row r="145" spans="1:120" x14ac:dyDescent="0.15">
      <c r="A145" s="71"/>
      <c r="B145" s="71"/>
      <c r="C145" s="71"/>
      <c r="D145" s="71"/>
      <c r="E145" s="71"/>
      <c r="F145" s="71"/>
      <c r="G145" s="71"/>
      <c r="H145" s="71"/>
      <c r="I145" s="71"/>
      <c r="J145" s="71"/>
      <c r="K145" s="71"/>
      <c r="L145" s="71"/>
      <c r="M145" s="71"/>
      <c r="N145" s="71"/>
      <c r="O145" s="71"/>
      <c r="P145" s="71"/>
      <c r="Q145" s="71"/>
      <c r="R145" s="71"/>
      <c r="S145" s="71"/>
      <c r="T145" s="71"/>
      <c r="U145" s="71"/>
      <c r="V145" s="71"/>
      <c r="W145" s="71"/>
      <c r="X145" s="71"/>
      <c r="Y145" s="71"/>
      <c r="Z145" s="71"/>
      <c r="AA145" s="71"/>
      <c r="AB145" s="71"/>
      <c r="AC145" s="71"/>
      <c r="AD145" s="71"/>
      <c r="AE145" s="71"/>
      <c r="AF145" s="71"/>
      <c r="AG145" s="71"/>
      <c r="AH145" s="71"/>
      <c r="AI145" s="71"/>
      <c r="AJ145" s="71"/>
      <c r="AK145" s="71"/>
      <c r="AL145" s="71"/>
      <c r="AM145" s="71"/>
      <c r="AN145" s="71"/>
      <c r="AO145" s="71"/>
      <c r="AP145" s="71"/>
      <c r="AQ145" s="71"/>
      <c r="AR145" s="71"/>
      <c r="AS145" s="71"/>
      <c r="AT145" s="71"/>
      <c r="AU145" s="71"/>
      <c r="AV145" s="71"/>
      <c r="AW145" s="71"/>
      <c r="AX145" s="71"/>
      <c r="AY145" s="71"/>
      <c r="AZ145" s="71"/>
      <c r="BA145" s="71"/>
      <c r="BB145" s="71"/>
      <c r="BC145" s="71"/>
      <c r="BD145" s="71"/>
      <c r="BE145" s="71"/>
      <c r="BF145" s="71"/>
      <c r="BG145" s="71"/>
      <c r="BH145" s="71"/>
      <c r="BI145" s="71"/>
      <c r="BJ145" s="71"/>
      <c r="BK145" s="71"/>
      <c r="BL145" s="71"/>
      <c r="BM145" s="71"/>
      <c r="BN145" s="71"/>
      <c r="BO145" s="71"/>
      <c r="BP145" s="71"/>
      <c r="BQ145" s="71"/>
      <c r="BR145" s="71"/>
      <c r="BS145" s="71"/>
      <c r="BT145" s="71"/>
      <c r="BU145" s="71"/>
      <c r="BV145" s="71"/>
      <c r="BW145" s="71"/>
      <c r="BX145" s="71"/>
      <c r="BY145" s="71"/>
      <c r="BZ145" s="71"/>
      <c r="CA145" s="71"/>
      <c r="CB145" s="71"/>
      <c r="CC145" s="71"/>
      <c r="CD145" s="71"/>
      <c r="CE145" s="71"/>
      <c r="CF145" s="71"/>
      <c r="CG145" s="71"/>
      <c r="CH145" s="71"/>
      <c r="CI145" s="71"/>
      <c r="CJ145" s="71"/>
      <c r="CK145" s="71"/>
      <c r="CL145" s="71"/>
      <c r="CM145" s="71"/>
      <c r="CN145" s="71"/>
      <c r="CO145" s="71"/>
      <c r="CP145" s="71"/>
      <c r="CQ145" s="71"/>
      <c r="CR145" s="71"/>
      <c r="CS145" s="71"/>
      <c r="CT145" s="71"/>
      <c r="CU145" s="71"/>
      <c r="CV145" s="71"/>
      <c r="CW145" s="71"/>
      <c r="CX145" s="71"/>
      <c r="CY145" s="71"/>
      <c r="CZ145" s="71"/>
      <c r="DA145" s="71"/>
      <c r="DB145" s="71"/>
      <c r="DC145" s="71"/>
      <c r="DD145" s="71"/>
      <c r="DE145" s="71"/>
      <c r="DF145" s="71"/>
      <c r="DG145" s="71"/>
      <c r="DH145" s="71"/>
      <c r="DI145" s="71"/>
      <c r="DJ145" s="71"/>
      <c r="DK145" s="71"/>
      <c r="DL145" s="71"/>
      <c r="DM145" s="71"/>
      <c r="DN145" s="71"/>
      <c r="DO145" s="71"/>
      <c r="DP145" s="71"/>
    </row>
    <row r="146" spans="1:120" x14ac:dyDescent="0.15">
      <c r="A146" s="71"/>
      <c r="B146" s="71"/>
      <c r="C146" s="71"/>
      <c r="D146" s="71"/>
      <c r="E146" s="71"/>
      <c r="F146" s="71"/>
      <c r="G146" s="71"/>
      <c r="H146" s="71"/>
      <c r="I146" s="71"/>
      <c r="J146" s="71"/>
      <c r="K146" s="71"/>
      <c r="L146" s="71"/>
      <c r="M146" s="71"/>
      <c r="N146" s="71"/>
      <c r="O146" s="71"/>
      <c r="P146" s="71"/>
      <c r="Q146" s="71"/>
      <c r="R146" s="71"/>
      <c r="S146" s="71"/>
      <c r="T146" s="71"/>
      <c r="U146" s="71"/>
      <c r="V146" s="71"/>
      <c r="W146" s="71"/>
      <c r="X146" s="71"/>
      <c r="Y146" s="71"/>
      <c r="Z146" s="71"/>
      <c r="AA146" s="71"/>
      <c r="AB146" s="71"/>
      <c r="AC146" s="71"/>
      <c r="AD146" s="71"/>
      <c r="AE146" s="71"/>
      <c r="AF146" s="71"/>
      <c r="AG146" s="71"/>
      <c r="AH146" s="71"/>
      <c r="AI146" s="71"/>
      <c r="AJ146" s="71"/>
      <c r="AK146" s="71"/>
      <c r="AL146" s="71"/>
      <c r="AM146" s="71"/>
      <c r="AN146" s="71"/>
      <c r="AO146" s="71"/>
      <c r="AP146" s="71"/>
      <c r="AQ146" s="71"/>
      <c r="AR146" s="71"/>
      <c r="AS146" s="71"/>
      <c r="AT146" s="71"/>
      <c r="AU146" s="71"/>
      <c r="AV146" s="71"/>
      <c r="AW146" s="71"/>
      <c r="AX146" s="71"/>
      <c r="AY146" s="71"/>
      <c r="AZ146" s="71"/>
      <c r="BA146" s="71"/>
      <c r="BB146" s="71"/>
      <c r="BC146" s="71"/>
      <c r="BD146" s="71"/>
      <c r="BE146" s="71"/>
      <c r="BF146" s="71"/>
      <c r="BG146" s="71"/>
      <c r="BH146" s="71"/>
      <c r="BI146" s="71"/>
      <c r="BJ146" s="71"/>
      <c r="BK146" s="71"/>
      <c r="BL146" s="71"/>
      <c r="BM146" s="71"/>
      <c r="BN146" s="71"/>
      <c r="BO146" s="71"/>
      <c r="BP146" s="71"/>
      <c r="BQ146" s="71"/>
      <c r="BR146" s="71"/>
      <c r="BS146" s="71"/>
      <c r="BT146" s="71"/>
      <c r="BU146" s="71"/>
      <c r="BV146" s="71"/>
      <c r="BW146" s="71"/>
      <c r="BX146" s="71"/>
      <c r="BY146" s="71"/>
      <c r="BZ146" s="71"/>
      <c r="CA146" s="71"/>
      <c r="CB146" s="71"/>
      <c r="CC146" s="71"/>
      <c r="CD146" s="71"/>
      <c r="CE146" s="71"/>
      <c r="CF146" s="71"/>
      <c r="CG146" s="71"/>
      <c r="CH146" s="71"/>
      <c r="CI146" s="71"/>
      <c r="CJ146" s="71"/>
      <c r="CK146" s="71"/>
      <c r="CL146" s="71"/>
      <c r="CM146" s="71"/>
      <c r="CN146" s="71"/>
      <c r="CO146" s="71"/>
      <c r="CP146" s="71"/>
      <c r="CQ146" s="71"/>
      <c r="CR146" s="71"/>
      <c r="CS146" s="71"/>
      <c r="CT146" s="71"/>
      <c r="CU146" s="71"/>
      <c r="CV146" s="71"/>
      <c r="CW146" s="71"/>
      <c r="CX146" s="71"/>
      <c r="CY146" s="71"/>
      <c r="CZ146" s="71"/>
      <c r="DA146" s="71"/>
      <c r="DB146" s="71"/>
      <c r="DC146" s="71"/>
      <c r="DD146" s="71"/>
      <c r="DE146" s="71"/>
      <c r="DF146" s="71"/>
      <c r="DG146" s="71"/>
      <c r="DH146" s="71"/>
      <c r="DI146" s="71"/>
      <c r="DJ146" s="71"/>
      <c r="DK146" s="71"/>
      <c r="DL146" s="71"/>
      <c r="DM146" s="71"/>
      <c r="DN146" s="71"/>
      <c r="DO146" s="71"/>
      <c r="DP146" s="71"/>
    </row>
    <row r="147" spans="1:120" x14ac:dyDescent="0.15">
      <c r="A147" s="71"/>
      <c r="B147" s="71"/>
      <c r="C147" s="71"/>
      <c r="D147" s="71"/>
      <c r="E147" s="71"/>
      <c r="F147" s="71"/>
      <c r="G147" s="71"/>
      <c r="H147" s="71"/>
      <c r="I147" s="71"/>
      <c r="J147" s="71"/>
      <c r="K147" s="71"/>
      <c r="L147" s="71"/>
      <c r="M147" s="71"/>
      <c r="N147" s="71"/>
      <c r="O147" s="71"/>
      <c r="P147" s="71"/>
      <c r="Q147" s="71"/>
      <c r="R147" s="71"/>
      <c r="S147" s="71"/>
      <c r="T147" s="71"/>
      <c r="U147" s="71"/>
      <c r="V147" s="71"/>
      <c r="W147" s="71"/>
      <c r="X147" s="71"/>
      <c r="Y147" s="71"/>
      <c r="Z147" s="71"/>
      <c r="AA147" s="71"/>
      <c r="AB147" s="71"/>
      <c r="AC147" s="71"/>
      <c r="AD147" s="71"/>
      <c r="AE147" s="71"/>
      <c r="AF147" s="71"/>
      <c r="AG147" s="71"/>
      <c r="AH147" s="71"/>
      <c r="AI147" s="71"/>
      <c r="AJ147" s="71"/>
      <c r="AK147" s="71"/>
      <c r="AL147" s="71"/>
      <c r="AM147" s="71"/>
      <c r="AN147" s="71"/>
      <c r="AO147" s="71"/>
      <c r="AP147" s="71"/>
      <c r="AQ147" s="71"/>
      <c r="AR147" s="71"/>
      <c r="AS147" s="71"/>
      <c r="AT147" s="71"/>
      <c r="AU147" s="71"/>
      <c r="AV147" s="71"/>
      <c r="AW147" s="71"/>
      <c r="AX147" s="71"/>
      <c r="AY147" s="71"/>
      <c r="AZ147" s="71"/>
      <c r="BA147" s="71"/>
      <c r="BB147" s="71"/>
      <c r="BC147" s="71"/>
      <c r="BD147" s="71"/>
      <c r="BE147" s="71"/>
      <c r="BF147" s="71"/>
      <c r="BG147" s="71"/>
      <c r="BH147" s="71"/>
      <c r="BI147" s="71"/>
      <c r="BJ147" s="71"/>
      <c r="BK147" s="71"/>
      <c r="BL147" s="71"/>
      <c r="BM147" s="71"/>
      <c r="BN147" s="71"/>
      <c r="BO147" s="71"/>
      <c r="BP147" s="71"/>
      <c r="BQ147" s="71"/>
      <c r="BR147" s="71"/>
      <c r="BS147" s="71"/>
      <c r="BT147" s="71"/>
      <c r="BU147" s="71"/>
      <c r="BV147" s="71"/>
      <c r="BW147" s="71"/>
      <c r="BX147" s="71"/>
      <c r="BY147" s="71"/>
      <c r="BZ147" s="71"/>
      <c r="CA147" s="71"/>
      <c r="CB147" s="71"/>
      <c r="CC147" s="71"/>
      <c r="CD147" s="71"/>
      <c r="CE147" s="71"/>
      <c r="CF147" s="71"/>
      <c r="CG147" s="71"/>
      <c r="CH147" s="71"/>
      <c r="CI147" s="71"/>
      <c r="CJ147" s="71"/>
      <c r="CK147" s="71"/>
      <c r="CL147" s="71"/>
      <c r="CM147" s="71"/>
      <c r="CN147" s="71"/>
      <c r="CO147" s="71"/>
      <c r="CP147" s="71"/>
      <c r="CQ147" s="71"/>
      <c r="CR147" s="71"/>
      <c r="CS147" s="71"/>
      <c r="CT147" s="71"/>
      <c r="CU147" s="71"/>
      <c r="CV147" s="71"/>
      <c r="CW147" s="71"/>
      <c r="CX147" s="71"/>
      <c r="CY147" s="71"/>
      <c r="CZ147" s="71"/>
      <c r="DA147" s="71"/>
      <c r="DB147" s="71"/>
      <c r="DC147" s="71"/>
      <c r="DD147" s="71"/>
      <c r="DE147" s="71"/>
      <c r="DF147" s="71"/>
      <c r="DG147" s="71"/>
      <c r="DH147" s="71"/>
      <c r="DI147" s="71"/>
      <c r="DJ147" s="71"/>
      <c r="DK147" s="71"/>
      <c r="DL147" s="71"/>
      <c r="DM147" s="71"/>
      <c r="DN147" s="71"/>
      <c r="DO147" s="71"/>
      <c r="DP147" s="71"/>
    </row>
    <row r="148" spans="1:120" x14ac:dyDescent="0.15">
      <c r="A148" s="71"/>
      <c r="B148" s="71"/>
      <c r="C148" s="71"/>
      <c r="D148" s="71"/>
      <c r="E148" s="71"/>
      <c r="F148" s="71"/>
      <c r="G148" s="71"/>
      <c r="H148" s="71"/>
      <c r="I148" s="71"/>
      <c r="J148" s="71"/>
      <c r="K148" s="71"/>
      <c r="L148" s="71"/>
      <c r="M148" s="71"/>
      <c r="N148" s="71"/>
      <c r="O148" s="71"/>
      <c r="P148" s="71"/>
      <c r="Q148" s="71"/>
      <c r="R148" s="71"/>
      <c r="S148" s="71"/>
      <c r="T148" s="71"/>
      <c r="U148" s="71"/>
      <c r="V148" s="71"/>
      <c r="W148" s="71"/>
      <c r="X148" s="71"/>
      <c r="Y148" s="71"/>
      <c r="Z148" s="71"/>
      <c r="AA148" s="71"/>
      <c r="AB148" s="71"/>
      <c r="AC148" s="71"/>
      <c r="AD148" s="71"/>
      <c r="AE148" s="71"/>
      <c r="AF148" s="71"/>
      <c r="AG148" s="71"/>
      <c r="AH148" s="71"/>
      <c r="AI148" s="71"/>
      <c r="AJ148" s="71"/>
      <c r="AK148" s="71"/>
      <c r="AL148" s="71"/>
      <c r="AM148" s="71"/>
      <c r="AN148" s="71"/>
      <c r="AO148" s="71"/>
      <c r="AP148" s="71"/>
      <c r="AQ148" s="71"/>
      <c r="AR148" s="71"/>
      <c r="AS148" s="71"/>
      <c r="AT148" s="71"/>
      <c r="AU148" s="71"/>
      <c r="AV148" s="71"/>
      <c r="AW148" s="71"/>
      <c r="AX148" s="71"/>
      <c r="AY148" s="71"/>
      <c r="AZ148" s="71"/>
      <c r="BA148" s="71"/>
      <c r="BB148" s="71"/>
      <c r="BC148" s="71"/>
      <c r="BD148" s="71"/>
      <c r="BE148" s="71"/>
      <c r="BF148" s="71"/>
      <c r="BG148" s="71"/>
      <c r="BH148" s="71"/>
      <c r="BI148" s="71"/>
      <c r="BJ148" s="71"/>
      <c r="BK148" s="71"/>
      <c r="BL148" s="71"/>
      <c r="BM148" s="71"/>
      <c r="BN148" s="71"/>
      <c r="BO148" s="71"/>
      <c r="BP148" s="71"/>
      <c r="BQ148" s="71"/>
      <c r="BR148" s="71"/>
      <c r="BS148" s="71"/>
      <c r="BT148" s="71"/>
      <c r="BU148" s="71"/>
      <c r="BV148" s="71"/>
      <c r="BW148" s="71"/>
      <c r="BX148" s="71"/>
      <c r="BY148" s="71"/>
      <c r="BZ148" s="71"/>
      <c r="CA148" s="71"/>
      <c r="CB148" s="71"/>
      <c r="CC148" s="71"/>
      <c r="CD148" s="71"/>
      <c r="CE148" s="71"/>
      <c r="CF148" s="71"/>
      <c r="CG148" s="71"/>
      <c r="CH148" s="71"/>
      <c r="CI148" s="71"/>
      <c r="CJ148" s="71"/>
      <c r="CK148" s="71"/>
      <c r="CL148" s="71"/>
      <c r="CM148" s="71"/>
      <c r="CN148" s="71"/>
      <c r="CO148" s="71"/>
      <c r="CP148" s="71"/>
      <c r="CQ148" s="71"/>
      <c r="CR148" s="71"/>
      <c r="CS148" s="71"/>
      <c r="CT148" s="71"/>
      <c r="CU148" s="71"/>
      <c r="CV148" s="71"/>
      <c r="CW148" s="71"/>
      <c r="CX148" s="71"/>
      <c r="CY148" s="71"/>
      <c r="CZ148" s="71"/>
      <c r="DA148" s="71"/>
      <c r="DB148" s="71"/>
      <c r="DC148" s="71"/>
      <c r="DD148" s="71"/>
      <c r="DE148" s="71"/>
      <c r="DF148" s="71"/>
      <c r="DG148" s="71"/>
      <c r="DH148" s="71"/>
      <c r="DI148" s="71"/>
      <c r="DJ148" s="71"/>
      <c r="DK148" s="71"/>
      <c r="DL148" s="71"/>
      <c r="DM148" s="71"/>
      <c r="DN148" s="71"/>
      <c r="DO148" s="71"/>
      <c r="DP148" s="71"/>
    </row>
    <row r="149" spans="1:120" x14ac:dyDescent="0.15">
      <c r="A149" s="71"/>
      <c r="B149" s="71"/>
      <c r="C149" s="71"/>
      <c r="D149" s="71"/>
      <c r="E149" s="71"/>
      <c r="F149" s="71"/>
      <c r="G149" s="71"/>
      <c r="H149" s="71"/>
      <c r="I149" s="71"/>
      <c r="J149" s="71"/>
      <c r="K149" s="71"/>
      <c r="L149" s="71"/>
      <c r="M149" s="71"/>
      <c r="N149" s="71"/>
      <c r="O149" s="71"/>
      <c r="P149" s="71"/>
      <c r="Q149" s="71"/>
      <c r="R149" s="71"/>
      <c r="S149" s="71"/>
      <c r="T149" s="71"/>
      <c r="U149" s="71"/>
      <c r="V149" s="71"/>
      <c r="W149" s="71"/>
      <c r="X149" s="71"/>
      <c r="Y149" s="71"/>
      <c r="Z149" s="71"/>
      <c r="AA149" s="71"/>
      <c r="AB149" s="71"/>
      <c r="AC149" s="71"/>
      <c r="AD149" s="71"/>
      <c r="AE149" s="71"/>
      <c r="AF149" s="71"/>
      <c r="AG149" s="71"/>
      <c r="AH149" s="71"/>
      <c r="AI149" s="71"/>
      <c r="AJ149" s="71"/>
      <c r="AK149" s="71"/>
      <c r="AL149" s="71"/>
      <c r="AM149" s="71"/>
      <c r="AN149" s="71"/>
      <c r="AO149" s="71"/>
      <c r="AP149" s="71"/>
      <c r="AQ149" s="71"/>
      <c r="AR149" s="71"/>
      <c r="AS149" s="71"/>
      <c r="AT149" s="71"/>
      <c r="AU149" s="71"/>
      <c r="AV149" s="71"/>
      <c r="AW149" s="71"/>
      <c r="AX149" s="71"/>
      <c r="AY149" s="71"/>
      <c r="AZ149" s="71"/>
      <c r="BA149" s="71"/>
      <c r="BB149" s="71"/>
      <c r="BC149" s="71"/>
      <c r="BD149" s="71"/>
      <c r="BE149" s="71"/>
      <c r="BF149" s="71"/>
      <c r="BG149" s="71"/>
      <c r="BH149" s="71"/>
      <c r="BI149" s="71"/>
      <c r="BJ149" s="71"/>
      <c r="BK149" s="71"/>
      <c r="BL149" s="71"/>
      <c r="BM149" s="71"/>
      <c r="BN149" s="71"/>
      <c r="BO149" s="71"/>
      <c r="BP149" s="71"/>
      <c r="BQ149" s="71"/>
      <c r="BR149" s="71"/>
      <c r="BS149" s="71"/>
      <c r="BT149" s="71"/>
      <c r="BU149" s="71"/>
      <c r="BV149" s="71"/>
      <c r="BW149" s="71"/>
      <c r="BX149" s="71"/>
      <c r="BY149" s="71"/>
      <c r="BZ149" s="71"/>
      <c r="CA149" s="71"/>
      <c r="CB149" s="71"/>
      <c r="CC149" s="71"/>
      <c r="CD149" s="71"/>
      <c r="CE149" s="71"/>
      <c r="CF149" s="71"/>
      <c r="CG149" s="71"/>
      <c r="CH149" s="71"/>
      <c r="CI149" s="71"/>
      <c r="CJ149" s="71"/>
      <c r="CK149" s="71"/>
      <c r="CL149" s="71"/>
      <c r="CM149" s="71"/>
      <c r="CN149" s="71"/>
      <c r="CO149" s="71"/>
      <c r="CP149" s="71"/>
      <c r="CQ149" s="71"/>
      <c r="CR149" s="71"/>
      <c r="CS149" s="71"/>
      <c r="CT149" s="71"/>
      <c r="CU149" s="71"/>
      <c r="CV149" s="71"/>
      <c r="CW149" s="71"/>
      <c r="CX149" s="71"/>
      <c r="CY149" s="71"/>
      <c r="CZ149" s="71"/>
      <c r="DA149" s="71"/>
      <c r="DB149" s="71"/>
      <c r="DC149" s="71"/>
      <c r="DD149" s="71"/>
      <c r="DE149" s="71"/>
      <c r="DF149" s="71"/>
      <c r="DG149" s="71"/>
      <c r="DH149" s="71"/>
      <c r="DI149" s="71"/>
      <c r="DJ149" s="71"/>
      <c r="DK149" s="71"/>
      <c r="DL149" s="71"/>
      <c r="DM149" s="71"/>
      <c r="DN149" s="71"/>
      <c r="DO149" s="71"/>
      <c r="DP149" s="71"/>
    </row>
    <row r="150" spans="1:120" x14ac:dyDescent="0.15">
      <c r="A150" s="71"/>
      <c r="B150" s="71"/>
      <c r="C150" s="71"/>
      <c r="D150" s="71"/>
      <c r="E150" s="71"/>
      <c r="F150" s="71"/>
      <c r="G150" s="71"/>
      <c r="H150" s="71"/>
      <c r="I150" s="71"/>
      <c r="J150" s="71"/>
      <c r="K150" s="71"/>
      <c r="L150" s="71"/>
      <c r="M150" s="71"/>
      <c r="N150" s="71"/>
      <c r="O150" s="71"/>
      <c r="P150" s="71"/>
      <c r="Q150" s="71"/>
      <c r="R150" s="71"/>
      <c r="S150" s="71"/>
      <c r="T150" s="71"/>
      <c r="U150" s="71"/>
      <c r="V150" s="71"/>
      <c r="W150" s="71"/>
      <c r="X150" s="71"/>
      <c r="Y150" s="71"/>
      <c r="Z150" s="71"/>
      <c r="AA150" s="71"/>
      <c r="AB150" s="71"/>
      <c r="AC150" s="71"/>
      <c r="AD150" s="71"/>
      <c r="AE150" s="71"/>
      <c r="AF150" s="71"/>
      <c r="AG150" s="71"/>
      <c r="AH150" s="71"/>
      <c r="AI150" s="71"/>
      <c r="AJ150" s="71"/>
      <c r="AK150" s="71"/>
      <c r="AL150" s="71"/>
      <c r="AM150" s="71"/>
      <c r="AN150" s="71"/>
      <c r="AO150" s="71"/>
      <c r="AP150" s="71"/>
      <c r="AQ150" s="71"/>
      <c r="AR150" s="71"/>
      <c r="AS150" s="71"/>
      <c r="AT150" s="71"/>
      <c r="AU150" s="71"/>
      <c r="AV150" s="71"/>
      <c r="AW150" s="71"/>
      <c r="AX150" s="71"/>
      <c r="AY150" s="71"/>
      <c r="AZ150" s="71"/>
      <c r="BA150" s="71"/>
      <c r="BB150" s="71"/>
      <c r="BC150" s="71"/>
      <c r="BD150" s="71"/>
      <c r="BE150" s="71"/>
      <c r="BF150" s="71"/>
      <c r="BG150" s="71"/>
      <c r="BH150" s="71"/>
      <c r="BI150" s="71"/>
      <c r="BJ150" s="71"/>
      <c r="BK150" s="71"/>
      <c r="BL150" s="71"/>
      <c r="BM150" s="71"/>
      <c r="BN150" s="71"/>
      <c r="BO150" s="71"/>
      <c r="BP150" s="71"/>
      <c r="BQ150" s="71"/>
      <c r="BR150" s="71"/>
      <c r="BS150" s="71"/>
      <c r="BT150" s="71"/>
      <c r="BU150" s="71"/>
      <c r="BV150" s="71"/>
      <c r="BW150" s="71"/>
      <c r="BX150" s="71"/>
      <c r="BY150" s="71"/>
      <c r="BZ150" s="71"/>
      <c r="CA150" s="71"/>
      <c r="CB150" s="71"/>
      <c r="CC150" s="71"/>
      <c r="CD150" s="71"/>
      <c r="CE150" s="71"/>
      <c r="CF150" s="71"/>
      <c r="CG150" s="71"/>
      <c r="CH150" s="71"/>
      <c r="CI150" s="71"/>
      <c r="CJ150" s="71"/>
      <c r="CK150" s="71"/>
      <c r="CL150" s="71"/>
      <c r="CM150" s="71"/>
      <c r="CN150" s="71"/>
      <c r="CO150" s="71"/>
      <c r="CP150" s="71"/>
      <c r="CQ150" s="71"/>
      <c r="CR150" s="71"/>
      <c r="CS150" s="71"/>
      <c r="CT150" s="71"/>
      <c r="CU150" s="71"/>
      <c r="CV150" s="71"/>
      <c r="CW150" s="71"/>
      <c r="CX150" s="71"/>
      <c r="CY150" s="71"/>
      <c r="CZ150" s="71"/>
      <c r="DA150" s="71"/>
      <c r="DB150" s="71"/>
      <c r="DC150" s="71"/>
      <c r="DD150" s="71"/>
      <c r="DE150" s="71"/>
      <c r="DF150" s="71"/>
      <c r="DG150" s="71"/>
      <c r="DH150" s="71"/>
      <c r="DI150" s="71"/>
      <c r="DJ150" s="71"/>
      <c r="DK150" s="71"/>
      <c r="DL150" s="71"/>
      <c r="DM150" s="71"/>
      <c r="DN150" s="71"/>
      <c r="DO150" s="71"/>
      <c r="DP150" s="71"/>
    </row>
    <row r="151" spans="1:120" x14ac:dyDescent="0.15">
      <c r="A151" s="71"/>
      <c r="B151" s="71"/>
      <c r="C151" s="71"/>
      <c r="D151" s="71"/>
      <c r="E151" s="71"/>
      <c r="F151" s="71"/>
      <c r="G151" s="71"/>
      <c r="H151" s="71"/>
      <c r="I151" s="71"/>
      <c r="J151" s="71"/>
      <c r="K151" s="71"/>
      <c r="L151" s="71"/>
      <c r="M151" s="71"/>
      <c r="N151" s="71"/>
      <c r="O151" s="71"/>
      <c r="P151" s="71"/>
      <c r="Q151" s="71"/>
      <c r="R151" s="71"/>
      <c r="S151" s="71"/>
      <c r="T151" s="71"/>
      <c r="U151" s="71"/>
      <c r="V151" s="71"/>
      <c r="W151" s="71"/>
      <c r="X151" s="71"/>
      <c r="Y151" s="71"/>
      <c r="Z151" s="71"/>
      <c r="AA151" s="71"/>
      <c r="AB151" s="71"/>
      <c r="AC151" s="71"/>
      <c r="AD151" s="71"/>
      <c r="AE151" s="71"/>
      <c r="AF151" s="71"/>
      <c r="AG151" s="71"/>
      <c r="AH151" s="71"/>
      <c r="AI151" s="71"/>
      <c r="AJ151" s="71"/>
      <c r="AK151" s="71"/>
      <c r="AL151" s="71"/>
      <c r="AM151" s="71"/>
      <c r="AN151" s="71"/>
      <c r="AO151" s="71"/>
      <c r="AP151" s="71"/>
      <c r="AQ151" s="71"/>
      <c r="AR151" s="71"/>
      <c r="AS151" s="71"/>
      <c r="AT151" s="71"/>
      <c r="AU151" s="71"/>
      <c r="AV151" s="71"/>
      <c r="AW151" s="71"/>
      <c r="AX151" s="71"/>
      <c r="AY151" s="71"/>
      <c r="AZ151" s="71"/>
      <c r="BA151" s="71"/>
      <c r="BB151" s="71"/>
      <c r="BC151" s="71"/>
      <c r="BD151" s="71"/>
      <c r="BE151" s="71"/>
      <c r="BF151" s="71"/>
      <c r="BG151" s="71"/>
      <c r="BH151" s="71"/>
      <c r="BI151" s="71"/>
      <c r="BJ151" s="71"/>
      <c r="BK151" s="71"/>
      <c r="BL151" s="71"/>
      <c r="BM151" s="71"/>
      <c r="BN151" s="71"/>
      <c r="BO151" s="71"/>
      <c r="BP151" s="71"/>
      <c r="BQ151" s="71"/>
      <c r="BR151" s="71"/>
      <c r="BS151" s="71"/>
      <c r="BT151" s="71"/>
      <c r="BU151" s="71"/>
      <c r="BV151" s="71"/>
      <c r="BW151" s="71"/>
      <c r="BX151" s="71"/>
      <c r="BY151" s="71"/>
      <c r="BZ151" s="71"/>
      <c r="CA151" s="71"/>
      <c r="CB151" s="71"/>
      <c r="CC151" s="71"/>
      <c r="CD151" s="71"/>
      <c r="CE151" s="71"/>
      <c r="CF151" s="71"/>
      <c r="CG151" s="71"/>
      <c r="CH151" s="71"/>
      <c r="CI151" s="71"/>
      <c r="CJ151" s="71"/>
      <c r="CK151" s="71"/>
      <c r="CL151" s="71"/>
      <c r="CM151" s="71"/>
      <c r="CN151" s="71"/>
      <c r="CO151" s="71"/>
      <c r="CP151" s="71"/>
      <c r="CQ151" s="71"/>
      <c r="CR151" s="71"/>
      <c r="CS151" s="71"/>
      <c r="CT151" s="71"/>
      <c r="CU151" s="71"/>
      <c r="CV151" s="71"/>
      <c r="CW151" s="71"/>
      <c r="CX151" s="71"/>
      <c r="CY151" s="71"/>
      <c r="CZ151" s="71"/>
      <c r="DA151" s="71"/>
      <c r="DB151" s="71"/>
      <c r="DC151" s="71"/>
      <c r="DD151" s="71"/>
      <c r="DE151" s="71"/>
      <c r="DF151" s="71"/>
      <c r="DG151" s="71"/>
      <c r="DH151" s="71"/>
      <c r="DI151" s="71"/>
      <c r="DJ151" s="71"/>
      <c r="DK151" s="71"/>
      <c r="DL151" s="71"/>
      <c r="DM151" s="71"/>
      <c r="DN151" s="71"/>
      <c r="DO151" s="71"/>
      <c r="DP151" s="71"/>
    </row>
    <row r="152" spans="1:120" x14ac:dyDescent="0.15">
      <c r="A152" s="71"/>
      <c r="B152" s="71"/>
      <c r="C152" s="71"/>
      <c r="D152" s="71"/>
      <c r="E152" s="71"/>
      <c r="F152" s="71"/>
      <c r="G152" s="71"/>
      <c r="H152" s="71"/>
      <c r="I152" s="71"/>
      <c r="J152" s="71"/>
      <c r="K152" s="71"/>
      <c r="L152" s="71"/>
      <c r="M152" s="71"/>
      <c r="N152" s="71"/>
      <c r="O152" s="71"/>
      <c r="P152" s="71"/>
      <c r="Q152" s="71"/>
      <c r="R152" s="71"/>
      <c r="S152" s="71"/>
      <c r="T152" s="71"/>
      <c r="U152" s="71"/>
      <c r="V152" s="71"/>
      <c r="W152" s="71"/>
      <c r="X152" s="71"/>
      <c r="Y152" s="71"/>
      <c r="Z152" s="71"/>
      <c r="AA152" s="71"/>
      <c r="AB152" s="71"/>
      <c r="AC152" s="71"/>
      <c r="AD152" s="71"/>
      <c r="AE152" s="71"/>
      <c r="AF152" s="71"/>
      <c r="AG152" s="71"/>
      <c r="AH152" s="71"/>
      <c r="AI152" s="71"/>
      <c r="AJ152" s="71"/>
      <c r="AK152" s="71"/>
      <c r="AL152" s="71"/>
      <c r="AM152" s="71"/>
      <c r="AN152" s="71"/>
      <c r="AO152" s="71"/>
      <c r="AP152" s="71"/>
      <c r="AQ152" s="71"/>
      <c r="AR152" s="71"/>
      <c r="AS152" s="71"/>
      <c r="AT152" s="71"/>
      <c r="AU152" s="71"/>
      <c r="AV152" s="71"/>
      <c r="AW152" s="71"/>
      <c r="AX152" s="71"/>
      <c r="AY152" s="71"/>
      <c r="AZ152" s="71"/>
      <c r="BA152" s="71"/>
      <c r="BB152" s="71"/>
      <c r="BC152" s="71"/>
      <c r="BD152" s="71"/>
      <c r="BE152" s="71"/>
      <c r="BF152" s="71"/>
      <c r="BG152" s="71"/>
      <c r="BH152" s="71"/>
      <c r="BI152" s="71"/>
      <c r="BJ152" s="71"/>
      <c r="BK152" s="71"/>
      <c r="BL152" s="71"/>
      <c r="BM152" s="71"/>
      <c r="BN152" s="71"/>
      <c r="BO152" s="71"/>
      <c r="BP152" s="71"/>
      <c r="BQ152" s="71"/>
      <c r="BR152" s="71"/>
      <c r="BS152" s="71"/>
      <c r="BT152" s="71"/>
      <c r="BU152" s="71"/>
      <c r="BV152" s="71"/>
      <c r="BW152" s="71"/>
      <c r="BX152" s="71"/>
      <c r="BY152" s="71"/>
      <c r="BZ152" s="71"/>
      <c r="CA152" s="71"/>
      <c r="CB152" s="71"/>
      <c r="CC152" s="71"/>
      <c r="CD152" s="71"/>
      <c r="CE152" s="71"/>
      <c r="CF152" s="71"/>
      <c r="CG152" s="71"/>
      <c r="CH152" s="71"/>
      <c r="CI152" s="71"/>
      <c r="CJ152" s="71"/>
      <c r="CK152" s="71"/>
      <c r="CL152" s="71"/>
      <c r="CM152" s="71"/>
      <c r="CN152" s="71"/>
      <c r="CO152" s="71"/>
      <c r="CP152" s="71"/>
      <c r="CQ152" s="71"/>
      <c r="CR152" s="71"/>
      <c r="CS152" s="71"/>
      <c r="CT152" s="71"/>
      <c r="CU152" s="71"/>
      <c r="CV152" s="71"/>
      <c r="CW152" s="71"/>
      <c r="CX152" s="71"/>
      <c r="CY152" s="71"/>
      <c r="CZ152" s="71"/>
      <c r="DA152" s="71"/>
      <c r="DB152" s="71"/>
      <c r="DC152" s="71"/>
      <c r="DD152" s="71"/>
      <c r="DE152" s="71"/>
      <c r="DF152" s="71"/>
      <c r="DG152" s="71"/>
      <c r="DH152" s="71"/>
      <c r="DI152" s="71"/>
      <c r="DJ152" s="71"/>
      <c r="DK152" s="71"/>
      <c r="DL152" s="71"/>
      <c r="DM152" s="71"/>
      <c r="DN152" s="71"/>
      <c r="DO152" s="71"/>
      <c r="DP152" s="71"/>
    </row>
    <row r="153" spans="1:120" x14ac:dyDescent="0.15">
      <c r="A153" s="71"/>
      <c r="B153" s="71"/>
      <c r="C153" s="71"/>
      <c r="D153" s="71"/>
      <c r="E153" s="71"/>
      <c r="F153" s="71"/>
      <c r="G153" s="71"/>
      <c r="H153" s="71"/>
      <c r="I153" s="71"/>
      <c r="J153" s="71"/>
      <c r="K153" s="71"/>
      <c r="L153" s="71"/>
      <c r="M153" s="71"/>
      <c r="N153" s="71"/>
      <c r="O153" s="71"/>
      <c r="P153" s="71"/>
      <c r="Q153" s="71"/>
      <c r="R153" s="71"/>
      <c r="S153" s="71"/>
      <c r="T153" s="71"/>
      <c r="U153" s="71"/>
      <c r="V153" s="71"/>
      <c r="W153" s="71"/>
      <c r="X153" s="71"/>
      <c r="Y153" s="71"/>
      <c r="Z153" s="71"/>
      <c r="AA153" s="71"/>
      <c r="AB153" s="71"/>
      <c r="AC153" s="71"/>
      <c r="AD153" s="71"/>
      <c r="AE153" s="71"/>
      <c r="AF153" s="71"/>
      <c r="AG153" s="71"/>
      <c r="AH153" s="71"/>
      <c r="AI153" s="71"/>
      <c r="AJ153" s="71"/>
      <c r="AK153" s="71"/>
      <c r="AL153" s="71"/>
      <c r="AM153" s="71"/>
      <c r="AN153" s="71"/>
      <c r="AO153" s="71"/>
      <c r="AP153" s="71"/>
      <c r="AQ153" s="71"/>
      <c r="AR153" s="71"/>
      <c r="AS153" s="71"/>
      <c r="AT153" s="71"/>
      <c r="AU153" s="71"/>
      <c r="AV153" s="71"/>
      <c r="AW153" s="71"/>
      <c r="AX153" s="71"/>
      <c r="AY153" s="71"/>
      <c r="AZ153" s="71"/>
      <c r="BA153" s="71"/>
      <c r="BB153" s="71"/>
      <c r="BC153" s="71"/>
      <c r="BD153" s="71"/>
      <c r="BE153" s="71"/>
      <c r="BF153" s="71"/>
      <c r="BG153" s="71"/>
      <c r="BH153" s="71"/>
      <c r="BI153" s="71"/>
      <c r="BJ153" s="71"/>
      <c r="BK153" s="71"/>
      <c r="BL153" s="71"/>
      <c r="BM153" s="71"/>
      <c r="BN153" s="71"/>
      <c r="BO153" s="71"/>
      <c r="BP153" s="71"/>
      <c r="BQ153" s="71"/>
      <c r="BR153" s="71"/>
      <c r="BS153" s="71"/>
      <c r="BT153" s="71"/>
      <c r="BU153" s="71"/>
      <c r="BV153" s="71"/>
      <c r="BW153" s="71"/>
      <c r="BX153" s="71"/>
      <c r="BY153" s="71"/>
      <c r="BZ153" s="71"/>
      <c r="CA153" s="71"/>
      <c r="CB153" s="71"/>
      <c r="CC153" s="71"/>
      <c r="CD153" s="71"/>
      <c r="CE153" s="71"/>
      <c r="CF153" s="71"/>
      <c r="CG153" s="71"/>
      <c r="CH153" s="71"/>
      <c r="CI153" s="71"/>
      <c r="CJ153" s="71"/>
      <c r="CK153" s="71"/>
      <c r="CL153" s="71"/>
      <c r="CM153" s="71"/>
      <c r="CN153" s="71"/>
      <c r="CO153" s="71"/>
      <c r="CP153" s="71"/>
      <c r="CQ153" s="71"/>
      <c r="CR153" s="71"/>
      <c r="CS153" s="71"/>
      <c r="CT153" s="71"/>
      <c r="CU153" s="71"/>
      <c r="CV153" s="71"/>
      <c r="CW153" s="71"/>
      <c r="CX153" s="71"/>
      <c r="CY153" s="71"/>
      <c r="CZ153" s="71"/>
      <c r="DA153" s="71"/>
      <c r="DB153" s="71"/>
      <c r="DC153" s="71"/>
      <c r="DD153" s="71"/>
      <c r="DE153" s="71"/>
      <c r="DF153" s="71"/>
      <c r="DG153" s="71"/>
      <c r="DH153" s="71"/>
      <c r="DI153" s="71"/>
      <c r="DJ153" s="71"/>
      <c r="DK153" s="71"/>
      <c r="DL153" s="71"/>
      <c r="DM153" s="71"/>
      <c r="DN153" s="71"/>
      <c r="DO153" s="71"/>
      <c r="DP153" s="71"/>
    </row>
    <row r="154" spans="1:120" x14ac:dyDescent="0.15">
      <c r="A154" s="71"/>
      <c r="B154" s="71"/>
      <c r="C154" s="71"/>
      <c r="D154" s="71"/>
      <c r="E154" s="71"/>
      <c r="F154" s="71"/>
      <c r="G154" s="71"/>
      <c r="H154" s="71"/>
      <c r="I154" s="71"/>
      <c r="J154" s="71"/>
      <c r="K154" s="71"/>
      <c r="L154" s="71"/>
      <c r="M154" s="71"/>
      <c r="N154" s="71"/>
      <c r="O154" s="71"/>
      <c r="P154" s="71"/>
      <c r="Q154" s="71"/>
      <c r="R154" s="71"/>
      <c r="S154" s="71"/>
      <c r="T154" s="71"/>
      <c r="U154" s="71"/>
      <c r="V154" s="71"/>
      <c r="W154" s="71"/>
      <c r="X154" s="71"/>
      <c r="Y154" s="71"/>
      <c r="Z154" s="71"/>
      <c r="AA154" s="71"/>
      <c r="AB154" s="71"/>
      <c r="AC154" s="71"/>
      <c r="AD154" s="71"/>
      <c r="AE154" s="71"/>
      <c r="AF154" s="71"/>
      <c r="AG154" s="71"/>
      <c r="AH154" s="71"/>
      <c r="AI154" s="71"/>
      <c r="AJ154" s="71"/>
      <c r="AK154" s="71"/>
      <c r="AL154" s="71"/>
      <c r="AM154" s="71"/>
      <c r="AN154" s="71"/>
      <c r="AO154" s="71"/>
      <c r="AP154" s="71"/>
      <c r="AQ154" s="71"/>
      <c r="AR154" s="71"/>
      <c r="AS154" s="71"/>
      <c r="AT154" s="71"/>
      <c r="AU154" s="71"/>
      <c r="AV154" s="71"/>
      <c r="AW154" s="71"/>
      <c r="AX154" s="71"/>
      <c r="AY154" s="71"/>
      <c r="AZ154" s="71"/>
      <c r="BA154" s="71"/>
      <c r="BB154" s="71"/>
      <c r="BC154" s="71"/>
      <c r="BD154" s="71"/>
      <c r="BE154" s="71"/>
      <c r="BF154" s="71"/>
      <c r="BG154" s="71"/>
      <c r="BH154" s="71"/>
      <c r="BI154" s="71"/>
      <c r="BJ154" s="71"/>
      <c r="BK154" s="71"/>
      <c r="BL154" s="71"/>
      <c r="BM154" s="71"/>
      <c r="BN154" s="71"/>
      <c r="BO154" s="71"/>
      <c r="BP154" s="71"/>
      <c r="BQ154" s="71"/>
      <c r="BR154" s="71"/>
      <c r="BS154" s="71"/>
      <c r="BT154" s="71"/>
      <c r="BU154" s="71"/>
      <c r="BV154" s="71"/>
      <c r="BW154" s="71"/>
      <c r="BX154" s="71"/>
      <c r="BY154" s="71"/>
      <c r="BZ154" s="71"/>
      <c r="CA154" s="71"/>
      <c r="CB154" s="71"/>
      <c r="CC154" s="71"/>
      <c r="CD154" s="71"/>
      <c r="CE154" s="71"/>
      <c r="CF154" s="71"/>
      <c r="CG154" s="71"/>
      <c r="CH154" s="71"/>
      <c r="CI154" s="71"/>
      <c r="CJ154" s="71"/>
      <c r="CK154" s="71"/>
      <c r="CL154" s="71"/>
      <c r="CM154" s="71"/>
      <c r="CN154" s="71"/>
      <c r="CO154" s="71"/>
      <c r="CP154" s="71"/>
      <c r="CQ154" s="71"/>
      <c r="CR154" s="71"/>
      <c r="CS154" s="71"/>
      <c r="CT154" s="71"/>
      <c r="CU154" s="71"/>
      <c r="CV154" s="71"/>
      <c r="CW154" s="71"/>
      <c r="CX154" s="71"/>
      <c r="CY154" s="71"/>
      <c r="CZ154" s="71"/>
      <c r="DA154" s="71"/>
      <c r="DB154" s="71"/>
      <c r="DC154" s="71"/>
      <c r="DD154" s="71"/>
      <c r="DE154" s="71"/>
      <c r="DF154" s="71"/>
      <c r="DG154" s="71"/>
      <c r="DH154" s="71"/>
      <c r="DI154" s="71"/>
      <c r="DJ154" s="71"/>
      <c r="DK154" s="71"/>
      <c r="DL154" s="71"/>
      <c r="DM154" s="71"/>
      <c r="DN154" s="71"/>
      <c r="DO154" s="71"/>
      <c r="DP154" s="71"/>
    </row>
    <row r="155" spans="1:120" x14ac:dyDescent="0.15">
      <c r="A155" s="71"/>
      <c r="B155" s="71"/>
      <c r="C155" s="71"/>
      <c r="D155" s="71"/>
      <c r="E155" s="71"/>
      <c r="F155" s="71"/>
      <c r="G155" s="71"/>
      <c r="H155" s="71"/>
      <c r="I155" s="71"/>
      <c r="J155" s="71"/>
      <c r="K155" s="71"/>
      <c r="L155" s="71"/>
      <c r="M155" s="71"/>
      <c r="N155" s="71"/>
      <c r="O155" s="71"/>
      <c r="P155" s="71"/>
      <c r="Q155" s="71"/>
      <c r="R155" s="71"/>
      <c r="S155" s="71"/>
      <c r="T155" s="71"/>
      <c r="U155" s="71"/>
      <c r="V155" s="71"/>
      <c r="W155" s="71"/>
      <c r="X155" s="71"/>
      <c r="Y155" s="71"/>
      <c r="Z155" s="71"/>
      <c r="AA155" s="71"/>
      <c r="AB155" s="71"/>
      <c r="AC155" s="71"/>
      <c r="AD155" s="71"/>
      <c r="AE155" s="71"/>
      <c r="AF155" s="71"/>
      <c r="AG155" s="71"/>
      <c r="AH155" s="71"/>
      <c r="AI155" s="71"/>
      <c r="AJ155" s="71"/>
      <c r="AK155" s="71"/>
      <c r="AL155" s="71"/>
      <c r="AM155" s="71"/>
      <c r="AN155" s="71"/>
      <c r="AO155" s="71"/>
      <c r="AP155" s="71"/>
      <c r="AQ155" s="71"/>
      <c r="AR155" s="71"/>
      <c r="AS155" s="71"/>
      <c r="AT155" s="71"/>
      <c r="AU155" s="71"/>
      <c r="AV155" s="71"/>
      <c r="AW155" s="71"/>
      <c r="AX155" s="71"/>
      <c r="AY155" s="71"/>
      <c r="AZ155" s="71"/>
      <c r="BA155" s="71"/>
      <c r="BB155" s="71"/>
      <c r="BC155" s="71"/>
      <c r="BD155" s="71"/>
      <c r="BE155" s="71"/>
      <c r="BF155" s="71"/>
      <c r="BG155" s="71"/>
      <c r="BH155" s="71"/>
      <c r="BI155" s="71"/>
      <c r="BJ155" s="71"/>
      <c r="BK155" s="71"/>
      <c r="BL155" s="71"/>
      <c r="BM155" s="71"/>
      <c r="BN155" s="71"/>
      <c r="BO155" s="71"/>
      <c r="BP155" s="71"/>
      <c r="BQ155" s="71"/>
      <c r="BR155" s="71"/>
      <c r="BS155" s="71"/>
      <c r="BT155" s="71"/>
      <c r="BU155" s="71"/>
      <c r="BV155" s="71"/>
      <c r="BW155" s="71"/>
      <c r="BX155" s="71"/>
      <c r="BY155" s="71"/>
      <c r="BZ155" s="71"/>
      <c r="CA155" s="71"/>
      <c r="CB155" s="71"/>
      <c r="CC155" s="71"/>
      <c r="CD155" s="71"/>
      <c r="CE155" s="71"/>
      <c r="CF155" s="71"/>
      <c r="CG155" s="71"/>
      <c r="CH155" s="71"/>
      <c r="CI155" s="71"/>
      <c r="CJ155" s="71"/>
      <c r="CK155" s="71"/>
      <c r="CL155" s="71"/>
      <c r="CM155" s="71"/>
      <c r="CN155" s="71"/>
      <c r="CO155" s="71"/>
      <c r="CP155" s="71"/>
      <c r="CQ155" s="71"/>
      <c r="CR155" s="71"/>
      <c r="CS155" s="71"/>
      <c r="CT155" s="71"/>
      <c r="CU155" s="71"/>
      <c r="CV155" s="71"/>
      <c r="CW155" s="71"/>
      <c r="CX155" s="71"/>
      <c r="CY155" s="71"/>
      <c r="CZ155" s="71"/>
      <c r="DA155" s="71"/>
      <c r="DB155" s="71"/>
      <c r="DC155" s="71"/>
      <c r="DD155" s="71"/>
      <c r="DE155" s="71"/>
      <c r="DF155" s="71"/>
      <c r="DG155" s="71"/>
      <c r="DH155" s="71"/>
      <c r="DI155" s="71"/>
      <c r="DJ155" s="71"/>
      <c r="DK155" s="71"/>
      <c r="DL155" s="71"/>
      <c r="DM155" s="71"/>
      <c r="DN155" s="71"/>
      <c r="DO155" s="71"/>
      <c r="DP155" s="71"/>
    </row>
    <row r="156" spans="1:120" x14ac:dyDescent="0.15">
      <c r="A156" s="71"/>
      <c r="B156" s="71"/>
      <c r="C156" s="71"/>
      <c r="D156" s="71"/>
      <c r="E156" s="71"/>
      <c r="F156" s="71"/>
      <c r="G156" s="71"/>
      <c r="H156" s="71"/>
      <c r="I156" s="71"/>
      <c r="J156" s="71"/>
      <c r="K156" s="71"/>
      <c r="L156" s="71"/>
      <c r="M156" s="71"/>
      <c r="N156" s="71"/>
      <c r="O156" s="71"/>
      <c r="P156" s="71"/>
      <c r="Q156" s="71"/>
      <c r="R156" s="71"/>
      <c r="S156" s="71"/>
      <c r="T156" s="71"/>
      <c r="U156" s="71"/>
      <c r="V156" s="71"/>
      <c r="W156" s="71"/>
      <c r="X156" s="71"/>
      <c r="Y156" s="71"/>
      <c r="Z156" s="71"/>
      <c r="AA156" s="71"/>
      <c r="AB156" s="71"/>
      <c r="AC156" s="71"/>
      <c r="AD156" s="71"/>
      <c r="AE156" s="71"/>
      <c r="AF156" s="71"/>
      <c r="AG156" s="71"/>
      <c r="AH156" s="71"/>
      <c r="AI156" s="71"/>
      <c r="AJ156" s="71"/>
      <c r="AK156" s="71"/>
      <c r="AL156" s="71"/>
      <c r="AM156" s="71"/>
      <c r="AN156" s="71"/>
      <c r="AO156" s="71"/>
      <c r="AP156" s="71"/>
      <c r="AQ156" s="71"/>
      <c r="AR156" s="71"/>
      <c r="AS156" s="71"/>
      <c r="AT156" s="71"/>
      <c r="AU156" s="71"/>
      <c r="AV156" s="71"/>
      <c r="AW156" s="71"/>
      <c r="AX156" s="71"/>
      <c r="AY156" s="71"/>
      <c r="AZ156" s="71"/>
      <c r="BA156" s="71"/>
      <c r="BB156" s="71"/>
      <c r="BC156" s="71"/>
      <c r="BD156" s="71"/>
      <c r="BE156" s="71"/>
      <c r="BF156" s="71"/>
      <c r="BG156" s="71"/>
      <c r="BH156" s="71"/>
      <c r="BI156" s="71"/>
      <c r="BJ156" s="71"/>
      <c r="BK156" s="71"/>
      <c r="BL156" s="71"/>
      <c r="BM156" s="71"/>
      <c r="BN156" s="71"/>
      <c r="BO156" s="71"/>
      <c r="BP156" s="71"/>
      <c r="BQ156" s="71"/>
      <c r="BR156" s="71"/>
      <c r="BS156" s="71"/>
      <c r="BT156" s="71"/>
      <c r="BU156" s="71"/>
      <c r="BV156" s="71"/>
      <c r="BW156" s="71"/>
      <c r="BX156" s="71"/>
      <c r="BY156" s="71"/>
      <c r="BZ156" s="71"/>
      <c r="CA156" s="71"/>
      <c r="CB156" s="71"/>
      <c r="CC156" s="71"/>
      <c r="CD156" s="71"/>
      <c r="CE156" s="71"/>
      <c r="CF156" s="71"/>
      <c r="CG156" s="71"/>
      <c r="CH156" s="71"/>
      <c r="CI156" s="71"/>
      <c r="CJ156" s="71"/>
      <c r="CK156" s="71"/>
      <c r="CL156" s="71"/>
      <c r="CM156" s="71"/>
      <c r="CN156" s="71"/>
      <c r="CO156" s="71"/>
      <c r="CP156" s="71"/>
      <c r="CQ156" s="71"/>
      <c r="CR156" s="71"/>
      <c r="CS156" s="71"/>
      <c r="CT156" s="71"/>
      <c r="CU156" s="71"/>
      <c r="CV156" s="71"/>
      <c r="CW156" s="71"/>
      <c r="CX156" s="71"/>
      <c r="CY156" s="71"/>
      <c r="CZ156" s="71"/>
      <c r="DA156" s="71"/>
      <c r="DB156" s="71"/>
      <c r="DC156" s="71"/>
      <c r="DD156" s="71"/>
      <c r="DE156" s="71"/>
      <c r="DF156" s="71"/>
      <c r="DG156" s="71"/>
      <c r="DH156" s="71"/>
      <c r="DI156" s="71"/>
      <c r="DJ156" s="71"/>
      <c r="DK156" s="71"/>
      <c r="DL156" s="71"/>
      <c r="DM156" s="71"/>
      <c r="DN156" s="71"/>
      <c r="DO156" s="71"/>
      <c r="DP156" s="71"/>
    </row>
    <row r="157" spans="1:120" x14ac:dyDescent="0.15">
      <c r="A157" s="71"/>
      <c r="B157" s="71"/>
      <c r="C157" s="71"/>
      <c r="D157" s="71"/>
      <c r="E157" s="71"/>
      <c r="F157" s="71"/>
      <c r="G157" s="71"/>
      <c r="H157" s="71"/>
      <c r="I157" s="71"/>
      <c r="J157" s="71"/>
      <c r="K157" s="71"/>
      <c r="L157" s="71"/>
      <c r="M157" s="71"/>
      <c r="N157" s="71"/>
      <c r="O157" s="71"/>
      <c r="P157" s="71"/>
      <c r="Q157" s="71"/>
      <c r="R157" s="71"/>
      <c r="S157" s="71"/>
      <c r="T157" s="71"/>
      <c r="U157" s="71"/>
      <c r="V157" s="71"/>
      <c r="W157" s="71"/>
      <c r="X157" s="71"/>
      <c r="Y157" s="71"/>
      <c r="Z157" s="71"/>
      <c r="AA157" s="71"/>
      <c r="AB157" s="71"/>
      <c r="AC157" s="71"/>
      <c r="AD157" s="71"/>
      <c r="AE157" s="71"/>
      <c r="AF157" s="71"/>
      <c r="AG157" s="71"/>
      <c r="AH157" s="71"/>
      <c r="AI157" s="71"/>
      <c r="AJ157" s="71"/>
      <c r="AK157" s="71"/>
      <c r="AL157" s="71"/>
      <c r="AM157" s="71"/>
      <c r="AN157" s="71"/>
      <c r="AO157" s="71"/>
      <c r="AP157" s="71"/>
      <c r="AQ157" s="71"/>
      <c r="AR157" s="71"/>
      <c r="AS157" s="71"/>
      <c r="AT157" s="71"/>
      <c r="AU157" s="71"/>
      <c r="AV157" s="71"/>
      <c r="AW157" s="71"/>
      <c r="AX157" s="71"/>
      <c r="AY157" s="71"/>
      <c r="AZ157" s="71"/>
      <c r="BA157" s="71"/>
      <c r="BB157" s="71"/>
      <c r="BC157" s="71"/>
      <c r="BD157" s="71"/>
      <c r="BE157" s="71"/>
      <c r="BF157" s="71"/>
      <c r="BG157" s="71"/>
      <c r="BH157" s="71"/>
      <c r="BI157" s="71"/>
      <c r="BJ157" s="71"/>
      <c r="BK157" s="71"/>
      <c r="BL157" s="71"/>
      <c r="BM157" s="71"/>
      <c r="BN157" s="71"/>
      <c r="BO157" s="71"/>
      <c r="BP157" s="71"/>
      <c r="BQ157" s="71"/>
      <c r="BR157" s="71"/>
      <c r="BS157" s="71"/>
      <c r="BT157" s="71"/>
      <c r="BU157" s="71"/>
      <c r="BV157" s="71"/>
      <c r="BW157" s="71"/>
      <c r="BX157" s="71"/>
      <c r="BY157" s="71"/>
      <c r="BZ157" s="71"/>
      <c r="CA157" s="71"/>
      <c r="CB157" s="71"/>
      <c r="CC157" s="71"/>
      <c r="CD157" s="71"/>
      <c r="CE157" s="71"/>
      <c r="CF157" s="71"/>
      <c r="CG157" s="71"/>
      <c r="CH157" s="71"/>
      <c r="CI157" s="71"/>
      <c r="CJ157" s="71"/>
      <c r="CK157" s="71"/>
      <c r="CL157" s="71"/>
      <c r="CM157" s="71"/>
      <c r="CN157" s="71"/>
      <c r="CO157" s="71"/>
      <c r="CP157" s="71"/>
      <c r="CQ157" s="71"/>
      <c r="CR157" s="71"/>
      <c r="CS157" s="71"/>
      <c r="CT157" s="71"/>
      <c r="CU157" s="71"/>
      <c r="CV157" s="71"/>
      <c r="CW157" s="71"/>
      <c r="CX157" s="71"/>
      <c r="CY157" s="71"/>
      <c r="CZ157" s="71"/>
      <c r="DA157" s="71"/>
      <c r="DB157" s="71"/>
      <c r="DC157" s="71"/>
      <c r="DD157" s="71"/>
      <c r="DE157" s="71"/>
      <c r="DF157" s="71"/>
      <c r="DG157" s="71"/>
      <c r="DH157" s="71"/>
      <c r="DI157" s="71"/>
      <c r="DJ157" s="71"/>
      <c r="DK157" s="71"/>
      <c r="DL157" s="71"/>
      <c r="DM157" s="71"/>
      <c r="DN157" s="71"/>
      <c r="DO157" s="71"/>
      <c r="DP157" s="71"/>
    </row>
    <row r="158" spans="1:120" x14ac:dyDescent="0.15">
      <c r="A158" s="71"/>
      <c r="B158" s="71"/>
      <c r="C158" s="71"/>
      <c r="D158" s="71"/>
      <c r="E158" s="71"/>
      <c r="F158" s="71"/>
      <c r="G158" s="71"/>
      <c r="H158" s="71"/>
      <c r="I158" s="71"/>
      <c r="J158" s="71"/>
      <c r="K158" s="71"/>
      <c r="L158" s="71"/>
      <c r="M158" s="71"/>
      <c r="N158" s="71"/>
      <c r="O158" s="71"/>
      <c r="P158" s="71"/>
      <c r="Q158" s="71"/>
      <c r="R158" s="71"/>
      <c r="S158" s="71"/>
      <c r="T158" s="71"/>
      <c r="U158" s="71"/>
      <c r="V158" s="71"/>
      <c r="W158" s="71"/>
      <c r="X158" s="71"/>
      <c r="Y158" s="71"/>
      <c r="Z158" s="71"/>
      <c r="AA158" s="71"/>
      <c r="AB158" s="71"/>
      <c r="AC158" s="71"/>
      <c r="AD158" s="71"/>
      <c r="AE158" s="71"/>
      <c r="AF158" s="71"/>
      <c r="AG158" s="71"/>
      <c r="AH158" s="71"/>
      <c r="AI158" s="71"/>
      <c r="AJ158" s="71"/>
      <c r="AK158" s="71"/>
      <c r="AL158" s="71"/>
      <c r="AM158" s="71"/>
      <c r="AN158" s="71"/>
      <c r="AO158" s="71"/>
      <c r="AP158" s="71"/>
      <c r="AQ158" s="71"/>
      <c r="AR158" s="71"/>
      <c r="AS158" s="71"/>
      <c r="AT158" s="71"/>
      <c r="AU158" s="71"/>
      <c r="AV158" s="71"/>
      <c r="AW158" s="71"/>
      <c r="AX158" s="71"/>
      <c r="AY158" s="71"/>
      <c r="AZ158" s="71"/>
      <c r="BA158" s="71"/>
      <c r="BB158" s="71"/>
      <c r="BC158" s="71"/>
      <c r="BD158" s="71"/>
      <c r="BE158" s="71"/>
      <c r="BF158" s="71"/>
      <c r="BG158" s="71"/>
      <c r="BH158" s="71"/>
      <c r="BI158" s="71"/>
      <c r="BJ158" s="71"/>
      <c r="BK158" s="71"/>
      <c r="BL158" s="71"/>
      <c r="BM158" s="71"/>
      <c r="BN158" s="71"/>
      <c r="BO158" s="71"/>
      <c r="BP158" s="71"/>
      <c r="BQ158" s="71"/>
      <c r="BR158" s="71"/>
      <c r="BS158" s="71"/>
      <c r="BT158" s="71"/>
      <c r="BU158" s="71"/>
      <c r="BV158" s="71"/>
      <c r="BW158" s="71"/>
      <c r="BX158" s="71"/>
      <c r="BY158" s="71"/>
      <c r="BZ158" s="71"/>
      <c r="CA158" s="71"/>
      <c r="CB158" s="71"/>
      <c r="CC158" s="71"/>
      <c r="CD158" s="71"/>
      <c r="CE158" s="71"/>
      <c r="CF158" s="71"/>
      <c r="CG158" s="71"/>
      <c r="CH158" s="71"/>
      <c r="CI158" s="71"/>
      <c r="CJ158" s="71"/>
      <c r="CK158" s="71"/>
      <c r="CL158" s="71"/>
      <c r="CM158" s="71"/>
      <c r="CN158" s="71"/>
      <c r="CO158" s="71"/>
      <c r="CP158" s="71"/>
      <c r="CQ158" s="71"/>
      <c r="CR158" s="71"/>
      <c r="CS158" s="71"/>
      <c r="CT158" s="71"/>
      <c r="CU158" s="71"/>
      <c r="CV158" s="71"/>
      <c r="CW158" s="71"/>
      <c r="CX158" s="71"/>
      <c r="CY158" s="71"/>
      <c r="CZ158" s="71"/>
      <c r="DA158" s="71"/>
      <c r="DB158" s="71"/>
      <c r="DC158" s="71"/>
      <c r="DD158" s="71"/>
      <c r="DE158" s="71"/>
      <c r="DF158" s="71"/>
      <c r="DG158" s="71"/>
      <c r="DH158" s="71"/>
      <c r="DI158" s="71"/>
      <c r="DJ158" s="71"/>
      <c r="DK158" s="71"/>
      <c r="DL158" s="71"/>
      <c r="DM158" s="71"/>
      <c r="DN158" s="71"/>
      <c r="DO158" s="71"/>
      <c r="DP158" s="71"/>
    </row>
    <row r="159" spans="1:120" x14ac:dyDescent="0.15">
      <c r="A159" s="71"/>
      <c r="B159" s="71"/>
      <c r="C159" s="71"/>
      <c r="D159" s="71"/>
      <c r="E159" s="71"/>
      <c r="F159" s="71"/>
      <c r="G159" s="71"/>
      <c r="H159" s="71"/>
      <c r="I159" s="71"/>
      <c r="J159" s="71"/>
      <c r="K159" s="71"/>
      <c r="L159" s="71"/>
      <c r="M159" s="71"/>
      <c r="N159" s="71"/>
      <c r="O159" s="71"/>
      <c r="P159" s="71"/>
      <c r="Q159" s="71"/>
      <c r="R159" s="71"/>
      <c r="S159" s="71"/>
      <c r="T159" s="71"/>
      <c r="U159" s="71"/>
      <c r="V159" s="71"/>
      <c r="W159" s="71"/>
      <c r="X159" s="71"/>
      <c r="Y159" s="71"/>
      <c r="Z159" s="71"/>
      <c r="AA159" s="71"/>
      <c r="AB159" s="71"/>
      <c r="AC159" s="71"/>
      <c r="AD159" s="71"/>
      <c r="AE159" s="71"/>
      <c r="AF159" s="71"/>
      <c r="AG159" s="71"/>
      <c r="AH159" s="71"/>
      <c r="AI159" s="71"/>
      <c r="AJ159" s="71"/>
      <c r="AK159" s="71"/>
      <c r="AL159" s="71"/>
      <c r="AM159" s="71"/>
      <c r="AN159" s="71"/>
      <c r="AO159" s="71"/>
      <c r="AP159" s="71"/>
      <c r="AQ159" s="71"/>
      <c r="AR159" s="71"/>
      <c r="AS159" s="71"/>
      <c r="AT159" s="71"/>
      <c r="AU159" s="71"/>
      <c r="AV159" s="71"/>
      <c r="AW159" s="71"/>
      <c r="AX159" s="71"/>
      <c r="AY159" s="71"/>
      <c r="AZ159" s="71"/>
      <c r="BA159" s="71"/>
      <c r="BB159" s="71"/>
      <c r="BC159" s="71"/>
      <c r="BD159" s="71"/>
      <c r="BE159" s="71"/>
      <c r="BF159" s="71"/>
      <c r="BG159" s="71"/>
      <c r="BH159" s="71"/>
      <c r="BI159" s="71"/>
      <c r="BJ159" s="71"/>
      <c r="BK159" s="71"/>
      <c r="BL159" s="71"/>
      <c r="BM159" s="71"/>
      <c r="BN159" s="71"/>
      <c r="BO159" s="71"/>
      <c r="BP159" s="71"/>
      <c r="BQ159" s="71"/>
      <c r="BR159" s="71"/>
      <c r="BS159" s="71"/>
      <c r="BT159" s="71"/>
      <c r="BU159" s="71"/>
      <c r="BV159" s="71"/>
      <c r="BW159" s="71"/>
      <c r="BX159" s="71"/>
      <c r="BY159" s="71"/>
      <c r="BZ159" s="71"/>
      <c r="CA159" s="71"/>
      <c r="CB159" s="71"/>
      <c r="CC159" s="71"/>
      <c r="CD159" s="71"/>
      <c r="CE159" s="71"/>
      <c r="CF159" s="71"/>
      <c r="CG159" s="71"/>
      <c r="CH159" s="71"/>
      <c r="CI159" s="71"/>
      <c r="CJ159" s="71"/>
      <c r="CK159" s="71"/>
      <c r="CL159" s="71"/>
      <c r="CM159" s="71"/>
      <c r="CN159" s="71"/>
      <c r="CO159" s="71"/>
      <c r="CP159" s="71"/>
      <c r="CQ159" s="71"/>
      <c r="CR159" s="71"/>
      <c r="CS159" s="71"/>
      <c r="CT159" s="71"/>
      <c r="CU159" s="71"/>
      <c r="CV159" s="71"/>
      <c r="CW159" s="71"/>
      <c r="CX159" s="71"/>
      <c r="CY159" s="71"/>
      <c r="CZ159" s="71"/>
      <c r="DA159" s="71"/>
      <c r="DB159" s="71"/>
      <c r="DC159" s="71"/>
      <c r="DD159" s="71"/>
      <c r="DE159" s="71"/>
      <c r="DF159" s="71"/>
      <c r="DG159" s="71"/>
      <c r="DH159" s="71"/>
      <c r="DI159" s="71"/>
      <c r="DJ159" s="71"/>
      <c r="DK159" s="71"/>
      <c r="DL159" s="71"/>
      <c r="DM159" s="71"/>
      <c r="DN159" s="71"/>
      <c r="DO159" s="71"/>
      <c r="DP159" s="71"/>
    </row>
    <row r="160" spans="1:120" x14ac:dyDescent="0.15">
      <c r="A160" s="71"/>
      <c r="B160" s="71"/>
      <c r="C160" s="71"/>
      <c r="D160" s="71"/>
      <c r="E160" s="71"/>
      <c r="F160" s="71"/>
      <c r="G160" s="71"/>
      <c r="H160" s="71"/>
      <c r="I160" s="71"/>
      <c r="J160" s="71"/>
      <c r="K160" s="71"/>
      <c r="L160" s="71"/>
      <c r="M160" s="71"/>
      <c r="N160" s="71"/>
      <c r="O160" s="71"/>
      <c r="P160" s="71"/>
      <c r="Q160" s="71"/>
      <c r="R160" s="71"/>
      <c r="S160" s="71"/>
      <c r="T160" s="71"/>
      <c r="U160" s="71"/>
      <c r="V160" s="71"/>
      <c r="W160" s="71"/>
      <c r="X160" s="71"/>
      <c r="Y160" s="71"/>
      <c r="Z160" s="71"/>
      <c r="AA160" s="71"/>
      <c r="AB160" s="71"/>
      <c r="AC160" s="71"/>
      <c r="AD160" s="71"/>
      <c r="AE160" s="71"/>
      <c r="AF160" s="71"/>
      <c r="AG160" s="71"/>
      <c r="AH160" s="71"/>
      <c r="AI160" s="71"/>
      <c r="AJ160" s="71"/>
      <c r="AK160" s="71"/>
      <c r="AL160" s="71"/>
      <c r="AM160" s="71"/>
      <c r="AN160" s="71"/>
      <c r="AO160" s="71"/>
      <c r="AP160" s="71"/>
      <c r="AQ160" s="71"/>
      <c r="AR160" s="71"/>
      <c r="AS160" s="71"/>
      <c r="AT160" s="71"/>
      <c r="AU160" s="71"/>
      <c r="AV160" s="71"/>
      <c r="AW160" s="71"/>
      <c r="AX160" s="71"/>
      <c r="AY160" s="71"/>
      <c r="AZ160" s="71"/>
      <c r="BA160" s="71"/>
      <c r="BB160" s="71"/>
      <c r="BC160" s="71"/>
      <c r="BD160" s="71"/>
      <c r="BE160" s="71"/>
      <c r="BF160" s="71"/>
      <c r="BG160" s="71"/>
      <c r="BH160" s="71"/>
      <c r="BI160" s="71"/>
      <c r="BJ160" s="71"/>
      <c r="BK160" s="71"/>
      <c r="BL160" s="71"/>
      <c r="BM160" s="71"/>
      <c r="BN160" s="71"/>
      <c r="BO160" s="71"/>
      <c r="BP160" s="71"/>
      <c r="BQ160" s="71"/>
      <c r="BR160" s="71"/>
      <c r="BS160" s="71"/>
      <c r="BT160" s="71"/>
      <c r="BU160" s="71"/>
      <c r="BV160" s="71"/>
      <c r="BW160" s="71"/>
      <c r="BX160" s="71"/>
      <c r="BY160" s="71"/>
      <c r="BZ160" s="71"/>
      <c r="CA160" s="71"/>
      <c r="CB160" s="71"/>
      <c r="CC160" s="71"/>
      <c r="CD160" s="71"/>
      <c r="CE160" s="71"/>
      <c r="CF160" s="71"/>
      <c r="CG160" s="71"/>
      <c r="CH160" s="71"/>
      <c r="CI160" s="71"/>
      <c r="CJ160" s="71"/>
      <c r="CK160" s="71"/>
      <c r="CL160" s="71"/>
      <c r="CM160" s="71"/>
      <c r="CN160" s="71"/>
      <c r="CO160" s="71"/>
      <c r="CP160" s="71"/>
      <c r="CQ160" s="71"/>
      <c r="CR160" s="71"/>
      <c r="CS160" s="71"/>
      <c r="CT160" s="71"/>
      <c r="CU160" s="71"/>
      <c r="CV160" s="71"/>
      <c r="CW160" s="71"/>
      <c r="CX160" s="71"/>
      <c r="CY160" s="71"/>
      <c r="CZ160" s="71"/>
      <c r="DA160" s="71"/>
      <c r="DB160" s="71"/>
      <c r="DC160" s="71"/>
      <c r="DD160" s="71"/>
      <c r="DE160" s="71"/>
      <c r="DF160" s="71"/>
      <c r="DG160" s="71"/>
      <c r="DH160" s="71"/>
      <c r="DI160" s="71"/>
      <c r="DJ160" s="71"/>
      <c r="DK160" s="71"/>
      <c r="DL160" s="71"/>
      <c r="DM160" s="71"/>
      <c r="DN160" s="71"/>
      <c r="DO160" s="71"/>
      <c r="DP160" s="71"/>
    </row>
    <row r="161" spans="1:120" x14ac:dyDescent="0.15">
      <c r="A161" s="71"/>
      <c r="B161" s="71"/>
      <c r="C161" s="71"/>
      <c r="D161" s="71"/>
      <c r="E161" s="71"/>
      <c r="F161" s="71"/>
      <c r="G161" s="71"/>
      <c r="H161" s="71"/>
      <c r="I161" s="71"/>
      <c r="J161" s="71"/>
      <c r="K161" s="71"/>
      <c r="L161" s="71"/>
      <c r="M161" s="71"/>
      <c r="N161" s="71"/>
      <c r="O161" s="71"/>
      <c r="P161" s="71"/>
      <c r="Q161" s="71"/>
      <c r="R161" s="71"/>
      <c r="S161" s="71"/>
      <c r="T161" s="71"/>
      <c r="U161" s="71"/>
      <c r="V161" s="71"/>
      <c r="W161" s="71"/>
      <c r="X161" s="71"/>
      <c r="Y161" s="71"/>
      <c r="Z161" s="71"/>
      <c r="AA161" s="71"/>
      <c r="AB161" s="71"/>
      <c r="AC161" s="71"/>
      <c r="AD161" s="71"/>
      <c r="AE161" s="71"/>
      <c r="AF161" s="71"/>
      <c r="AG161" s="71"/>
      <c r="AH161" s="71"/>
      <c r="AI161" s="71"/>
      <c r="AJ161" s="71"/>
      <c r="AK161" s="71"/>
      <c r="AL161" s="71"/>
      <c r="AM161" s="71"/>
      <c r="AN161" s="71"/>
      <c r="AO161" s="71"/>
      <c r="AP161" s="71"/>
      <c r="AQ161" s="71"/>
      <c r="AR161" s="71"/>
      <c r="AS161" s="71"/>
      <c r="AT161" s="71"/>
      <c r="AU161" s="71"/>
      <c r="AV161" s="71"/>
      <c r="AW161" s="71"/>
      <c r="AX161" s="71"/>
      <c r="AY161" s="71"/>
      <c r="AZ161" s="71"/>
      <c r="BA161" s="71"/>
      <c r="BB161" s="71"/>
      <c r="BC161" s="71"/>
      <c r="BD161" s="71"/>
      <c r="BE161" s="71"/>
      <c r="BF161" s="71"/>
      <c r="BG161" s="71"/>
      <c r="BH161" s="71"/>
      <c r="BI161" s="71"/>
      <c r="BJ161" s="71"/>
      <c r="BK161" s="71"/>
      <c r="BL161" s="71"/>
      <c r="BM161" s="71"/>
      <c r="BN161" s="71"/>
      <c r="BO161" s="71"/>
      <c r="BP161" s="71"/>
      <c r="BQ161" s="71"/>
      <c r="BR161" s="71"/>
      <c r="BS161" s="71"/>
      <c r="BT161" s="71"/>
      <c r="BU161" s="71"/>
      <c r="BV161" s="71"/>
      <c r="BW161" s="71"/>
      <c r="BX161" s="71"/>
      <c r="BY161" s="71"/>
      <c r="BZ161" s="71"/>
      <c r="CA161" s="71"/>
      <c r="CB161" s="71"/>
      <c r="CC161" s="71"/>
      <c r="CD161" s="71"/>
      <c r="CE161" s="71"/>
      <c r="CF161" s="71"/>
      <c r="CG161" s="71"/>
      <c r="CH161" s="71"/>
      <c r="CI161" s="71"/>
      <c r="CJ161" s="71"/>
      <c r="CK161" s="71"/>
      <c r="CL161" s="71"/>
      <c r="CM161" s="71"/>
      <c r="CN161" s="71"/>
      <c r="CO161" s="71"/>
      <c r="CP161" s="71"/>
      <c r="CQ161" s="71"/>
      <c r="CR161" s="71"/>
      <c r="CS161" s="71"/>
      <c r="CT161" s="71"/>
      <c r="CU161" s="71"/>
      <c r="CV161" s="71"/>
      <c r="CW161" s="71"/>
      <c r="CX161" s="71"/>
      <c r="CY161" s="71"/>
      <c r="CZ161" s="71"/>
      <c r="DA161" s="71"/>
      <c r="DB161" s="71"/>
      <c r="DC161" s="71"/>
      <c r="DD161" s="71"/>
      <c r="DE161" s="71"/>
      <c r="DF161" s="71"/>
      <c r="DG161" s="71"/>
      <c r="DH161" s="71"/>
      <c r="DI161" s="71"/>
      <c r="DJ161" s="71"/>
      <c r="DK161" s="71"/>
      <c r="DL161" s="71"/>
      <c r="DM161" s="71"/>
      <c r="DN161" s="71"/>
      <c r="DO161" s="71"/>
      <c r="DP161" s="71"/>
    </row>
    <row r="162" spans="1:120" x14ac:dyDescent="0.15">
      <c r="A162" s="71"/>
      <c r="B162" s="71"/>
      <c r="C162" s="71"/>
      <c r="D162" s="71"/>
      <c r="E162" s="71"/>
      <c r="F162" s="71"/>
      <c r="G162" s="71"/>
      <c r="H162" s="71"/>
      <c r="I162" s="71"/>
      <c r="J162" s="71"/>
      <c r="K162" s="71"/>
      <c r="L162" s="71"/>
      <c r="M162" s="71"/>
      <c r="N162" s="71"/>
      <c r="O162" s="71"/>
      <c r="P162" s="71"/>
      <c r="Q162" s="71"/>
      <c r="R162" s="71"/>
      <c r="S162" s="71"/>
      <c r="T162" s="71"/>
      <c r="U162" s="71"/>
      <c r="V162" s="71"/>
      <c r="W162" s="71"/>
      <c r="X162" s="71"/>
      <c r="Y162" s="71"/>
      <c r="Z162" s="71"/>
      <c r="AA162" s="71"/>
      <c r="AB162" s="71"/>
      <c r="AC162" s="71"/>
      <c r="AD162" s="71"/>
      <c r="AE162" s="71"/>
      <c r="AF162" s="71"/>
      <c r="AG162" s="71"/>
      <c r="AH162" s="71"/>
      <c r="AI162" s="71"/>
      <c r="AJ162" s="71"/>
      <c r="AK162" s="71"/>
      <c r="AL162" s="71"/>
      <c r="AM162" s="71"/>
      <c r="AN162" s="71"/>
      <c r="AO162" s="71"/>
      <c r="AP162" s="71"/>
      <c r="AQ162" s="71"/>
      <c r="AR162" s="71"/>
      <c r="AS162" s="71"/>
      <c r="AT162" s="71"/>
      <c r="AU162" s="71"/>
      <c r="AV162" s="71"/>
      <c r="AW162" s="71"/>
      <c r="AX162" s="71"/>
      <c r="AY162" s="71"/>
      <c r="AZ162" s="71"/>
      <c r="BA162" s="71"/>
      <c r="BB162" s="71"/>
      <c r="BC162" s="71"/>
      <c r="BD162" s="71"/>
      <c r="BE162" s="71"/>
      <c r="BF162" s="71"/>
      <c r="BG162" s="71"/>
      <c r="BH162" s="71"/>
      <c r="BI162" s="71"/>
      <c r="BJ162" s="71"/>
      <c r="BK162" s="71"/>
      <c r="BL162" s="71"/>
      <c r="BM162" s="71"/>
      <c r="BN162" s="71"/>
      <c r="BO162" s="71"/>
      <c r="BP162" s="71"/>
      <c r="BQ162" s="71"/>
      <c r="BR162" s="71"/>
      <c r="BS162" s="71"/>
      <c r="BT162" s="71"/>
      <c r="BU162" s="71"/>
      <c r="BV162" s="71"/>
      <c r="BW162" s="71"/>
      <c r="BX162" s="71"/>
      <c r="BY162" s="71"/>
      <c r="BZ162" s="71"/>
      <c r="CA162" s="71"/>
      <c r="CB162" s="71"/>
      <c r="CC162" s="71"/>
      <c r="CD162" s="71"/>
      <c r="CE162" s="71"/>
      <c r="CF162" s="71"/>
      <c r="CG162" s="71"/>
      <c r="CH162" s="71"/>
      <c r="CI162" s="71"/>
      <c r="CJ162" s="71"/>
      <c r="CK162" s="71"/>
      <c r="CL162" s="71"/>
      <c r="CM162" s="71"/>
      <c r="CN162" s="71"/>
      <c r="CO162" s="71"/>
      <c r="CP162" s="71"/>
      <c r="CQ162" s="71"/>
      <c r="CR162" s="71"/>
      <c r="CS162" s="71"/>
      <c r="CT162" s="71"/>
      <c r="CU162" s="71"/>
      <c r="CV162" s="71"/>
      <c r="CW162" s="71"/>
      <c r="CX162" s="71"/>
      <c r="CY162" s="71"/>
      <c r="CZ162" s="71"/>
      <c r="DA162" s="71"/>
      <c r="DB162" s="71"/>
      <c r="DC162" s="71"/>
      <c r="DD162" s="71"/>
      <c r="DE162" s="71"/>
      <c r="DF162" s="71"/>
      <c r="DG162" s="71"/>
      <c r="DH162" s="71"/>
      <c r="DI162" s="71"/>
      <c r="DJ162" s="71"/>
      <c r="DK162" s="71"/>
      <c r="DL162" s="71"/>
      <c r="DM162" s="71"/>
      <c r="DN162" s="71"/>
      <c r="DO162" s="71"/>
      <c r="DP162" s="71"/>
    </row>
    <row r="163" spans="1:120" x14ac:dyDescent="0.15">
      <c r="A163" s="71"/>
      <c r="B163" s="71"/>
      <c r="C163" s="71"/>
      <c r="D163" s="71"/>
      <c r="E163" s="71"/>
      <c r="F163" s="71"/>
      <c r="G163" s="71"/>
      <c r="H163" s="71"/>
      <c r="I163" s="71"/>
      <c r="J163" s="71"/>
      <c r="K163" s="71"/>
      <c r="L163" s="71"/>
      <c r="M163" s="71"/>
      <c r="N163" s="71"/>
      <c r="O163" s="71"/>
      <c r="P163" s="71"/>
      <c r="Q163" s="71"/>
      <c r="R163" s="71"/>
      <c r="S163" s="71"/>
      <c r="T163" s="71"/>
      <c r="U163" s="71"/>
      <c r="V163" s="71"/>
      <c r="W163" s="71"/>
      <c r="X163" s="71"/>
      <c r="Y163" s="71"/>
      <c r="Z163" s="71"/>
      <c r="AA163" s="71"/>
      <c r="AB163" s="71"/>
      <c r="AC163" s="71"/>
      <c r="AD163" s="71"/>
      <c r="AE163" s="71"/>
      <c r="AF163" s="71"/>
      <c r="AG163" s="71"/>
      <c r="AH163" s="71"/>
      <c r="AI163" s="71"/>
      <c r="AJ163" s="71"/>
      <c r="AK163" s="71"/>
      <c r="AL163" s="71"/>
      <c r="AM163" s="71"/>
      <c r="AN163" s="71"/>
      <c r="AO163" s="71"/>
      <c r="AP163" s="71"/>
      <c r="AQ163" s="71"/>
      <c r="AR163" s="71"/>
      <c r="AS163" s="71"/>
      <c r="AT163" s="71"/>
      <c r="AU163" s="71"/>
      <c r="AV163" s="71"/>
      <c r="AW163" s="71"/>
      <c r="AX163" s="71"/>
      <c r="AY163" s="71"/>
      <c r="AZ163" s="71"/>
      <c r="BA163" s="71"/>
      <c r="BB163" s="71"/>
      <c r="BC163" s="71"/>
      <c r="BD163" s="71"/>
      <c r="BE163" s="71"/>
      <c r="BF163" s="71"/>
      <c r="BG163" s="71"/>
      <c r="BH163" s="71"/>
      <c r="BI163" s="71"/>
      <c r="BJ163" s="71"/>
      <c r="BK163" s="71"/>
      <c r="BL163" s="71"/>
      <c r="BM163" s="71"/>
      <c r="BN163" s="71"/>
      <c r="BO163" s="71"/>
      <c r="BP163" s="71"/>
      <c r="BQ163" s="71"/>
      <c r="BR163" s="71"/>
      <c r="BS163" s="71"/>
      <c r="BT163" s="71"/>
      <c r="BU163" s="71"/>
      <c r="BV163" s="71"/>
      <c r="BW163" s="71"/>
      <c r="BX163" s="71"/>
      <c r="BY163" s="71"/>
      <c r="BZ163" s="71"/>
      <c r="CA163" s="71"/>
      <c r="CB163" s="71"/>
      <c r="CC163" s="71"/>
      <c r="CD163" s="71"/>
      <c r="CE163" s="71"/>
      <c r="CF163" s="71"/>
      <c r="CG163" s="71"/>
      <c r="CH163" s="71"/>
      <c r="CI163" s="71"/>
      <c r="CJ163" s="71"/>
      <c r="CK163" s="71"/>
      <c r="CL163" s="71"/>
      <c r="CM163" s="71"/>
      <c r="CN163" s="71"/>
      <c r="CO163" s="71"/>
      <c r="CP163" s="71"/>
      <c r="CQ163" s="71"/>
      <c r="CR163" s="71"/>
      <c r="CS163" s="71"/>
      <c r="CT163" s="71"/>
      <c r="CU163" s="71"/>
      <c r="CV163" s="71"/>
      <c r="CW163" s="71"/>
      <c r="CX163" s="71"/>
      <c r="CY163" s="71"/>
      <c r="CZ163" s="71"/>
      <c r="DA163" s="71"/>
      <c r="DB163" s="71"/>
      <c r="DC163" s="71"/>
      <c r="DD163" s="71"/>
      <c r="DE163" s="71"/>
      <c r="DF163" s="71"/>
      <c r="DG163" s="71"/>
      <c r="DH163" s="71"/>
      <c r="DI163" s="71"/>
      <c r="DJ163" s="71"/>
      <c r="DK163" s="71"/>
      <c r="DL163" s="71"/>
      <c r="DM163" s="71"/>
      <c r="DN163" s="71"/>
      <c r="DO163" s="71"/>
      <c r="DP163" s="71"/>
    </row>
    <row r="164" spans="1:120" x14ac:dyDescent="0.15">
      <c r="A164" s="71"/>
      <c r="B164" s="71"/>
      <c r="C164" s="71"/>
      <c r="D164" s="71"/>
      <c r="E164" s="71"/>
      <c r="F164" s="71"/>
      <c r="G164" s="71"/>
      <c r="H164" s="71"/>
      <c r="I164" s="71"/>
      <c r="J164" s="71"/>
      <c r="K164" s="71"/>
      <c r="L164" s="71"/>
      <c r="M164" s="71"/>
      <c r="N164" s="71"/>
      <c r="O164" s="71"/>
      <c r="P164" s="71"/>
      <c r="Q164" s="71"/>
      <c r="R164" s="71"/>
      <c r="S164" s="71"/>
      <c r="T164" s="71"/>
      <c r="U164" s="71"/>
      <c r="V164" s="71"/>
      <c r="W164" s="71"/>
      <c r="X164" s="71"/>
      <c r="Y164" s="71"/>
      <c r="Z164" s="71"/>
      <c r="AA164" s="71"/>
      <c r="AB164" s="71"/>
      <c r="AC164" s="71"/>
      <c r="AD164" s="71"/>
      <c r="AE164" s="71"/>
      <c r="AF164" s="71"/>
      <c r="AG164" s="71"/>
      <c r="AH164" s="71"/>
      <c r="AI164" s="71"/>
      <c r="AJ164" s="71"/>
      <c r="AK164" s="71"/>
      <c r="AL164" s="71"/>
      <c r="AM164" s="71"/>
      <c r="AN164" s="71"/>
      <c r="AO164" s="71"/>
      <c r="AP164" s="71"/>
      <c r="AQ164" s="71"/>
      <c r="AR164" s="71"/>
      <c r="AS164" s="71"/>
      <c r="AT164" s="71"/>
      <c r="AU164" s="71"/>
      <c r="AV164" s="71"/>
      <c r="AW164" s="71"/>
      <c r="AX164" s="71"/>
      <c r="AY164" s="71"/>
      <c r="AZ164" s="71"/>
      <c r="BA164" s="71"/>
      <c r="BB164" s="71"/>
      <c r="BC164" s="71"/>
      <c r="BD164" s="71"/>
      <c r="BE164" s="71"/>
      <c r="BF164" s="71"/>
      <c r="BG164" s="71"/>
      <c r="BH164" s="71"/>
      <c r="BI164" s="71"/>
      <c r="BJ164" s="71"/>
      <c r="BK164" s="71"/>
      <c r="BL164" s="71"/>
      <c r="BM164" s="71"/>
      <c r="BN164" s="71"/>
      <c r="BO164" s="71"/>
      <c r="BP164" s="71"/>
      <c r="BQ164" s="71"/>
      <c r="BR164" s="71"/>
      <c r="BS164" s="71"/>
      <c r="BT164" s="71"/>
      <c r="BU164" s="71"/>
      <c r="BV164" s="71"/>
      <c r="BW164" s="71"/>
      <c r="BX164" s="71"/>
      <c r="BY164" s="71"/>
      <c r="BZ164" s="71"/>
      <c r="CA164" s="71"/>
      <c r="CB164" s="71"/>
      <c r="CC164" s="71"/>
      <c r="CD164" s="71"/>
      <c r="CE164" s="71"/>
      <c r="CF164" s="71"/>
      <c r="CG164" s="71"/>
      <c r="CH164" s="71"/>
      <c r="CI164" s="71"/>
      <c r="CJ164" s="71"/>
      <c r="CK164" s="71"/>
      <c r="CL164" s="71"/>
      <c r="CM164" s="71"/>
      <c r="CN164" s="71"/>
      <c r="CO164" s="71"/>
      <c r="CP164" s="71"/>
      <c r="CQ164" s="71"/>
      <c r="CR164" s="71"/>
      <c r="CS164" s="71"/>
      <c r="CT164" s="71"/>
      <c r="CU164" s="71"/>
      <c r="CV164" s="71"/>
      <c r="CW164" s="71"/>
      <c r="CX164" s="71"/>
      <c r="CY164" s="71"/>
      <c r="CZ164" s="71"/>
      <c r="DA164" s="71"/>
      <c r="DB164" s="71"/>
      <c r="DC164" s="71"/>
      <c r="DD164" s="71"/>
      <c r="DE164" s="71"/>
      <c r="DF164" s="71"/>
      <c r="DG164" s="71"/>
      <c r="DH164" s="71"/>
      <c r="DI164" s="71"/>
      <c r="DJ164" s="71"/>
      <c r="DK164" s="71"/>
      <c r="DL164" s="71"/>
      <c r="DM164" s="71"/>
      <c r="DN164" s="71"/>
      <c r="DO164" s="71"/>
      <c r="DP164" s="71"/>
    </row>
    <row r="165" spans="1:120" x14ac:dyDescent="0.15">
      <c r="A165" s="71"/>
      <c r="B165" s="71"/>
      <c r="C165" s="71"/>
      <c r="D165" s="71"/>
      <c r="E165" s="71"/>
      <c r="F165" s="71"/>
      <c r="G165" s="71"/>
      <c r="H165" s="71"/>
      <c r="I165" s="71"/>
      <c r="J165" s="71"/>
      <c r="K165" s="71"/>
      <c r="L165" s="71"/>
      <c r="M165" s="71"/>
      <c r="N165" s="71"/>
      <c r="O165" s="71"/>
      <c r="P165" s="71"/>
      <c r="Q165" s="71"/>
      <c r="R165" s="71"/>
      <c r="S165" s="71"/>
      <c r="T165" s="71"/>
      <c r="U165" s="71"/>
      <c r="V165" s="71"/>
      <c r="W165" s="71"/>
      <c r="X165" s="71"/>
      <c r="Y165" s="71"/>
      <c r="Z165" s="71"/>
      <c r="AA165" s="71"/>
      <c r="AB165" s="71"/>
      <c r="AC165" s="71"/>
      <c r="AD165" s="71"/>
      <c r="AE165" s="71"/>
      <c r="AF165" s="71"/>
      <c r="AG165" s="71"/>
      <c r="AH165" s="71"/>
      <c r="AI165" s="71"/>
      <c r="AJ165" s="71"/>
      <c r="AK165" s="71"/>
      <c r="AL165" s="71"/>
      <c r="AM165" s="71"/>
      <c r="AN165" s="71"/>
      <c r="AO165" s="71"/>
      <c r="AP165" s="71"/>
      <c r="AQ165" s="71"/>
      <c r="AR165" s="71"/>
      <c r="AS165" s="71"/>
      <c r="AT165" s="71"/>
      <c r="AU165" s="71"/>
      <c r="AV165" s="71"/>
      <c r="AW165" s="71"/>
      <c r="AX165" s="71"/>
      <c r="AY165" s="71"/>
      <c r="AZ165" s="71"/>
      <c r="BA165" s="71"/>
      <c r="BB165" s="71"/>
      <c r="BC165" s="71"/>
      <c r="BD165" s="71"/>
      <c r="BE165" s="71"/>
      <c r="BF165" s="71"/>
      <c r="BG165" s="71"/>
      <c r="BH165" s="71"/>
      <c r="BI165" s="71"/>
      <c r="BJ165" s="71"/>
      <c r="BK165" s="71"/>
      <c r="BL165" s="71"/>
      <c r="BM165" s="71"/>
      <c r="BN165" s="71"/>
      <c r="BO165" s="71"/>
      <c r="BP165" s="71"/>
      <c r="BQ165" s="71"/>
      <c r="BR165" s="71"/>
      <c r="BS165" s="71"/>
      <c r="BT165" s="71"/>
      <c r="BU165" s="71"/>
      <c r="BV165" s="71"/>
      <c r="BW165" s="71"/>
      <c r="BX165" s="71"/>
      <c r="BY165" s="71"/>
      <c r="BZ165" s="71"/>
      <c r="CA165" s="71"/>
      <c r="CB165" s="71"/>
      <c r="CC165" s="71"/>
      <c r="CD165" s="71"/>
      <c r="CE165" s="71"/>
      <c r="CF165" s="71"/>
      <c r="CG165" s="71"/>
      <c r="CH165" s="71"/>
      <c r="CI165" s="71"/>
      <c r="CJ165" s="71"/>
      <c r="CK165" s="71"/>
      <c r="CL165" s="71"/>
      <c r="CM165" s="71"/>
      <c r="CN165" s="71"/>
      <c r="CO165" s="71"/>
      <c r="CP165" s="71"/>
      <c r="CQ165" s="71"/>
      <c r="CR165" s="71"/>
      <c r="CS165" s="71"/>
      <c r="CT165" s="71"/>
      <c r="CU165" s="71"/>
      <c r="CV165" s="71"/>
      <c r="CW165" s="71"/>
      <c r="CX165" s="71"/>
      <c r="CY165" s="71"/>
      <c r="CZ165" s="71"/>
      <c r="DA165" s="71"/>
      <c r="DB165" s="71"/>
      <c r="DC165" s="71"/>
      <c r="DD165" s="71"/>
      <c r="DE165" s="71"/>
      <c r="DF165" s="71"/>
      <c r="DG165" s="71"/>
      <c r="DH165" s="71"/>
      <c r="DI165" s="71"/>
      <c r="DJ165" s="71"/>
      <c r="DK165" s="71"/>
      <c r="DL165" s="71"/>
      <c r="DM165" s="71"/>
      <c r="DN165" s="71"/>
      <c r="DO165" s="71"/>
      <c r="DP165" s="71"/>
    </row>
    <row r="166" spans="1:120" x14ac:dyDescent="0.15">
      <c r="A166" s="71"/>
      <c r="B166" s="71"/>
      <c r="C166" s="71"/>
      <c r="D166" s="71"/>
      <c r="E166" s="71"/>
      <c r="F166" s="71"/>
      <c r="G166" s="71"/>
      <c r="H166" s="71"/>
      <c r="I166" s="71"/>
      <c r="J166" s="71"/>
      <c r="K166" s="71"/>
      <c r="L166" s="71"/>
      <c r="M166" s="71"/>
      <c r="N166" s="71"/>
      <c r="O166" s="71"/>
      <c r="P166" s="71"/>
      <c r="Q166" s="71"/>
      <c r="R166" s="71"/>
      <c r="S166" s="71"/>
      <c r="T166" s="71"/>
      <c r="U166" s="71"/>
      <c r="V166" s="71"/>
      <c r="W166" s="71"/>
      <c r="X166" s="71"/>
      <c r="Y166" s="71"/>
      <c r="Z166" s="71"/>
      <c r="AA166" s="71"/>
      <c r="AB166" s="71"/>
      <c r="AC166" s="71"/>
      <c r="AD166" s="71"/>
      <c r="AE166" s="71"/>
      <c r="AF166" s="71"/>
      <c r="AG166" s="71"/>
      <c r="AH166" s="71"/>
      <c r="AI166" s="71"/>
      <c r="AJ166" s="71"/>
      <c r="AK166" s="71"/>
      <c r="AL166" s="71"/>
      <c r="AM166" s="71"/>
      <c r="AN166" s="71"/>
      <c r="AO166" s="71"/>
      <c r="AP166" s="71"/>
      <c r="AQ166" s="71"/>
      <c r="AR166" s="71"/>
      <c r="AS166" s="71"/>
      <c r="AT166" s="71"/>
      <c r="AU166" s="71"/>
      <c r="AV166" s="71"/>
      <c r="AW166" s="71"/>
      <c r="AX166" s="71"/>
      <c r="AY166" s="71"/>
      <c r="AZ166" s="71"/>
      <c r="BA166" s="71"/>
      <c r="BB166" s="71"/>
      <c r="BC166" s="71"/>
      <c r="BD166" s="71"/>
      <c r="BE166" s="71"/>
      <c r="BF166" s="71"/>
      <c r="BG166" s="71"/>
      <c r="BH166" s="71"/>
      <c r="BI166" s="71"/>
      <c r="BJ166" s="71"/>
      <c r="BK166" s="71"/>
      <c r="BL166" s="71"/>
      <c r="BM166" s="71"/>
      <c r="BN166" s="71"/>
      <c r="BO166" s="71"/>
      <c r="BP166" s="71"/>
      <c r="BQ166" s="71"/>
      <c r="BR166" s="71"/>
      <c r="BS166" s="71"/>
      <c r="BT166" s="71"/>
      <c r="BU166" s="71"/>
      <c r="BV166" s="71"/>
      <c r="BW166" s="71"/>
      <c r="BX166" s="71"/>
      <c r="BY166" s="71"/>
      <c r="BZ166" s="71"/>
      <c r="CA166" s="71"/>
      <c r="CB166" s="71"/>
      <c r="CC166" s="71"/>
      <c r="CD166" s="71"/>
      <c r="CE166" s="71"/>
      <c r="CF166" s="71"/>
      <c r="CG166" s="71"/>
      <c r="CH166" s="71"/>
      <c r="CI166" s="71"/>
      <c r="CJ166" s="71"/>
      <c r="CK166" s="71"/>
      <c r="CL166" s="71"/>
      <c r="CM166" s="71"/>
      <c r="CN166" s="71"/>
      <c r="CO166" s="71"/>
      <c r="CP166" s="71"/>
      <c r="CQ166" s="71"/>
      <c r="CR166" s="71"/>
      <c r="CS166" s="71"/>
      <c r="CT166" s="71"/>
      <c r="CU166" s="71"/>
      <c r="CV166" s="71"/>
      <c r="CW166" s="71"/>
      <c r="CX166" s="71"/>
      <c r="CY166" s="71"/>
      <c r="CZ166" s="71"/>
      <c r="DA166" s="71"/>
      <c r="DB166" s="71"/>
      <c r="DC166" s="71"/>
      <c r="DD166" s="71"/>
      <c r="DE166" s="71"/>
      <c r="DF166" s="71"/>
      <c r="DG166" s="71"/>
      <c r="DH166" s="71"/>
      <c r="DI166" s="71"/>
      <c r="DJ166" s="71"/>
      <c r="DK166" s="71"/>
      <c r="DL166" s="71"/>
      <c r="DM166" s="71"/>
      <c r="DN166" s="71"/>
      <c r="DO166" s="71"/>
      <c r="DP166" s="71"/>
    </row>
    <row r="167" spans="1:120" x14ac:dyDescent="0.15">
      <c r="A167" s="71"/>
      <c r="B167" s="71"/>
      <c r="C167" s="71"/>
      <c r="D167" s="71"/>
      <c r="E167" s="71"/>
      <c r="F167" s="71"/>
      <c r="G167" s="71"/>
      <c r="H167" s="71"/>
      <c r="I167" s="71"/>
      <c r="J167" s="71"/>
      <c r="K167" s="71"/>
      <c r="L167" s="71"/>
      <c r="M167" s="71"/>
      <c r="N167" s="71"/>
      <c r="O167" s="71"/>
      <c r="P167" s="71"/>
      <c r="Q167" s="71"/>
      <c r="R167" s="71"/>
      <c r="S167" s="71"/>
      <c r="T167" s="71"/>
      <c r="U167" s="71"/>
      <c r="V167" s="71"/>
      <c r="W167" s="71"/>
      <c r="X167" s="71"/>
      <c r="Y167" s="71"/>
      <c r="Z167" s="71"/>
      <c r="AA167" s="71"/>
      <c r="AB167" s="71"/>
      <c r="AC167" s="71"/>
      <c r="AD167" s="71"/>
      <c r="AE167" s="71"/>
      <c r="AF167" s="71"/>
      <c r="AG167" s="71"/>
      <c r="AH167" s="71"/>
      <c r="AI167" s="71"/>
      <c r="AJ167" s="71"/>
      <c r="AK167" s="71"/>
      <c r="AL167" s="71"/>
      <c r="AM167" s="71"/>
      <c r="AN167" s="71"/>
      <c r="AO167" s="71"/>
      <c r="AP167" s="71"/>
      <c r="AQ167" s="71"/>
      <c r="AR167" s="71"/>
      <c r="AS167" s="71"/>
      <c r="AT167" s="71"/>
      <c r="AU167" s="71"/>
      <c r="AV167" s="71"/>
      <c r="AW167" s="71"/>
      <c r="AX167" s="71"/>
      <c r="AY167" s="71"/>
      <c r="AZ167" s="71"/>
      <c r="BA167" s="71"/>
      <c r="BB167" s="71"/>
      <c r="BC167" s="71"/>
      <c r="BD167" s="71"/>
      <c r="BE167" s="71"/>
      <c r="BF167" s="71"/>
      <c r="BG167" s="71"/>
      <c r="BH167" s="71"/>
      <c r="BI167" s="71"/>
      <c r="BJ167" s="71"/>
      <c r="BK167" s="71"/>
      <c r="BL167" s="71"/>
      <c r="BM167" s="71"/>
      <c r="BN167" s="71"/>
      <c r="BO167" s="71"/>
      <c r="BP167" s="71"/>
      <c r="BQ167" s="71"/>
      <c r="BR167" s="71"/>
      <c r="BS167" s="71"/>
      <c r="BT167" s="71"/>
      <c r="BU167" s="71"/>
      <c r="BV167" s="71"/>
      <c r="BW167" s="71"/>
      <c r="BX167" s="71"/>
      <c r="BY167" s="71"/>
      <c r="BZ167" s="71"/>
      <c r="CA167" s="71"/>
      <c r="CB167" s="71"/>
      <c r="CC167" s="71"/>
      <c r="CD167" s="71"/>
      <c r="CE167" s="71"/>
      <c r="CF167" s="71"/>
      <c r="CG167" s="71"/>
      <c r="CH167" s="71"/>
      <c r="CI167" s="71"/>
      <c r="CJ167" s="71"/>
      <c r="CK167" s="71"/>
      <c r="CL167" s="71"/>
      <c r="CM167" s="71"/>
      <c r="CN167" s="71"/>
      <c r="CO167" s="71"/>
      <c r="CP167" s="71"/>
      <c r="CQ167" s="71"/>
      <c r="CR167" s="71"/>
      <c r="CS167" s="71"/>
      <c r="CT167" s="71"/>
      <c r="CU167" s="71"/>
      <c r="CV167" s="71"/>
      <c r="CW167" s="71"/>
      <c r="CX167" s="71"/>
      <c r="CY167" s="71"/>
      <c r="CZ167" s="71"/>
      <c r="DA167" s="71"/>
      <c r="DB167" s="71"/>
      <c r="DC167" s="71"/>
      <c r="DD167" s="71"/>
      <c r="DE167" s="71"/>
      <c r="DF167" s="71"/>
      <c r="DG167" s="71"/>
      <c r="DH167" s="71"/>
      <c r="DI167" s="71"/>
      <c r="DJ167" s="71"/>
      <c r="DK167" s="71"/>
      <c r="DL167" s="71"/>
      <c r="DM167" s="71"/>
      <c r="DN167" s="71"/>
      <c r="DO167" s="71"/>
      <c r="DP167" s="71"/>
    </row>
    <row r="168" spans="1:120" x14ac:dyDescent="0.15">
      <c r="A168" s="71"/>
      <c r="B168" s="71"/>
      <c r="C168" s="71"/>
      <c r="D168" s="71"/>
      <c r="E168" s="71"/>
      <c r="F168" s="71"/>
      <c r="G168" s="71"/>
      <c r="H168" s="71"/>
      <c r="I168" s="71"/>
      <c r="J168" s="71"/>
      <c r="K168" s="71"/>
      <c r="L168" s="71"/>
      <c r="M168" s="71"/>
      <c r="N168" s="71"/>
      <c r="O168" s="71"/>
      <c r="P168" s="71"/>
      <c r="Q168" s="71"/>
      <c r="R168" s="71"/>
      <c r="S168" s="71"/>
      <c r="T168" s="71"/>
      <c r="U168" s="71"/>
      <c r="V168" s="71"/>
      <c r="W168" s="71"/>
      <c r="X168" s="71"/>
      <c r="Y168" s="71"/>
      <c r="Z168" s="71"/>
      <c r="AA168" s="71"/>
      <c r="AB168" s="71"/>
      <c r="AC168" s="71"/>
      <c r="AD168" s="71"/>
      <c r="AE168" s="71"/>
      <c r="AF168" s="71"/>
      <c r="AG168" s="71"/>
      <c r="AH168" s="71"/>
      <c r="AI168" s="71"/>
      <c r="AJ168" s="71"/>
      <c r="AK168" s="71"/>
      <c r="AL168" s="71"/>
      <c r="AM168" s="71"/>
      <c r="AN168" s="71"/>
      <c r="AO168" s="71"/>
      <c r="AP168" s="71"/>
      <c r="AQ168" s="71"/>
      <c r="AR168" s="71"/>
      <c r="AS168" s="71"/>
      <c r="AT168" s="71"/>
      <c r="AU168" s="71"/>
      <c r="AV168" s="71"/>
      <c r="AW168" s="71"/>
      <c r="AX168" s="71"/>
      <c r="AY168" s="71"/>
      <c r="AZ168" s="71"/>
      <c r="BA168" s="71"/>
      <c r="BB168" s="71"/>
      <c r="BC168" s="71"/>
      <c r="BD168" s="71"/>
      <c r="BE168" s="71"/>
      <c r="BF168" s="71"/>
      <c r="BG168" s="71"/>
      <c r="BH168" s="71"/>
      <c r="BI168" s="71"/>
      <c r="BJ168" s="71"/>
      <c r="BK168" s="71"/>
      <c r="BL168" s="71"/>
      <c r="BM168" s="71"/>
      <c r="BN168" s="71"/>
      <c r="BO168" s="71"/>
      <c r="BP168" s="71"/>
      <c r="BQ168" s="71"/>
      <c r="BR168" s="71"/>
      <c r="BS168" s="71"/>
      <c r="BT168" s="71"/>
      <c r="BU168" s="71"/>
      <c r="BV168" s="71"/>
      <c r="BW168" s="71"/>
      <c r="BX168" s="71"/>
      <c r="BY168" s="71"/>
      <c r="BZ168" s="71"/>
      <c r="CA168" s="71"/>
      <c r="CB168" s="71"/>
      <c r="CC168" s="71"/>
      <c r="CD168" s="71"/>
      <c r="CE168" s="71"/>
      <c r="CF168" s="71"/>
      <c r="CG168" s="71"/>
      <c r="CH168" s="71"/>
      <c r="CI168" s="71"/>
      <c r="CJ168" s="71"/>
      <c r="CK168" s="71"/>
      <c r="CL168" s="71"/>
      <c r="CM168" s="71"/>
      <c r="CN168" s="71"/>
      <c r="CO168" s="71"/>
      <c r="CP168" s="71"/>
      <c r="CQ168" s="71"/>
      <c r="CR168" s="71"/>
      <c r="CS168" s="71"/>
      <c r="CT168" s="71"/>
      <c r="CU168" s="71"/>
      <c r="CV168" s="71"/>
      <c r="CW168" s="71"/>
      <c r="CX168" s="71"/>
      <c r="CY168" s="71"/>
      <c r="CZ168" s="71"/>
      <c r="DA168" s="71"/>
      <c r="DB168" s="71"/>
      <c r="DC168" s="71"/>
      <c r="DD168" s="71"/>
      <c r="DE168" s="71"/>
      <c r="DF168" s="71"/>
      <c r="DG168" s="71"/>
      <c r="DH168" s="71"/>
      <c r="DI168" s="71"/>
      <c r="DJ168" s="71"/>
      <c r="DK168" s="71"/>
      <c r="DL168" s="71"/>
      <c r="DM168" s="71"/>
      <c r="DN168" s="71"/>
      <c r="DO168" s="71"/>
      <c r="DP168" s="71"/>
    </row>
    <row r="169" spans="1:120" x14ac:dyDescent="0.15">
      <c r="A169" s="71"/>
      <c r="B169" s="71"/>
      <c r="C169" s="71"/>
      <c r="D169" s="71"/>
      <c r="E169" s="71"/>
      <c r="F169" s="71"/>
      <c r="G169" s="71"/>
      <c r="H169" s="71"/>
      <c r="I169" s="71"/>
      <c r="J169" s="71"/>
      <c r="K169" s="71"/>
      <c r="L169" s="71"/>
      <c r="M169" s="71"/>
      <c r="N169" s="71"/>
      <c r="O169" s="71"/>
      <c r="P169" s="71"/>
      <c r="Q169" s="71"/>
      <c r="R169" s="71"/>
      <c r="S169" s="71"/>
      <c r="T169" s="71"/>
      <c r="U169" s="71"/>
      <c r="V169" s="71"/>
      <c r="W169" s="71"/>
      <c r="X169" s="71"/>
      <c r="Y169" s="71"/>
      <c r="Z169" s="71"/>
      <c r="AA169" s="71"/>
      <c r="AB169" s="71"/>
      <c r="AC169" s="71"/>
      <c r="AD169" s="71"/>
      <c r="AE169" s="71"/>
      <c r="AF169" s="71"/>
      <c r="AG169" s="71"/>
      <c r="AH169" s="71"/>
      <c r="AI169" s="71"/>
      <c r="AJ169" s="71"/>
      <c r="AK169" s="71"/>
      <c r="AL169" s="71"/>
      <c r="AM169" s="71"/>
      <c r="AN169" s="71"/>
      <c r="AO169" s="71"/>
      <c r="AP169" s="71"/>
      <c r="AQ169" s="71"/>
      <c r="AR169" s="71"/>
      <c r="AS169" s="71"/>
      <c r="AT169" s="71"/>
      <c r="AU169" s="71"/>
      <c r="AV169" s="71"/>
      <c r="AW169" s="71"/>
      <c r="AX169" s="71"/>
      <c r="AY169" s="71"/>
      <c r="AZ169" s="71"/>
      <c r="BA169" s="71"/>
      <c r="BB169" s="71"/>
      <c r="BC169" s="71"/>
      <c r="BD169" s="71"/>
      <c r="BE169" s="71"/>
      <c r="BF169" s="71"/>
      <c r="BG169" s="71"/>
      <c r="BH169" s="71"/>
      <c r="BI169" s="71"/>
      <c r="BJ169" s="71"/>
      <c r="BK169" s="71"/>
      <c r="BL169" s="71"/>
      <c r="BM169" s="71"/>
      <c r="BN169" s="71"/>
      <c r="BO169" s="71"/>
      <c r="BP169" s="71"/>
      <c r="BQ169" s="71"/>
      <c r="BR169" s="71"/>
      <c r="BS169" s="71"/>
      <c r="BT169" s="71"/>
      <c r="BU169" s="71"/>
      <c r="BV169" s="71"/>
      <c r="BW169" s="71"/>
      <c r="BX169" s="71"/>
      <c r="BY169" s="71"/>
      <c r="BZ169" s="71"/>
      <c r="CA169" s="71"/>
      <c r="CB169" s="71"/>
      <c r="CC169" s="71"/>
      <c r="CD169" s="71"/>
      <c r="CE169" s="71"/>
      <c r="CF169" s="71"/>
      <c r="CG169" s="71"/>
      <c r="CH169" s="71"/>
      <c r="CI169" s="71"/>
      <c r="CJ169" s="71"/>
      <c r="CK169" s="71"/>
      <c r="CL169" s="71"/>
      <c r="CM169" s="71"/>
      <c r="CN169" s="71"/>
      <c r="CO169" s="71"/>
      <c r="CP169" s="71"/>
      <c r="CQ169" s="71"/>
      <c r="CR169" s="71"/>
      <c r="CS169" s="71"/>
      <c r="CT169" s="71"/>
      <c r="CU169" s="71"/>
      <c r="CV169" s="71"/>
      <c r="CW169" s="71"/>
      <c r="CX169" s="71"/>
      <c r="CY169" s="71"/>
      <c r="CZ169" s="71"/>
      <c r="DA169" s="71"/>
      <c r="DB169" s="71"/>
      <c r="DC169" s="71"/>
      <c r="DD169" s="71"/>
      <c r="DE169" s="71"/>
      <c r="DF169" s="71"/>
      <c r="DG169" s="71"/>
      <c r="DH169" s="71"/>
      <c r="DI169" s="71"/>
      <c r="DJ169" s="71"/>
      <c r="DK169" s="71"/>
      <c r="DL169" s="71"/>
      <c r="DM169" s="71"/>
      <c r="DN169" s="71"/>
      <c r="DO169" s="71"/>
      <c r="DP169" s="71"/>
    </row>
    <row r="170" spans="1:120" x14ac:dyDescent="0.15">
      <c r="A170" s="71"/>
      <c r="B170" s="71"/>
      <c r="C170" s="71"/>
      <c r="D170" s="71"/>
      <c r="E170" s="71"/>
      <c r="F170" s="71"/>
      <c r="G170" s="71"/>
      <c r="H170" s="71"/>
      <c r="I170" s="71"/>
      <c r="J170" s="71"/>
      <c r="K170" s="71"/>
      <c r="L170" s="71"/>
      <c r="M170" s="71"/>
      <c r="N170" s="71"/>
      <c r="O170" s="71"/>
      <c r="P170" s="71"/>
      <c r="Q170" s="71"/>
      <c r="R170" s="71"/>
      <c r="S170" s="71"/>
      <c r="T170" s="71"/>
      <c r="U170" s="71"/>
      <c r="V170" s="71"/>
      <c r="W170" s="71"/>
      <c r="X170" s="71"/>
      <c r="Y170" s="71"/>
      <c r="Z170" s="71"/>
      <c r="AA170" s="71"/>
      <c r="AB170" s="71"/>
      <c r="AC170" s="71"/>
      <c r="AD170" s="71"/>
      <c r="AE170" s="71"/>
      <c r="AF170" s="71"/>
      <c r="AG170" s="71"/>
      <c r="AH170" s="71"/>
      <c r="AI170" s="71"/>
      <c r="AJ170" s="71"/>
      <c r="AK170" s="71"/>
      <c r="AL170" s="71"/>
      <c r="AM170" s="71"/>
      <c r="AN170" s="71"/>
      <c r="AO170" s="71"/>
      <c r="AP170" s="71"/>
      <c r="AQ170" s="71"/>
      <c r="AR170" s="71"/>
      <c r="AS170" s="71"/>
      <c r="AT170" s="71"/>
      <c r="AU170" s="71"/>
      <c r="AV170" s="71"/>
      <c r="AW170" s="71"/>
      <c r="AX170" s="71"/>
      <c r="AY170" s="71"/>
      <c r="AZ170" s="71"/>
      <c r="BA170" s="71"/>
      <c r="BB170" s="71"/>
      <c r="BC170" s="71"/>
      <c r="BD170" s="71"/>
      <c r="BE170" s="71"/>
      <c r="BF170" s="71"/>
      <c r="BG170" s="71"/>
      <c r="BH170" s="71"/>
      <c r="BI170" s="71"/>
      <c r="BJ170" s="71"/>
      <c r="BK170" s="71"/>
      <c r="BL170" s="71"/>
      <c r="BM170" s="71"/>
      <c r="BN170" s="71"/>
      <c r="BO170" s="71"/>
      <c r="BP170" s="71"/>
      <c r="BQ170" s="71"/>
      <c r="BR170" s="71"/>
      <c r="BS170" s="71"/>
      <c r="BT170" s="71"/>
      <c r="BU170" s="71"/>
      <c r="BV170" s="71"/>
      <c r="BW170" s="71"/>
      <c r="BX170" s="71"/>
      <c r="BY170" s="71"/>
      <c r="BZ170" s="71"/>
      <c r="CA170" s="71"/>
      <c r="CB170" s="71"/>
      <c r="CC170" s="71"/>
      <c r="CD170" s="71"/>
      <c r="CE170" s="71"/>
      <c r="CF170" s="71"/>
      <c r="CG170" s="71"/>
      <c r="CH170" s="71"/>
      <c r="CI170" s="71"/>
      <c r="CJ170" s="71"/>
      <c r="CK170" s="71"/>
      <c r="CL170" s="71"/>
      <c r="CM170" s="71"/>
      <c r="CN170" s="71"/>
      <c r="CO170" s="71"/>
      <c r="CP170" s="71"/>
      <c r="CQ170" s="71"/>
      <c r="CR170" s="71"/>
      <c r="CS170" s="71"/>
      <c r="CT170" s="71"/>
      <c r="CU170" s="71"/>
      <c r="CV170" s="71"/>
      <c r="CW170" s="71"/>
      <c r="CX170" s="71"/>
      <c r="CY170" s="71"/>
      <c r="CZ170" s="71"/>
      <c r="DA170" s="71"/>
      <c r="DB170" s="71"/>
      <c r="DC170" s="71"/>
      <c r="DD170" s="71"/>
      <c r="DE170" s="71"/>
      <c r="DF170" s="71"/>
      <c r="DG170" s="71"/>
      <c r="DH170" s="71"/>
      <c r="DI170" s="71"/>
      <c r="DJ170" s="71"/>
      <c r="DK170" s="71"/>
      <c r="DL170" s="71"/>
      <c r="DM170" s="71"/>
      <c r="DN170" s="71"/>
      <c r="DO170" s="71"/>
      <c r="DP170" s="71"/>
    </row>
    <row r="171" spans="1:120" x14ac:dyDescent="0.15">
      <c r="A171" s="71"/>
      <c r="B171" s="71"/>
      <c r="C171" s="71"/>
      <c r="D171" s="71"/>
      <c r="E171" s="71"/>
      <c r="F171" s="71"/>
      <c r="G171" s="71"/>
      <c r="H171" s="71"/>
      <c r="I171" s="71"/>
      <c r="J171" s="71"/>
      <c r="K171" s="71"/>
      <c r="L171" s="71"/>
      <c r="M171" s="71"/>
      <c r="N171" s="71"/>
      <c r="O171" s="71"/>
      <c r="P171" s="71"/>
      <c r="Q171" s="71"/>
      <c r="R171" s="71"/>
      <c r="S171" s="71"/>
      <c r="T171" s="71"/>
      <c r="U171" s="71"/>
      <c r="V171" s="71"/>
      <c r="W171" s="71"/>
      <c r="X171" s="71"/>
      <c r="Y171" s="71"/>
      <c r="Z171" s="71"/>
      <c r="AA171" s="71"/>
      <c r="AB171" s="71"/>
      <c r="AC171" s="71"/>
      <c r="AD171" s="71"/>
      <c r="AE171" s="71"/>
      <c r="AF171" s="71"/>
      <c r="AG171" s="71"/>
      <c r="AH171" s="71"/>
      <c r="AI171" s="71"/>
      <c r="AJ171" s="71"/>
      <c r="AK171" s="71"/>
      <c r="AL171" s="71"/>
      <c r="AM171" s="71"/>
      <c r="AN171" s="71"/>
      <c r="AO171" s="71"/>
      <c r="AP171" s="71"/>
      <c r="AQ171" s="71"/>
      <c r="AR171" s="71"/>
      <c r="AS171" s="71"/>
      <c r="AT171" s="71"/>
      <c r="AU171" s="71"/>
      <c r="AV171" s="71"/>
      <c r="AW171" s="71"/>
      <c r="AX171" s="71"/>
      <c r="AY171" s="71"/>
      <c r="AZ171" s="71"/>
      <c r="BA171" s="71"/>
      <c r="BB171" s="71"/>
      <c r="BC171" s="71"/>
      <c r="BD171" s="71"/>
      <c r="BE171" s="71"/>
      <c r="BF171" s="71"/>
      <c r="BG171" s="71"/>
      <c r="BH171" s="71"/>
      <c r="BI171" s="71"/>
      <c r="BJ171" s="71"/>
      <c r="BK171" s="71"/>
      <c r="BL171" s="71"/>
      <c r="BM171" s="71"/>
      <c r="BN171" s="71"/>
      <c r="BO171" s="71"/>
      <c r="BP171" s="71"/>
      <c r="BQ171" s="71"/>
      <c r="BR171" s="71"/>
      <c r="BS171" s="71"/>
      <c r="BT171" s="71"/>
      <c r="BU171" s="71"/>
      <c r="BV171" s="71"/>
      <c r="BW171" s="71"/>
      <c r="BX171" s="71"/>
      <c r="BY171" s="71"/>
      <c r="BZ171" s="71"/>
      <c r="CA171" s="71"/>
      <c r="CB171" s="71"/>
      <c r="CC171" s="71"/>
      <c r="CD171" s="71"/>
      <c r="CE171" s="71"/>
      <c r="CF171" s="71"/>
      <c r="CG171" s="71"/>
      <c r="CH171" s="71"/>
      <c r="CI171" s="71"/>
      <c r="CJ171" s="71"/>
      <c r="CK171" s="71"/>
      <c r="CL171" s="71"/>
      <c r="CM171" s="71"/>
      <c r="CN171" s="71"/>
      <c r="CO171" s="71"/>
      <c r="CP171" s="71"/>
      <c r="CQ171" s="71"/>
      <c r="CR171" s="71"/>
      <c r="CS171" s="71"/>
      <c r="CT171" s="71"/>
      <c r="CU171" s="71"/>
      <c r="CV171" s="71"/>
      <c r="CW171" s="71"/>
      <c r="CX171" s="71"/>
      <c r="CY171" s="71"/>
      <c r="CZ171" s="71"/>
      <c r="DA171" s="71"/>
      <c r="DB171" s="71"/>
      <c r="DC171" s="71"/>
      <c r="DD171" s="71"/>
      <c r="DE171" s="71"/>
      <c r="DF171" s="71"/>
      <c r="DG171" s="71"/>
      <c r="DH171" s="71"/>
      <c r="DI171" s="71"/>
      <c r="DJ171" s="71"/>
      <c r="DK171" s="71"/>
      <c r="DL171" s="71"/>
      <c r="DM171" s="71"/>
      <c r="DN171" s="71"/>
      <c r="DO171" s="71"/>
      <c r="DP171" s="71"/>
    </row>
    <row r="172" spans="1:120" x14ac:dyDescent="0.15">
      <c r="A172" s="71"/>
      <c r="B172" s="71"/>
      <c r="C172" s="71"/>
      <c r="D172" s="71"/>
      <c r="E172" s="71"/>
      <c r="F172" s="71"/>
      <c r="G172" s="71"/>
      <c r="H172" s="71"/>
      <c r="I172" s="71"/>
      <c r="J172" s="71"/>
      <c r="K172" s="71"/>
      <c r="L172" s="71"/>
      <c r="M172" s="71"/>
      <c r="N172" s="71"/>
      <c r="O172" s="71"/>
      <c r="P172" s="71"/>
      <c r="Q172" s="71"/>
      <c r="R172" s="71"/>
      <c r="S172" s="71"/>
      <c r="T172" s="71"/>
      <c r="U172" s="71"/>
      <c r="V172" s="71"/>
      <c r="W172" s="71"/>
      <c r="X172" s="71"/>
      <c r="Y172" s="71"/>
      <c r="Z172" s="71"/>
      <c r="AA172" s="71"/>
      <c r="AB172" s="71"/>
      <c r="AC172" s="71"/>
      <c r="AD172" s="71"/>
      <c r="AE172" s="71"/>
      <c r="AF172" s="71"/>
      <c r="AG172" s="71"/>
      <c r="AH172" s="71"/>
      <c r="AI172" s="71"/>
      <c r="AJ172" s="71"/>
      <c r="AK172" s="71"/>
      <c r="AL172" s="71"/>
      <c r="AM172" s="71"/>
      <c r="AN172" s="71"/>
      <c r="AO172" s="71"/>
      <c r="AP172" s="71"/>
      <c r="AQ172" s="71"/>
      <c r="AR172" s="71"/>
      <c r="AS172" s="71"/>
      <c r="AT172" s="71"/>
      <c r="AU172" s="71"/>
      <c r="AV172" s="71"/>
      <c r="AW172" s="71"/>
      <c r="AX172" s="71"/>
      <c r="AY172" s="71"/>
      <c r="AZ172" s="71"/>
      <c r="BA172" s="71"/>
      <c r="BB172" s="71"/>
      <c r="BC172" s="71"/>
      <c r="BD172" s="71"/>
      <c r="BE172" s="71"/>
      <c r="BF172" s="71"/>
      <c r="BG172" s="71"/>
      <c r="BH172" s="71"/>
      <c r="BI172" s="71"/>
      <c r="BJ172" s="71"/>
      <c r="BK172" s="71"/>
      <c r="BL172" s="71"/>
      <c r="BM172" s="71"/>
      <c r="BN172" s="71"/>
      <c r="BO172" s="71"/>
      <c r="BP172" s="71"/>
      <c r="BQ172" s="71"/>
      <c r="BR172" s="71"/>
      <c r="BS172" s="71"/>
      <c r="BT172" s="71"/>
      <c r="BU172" s="71"/>
      <c r="BV172" s="71"/>
      <c r="BW172" s="71"/>
      <c r="BX172" s="71"/>
      <c r="BY172" s="71"/>
      <c r="BZ172" s="71"/>
      <c r="CA172" s="71"/>
      <c r="CB172" s="71"/>
      <c r="CC172" s="71"/>
      <c r="CD172" s="71"/>
      <c r="CE172" s="71"/>
      <c r="CF172" s="71"/>
      <c r="CG172" s="71"/>
      <c r="CH172" s="71"/>
      <c r="CI172" s="71"/>
      <c r="CJ172" s="71"/>
      <c r="CK172" s="71"/>
      <c r="CL172" s="71"/>
      <c r="CM172" s="71"/>
      <c r="CN172" s="71"/>
      <c r="CO172" s="71"/>
      <c r="CP172" s="71"/>
      <c r="CQ172" s="71"/>
      <c r="CR172" s="71"/>
      <c r="CS172" s="71"/>
      <c r="CT172" s="71"/>
      <c r="CU172" s="71"/>
      <c r="CV172" s="71"/>
      <c r="CW172" s="71"/>
      <c r="CX172" s="71"/>
      <c r="CY172" s="71"/>
      <c r="CZ172" s="71"/>
      <c r="DA172" s="71"/>
      <c r="DB172" s="71"/>
      <c r="DC172" s="71"/>
      <c r="DD172" s="71"/>
      <c r="DE172" s="71"/>
      <c r="DF172" s="71"/>
      <c r="DG172" s="71"/>
      <c r="DH172" s="71"/>
      <c r="DI172" s="71"/>
      <c r="DJ172" s="71"/>
      <c r="DK172" s="71"/>
      <c r="DL172" s="71"/>
      <c r="DM172" s="71"/>
      <c r="DN172" s="71"/>
      <c r="DO172" s="71"/>
      <c r="DP172" s="71"/>
    </row>
    <row r="173" spans="1:120" x14ac:dyDescent="0.15">
      <c r="A173" s="71"/>
      <c r="B173" s="71"/>
      <c r="C173" s="71"/>
      <c r="D173" s="71"/>
      <c r="E173" s="71"/>
      <c r="F173" s="71"/>
      <c r="G173" s="71"/>
      <c r="H173" s="71"/>
      <c r="I173" s="71"/>
      <c r="J173" s="71"/>
      <c r="K173" s="71"/>
      <c r="L173" s="71"/>
      <c r="M173" s="71"/>
      <c r="N173" s="71"/>
      <c r="O173" s="71"/>
      <c r="P173" s="71"/>
      <c r="Q173" s="71"/>
      <c r="R173" s="71"/>
      <c r="S173" s="71"/>
      <c r="T173" s="71"/>
      <c r="U173" s="71"/>
      <c r="V173" s="71"/>
      <c r="W173" s="71"/>
      <c r="X173" s="71"/>
      <c r="Y173" s="71"/>
      <c r="Z173" s="71"/>
      <c r="AA173" s="71"/>
      <c r="AB173" s="71"/>
      <c r="AC173" s="71"/>
      <c r="AD173" s="71"/>
      <c r="AE173" s="71"/>
      <c r="AF173" s="71"/>
      <c r="AG173" s="71"/>
      <c r="AH173" s="71"/>
      <c r="AI173" s="71"/>
      <c r="AJ173" s="71"/>
      <c r="AK173" s="71"/>
      <c r="AL173" s="71"/>
      <c r="AM173" s="71"/>
      <c r="AN173" s="71"/>
      <c r="AO173" s="71"/>
      <c r="AP173" s="71"/>
      <c r="AQ173" s="71"/>
      <c r="AR173" s="71"/>
      <c r="AS173" s="71"/>
      <c r="AT173" s="71"/>
      <c r="AU173" s="71"/>
      <c r="AV173" s="71"/>
      <c r="AW173" s="71"/>
      <c r="AX173" s="71"/>
      <c r="AY173" s="71"/>
      <c r="AZ173" s="71"/>
      <c r="BA173" s="71"/>
      <c r="BB173" s="71"/>
      <c r="BC173" s="71"/>
      <c r="BD173" s="71"/>
      <c r="BE173" s="71"/>
      <c r="BF173" s="71"/>
      <c r="BG173" s="71"/>
      <c r="BH173" s="71"/>
      <c r="BI173" s="71"/>
      <c r="BJ173" s="71"/>
      <c r="BK173" s="71"/>
      <c r="BL173" s="71"/>
      <c r="BM173" s="71"/>
      <c r="BN173" s="71"/>
      <c r="BO173" s="71"/>
      <c r="BP173" s="71"/>
      <c r="BQ173" s="71"/>
      <c r="BR173" s="71"/>
      <c r="BS173" s="71"/>
      <c r="BT173" s="71"/>
      <c r="BU173" s="71"/>
      <c r="BV173" s="71"/>
      <c r="BW173" s="71"/>
      <c r="BX173" s="71"/>
      <c r="BY173" s="71"/>
      <c r="BZ173" s="71"/>
      <c r="CA173" s="71"/>
      <c r="CB173" s="71"/>
      <c r="CC173" s="71"/>
      <c r="CD173" s="71"/>
      <c r="CE173" s="71"/>
      <c r="CF173" s="71"/>
      <c r="CG173" s="71"/>
      <c r="CH173" s="71"/>
      <c r="CI173" s="71"/>
      <c r="CJ173" s="71"/>
      <c r="CK173" s="71"/>
      <c r="CL173" s="71"/>
      <c r="CM173" s="71"/>
      <c r="CN173" s="71"/>
      <c r="CO173" s="71"/>
      <c r="CP173" s="71"/>
      <c r="CQ173" s="71"/>
      <c r="CR173" s="71"/>
      <c r="CS173" s="71"/>
      <c r="CT173" s="71"/>
      <c r="CU173" s="71"/>
      <c r="CV173" s="71"/>
      <c r="CW173" s="71"/>
      <c r="CX173" s="71"/>
      <c r="CY173" s="71"/>
      <c r="CZ173" s="71"/>
      <c r="DA173" s="71"/>
      <c r="DB173" s="71"/>
      <c r="DC173" s="71"/>
      <c r="DD173" s="71"/>
      <c r="DE173" s="71"/>
      <c r="DF173" s="71"/>
      <c r="DG173" s="71"/>
      <c r="DH173" s="71"/>
      <c r="DI173" s="71"/>
      <c r="DJ173" s="71"/>
      <c r="DK173" s="71"/>
      <c r="DL173" s="71"/>
      <c r="DM173" s="71"/>
      <c r="DN173" s="71"/>
      <c r="DO173" s="71"/>
      <c r="DP173" s="71"/>
    </row>
    <row r="174" spans="1:120" x14ac:dyDescent="0.15">
      <c r="A174" s="71"/>
      <c r="B174" s="71"/>
      <c r="C174" s="71"/>
      <c r="D174" s="71"/>
      <c r="E174" s="71"/>
      <c r="F174" s="71"/>
      <c r="G174" s="71"/>
      <c r="H174" s="71"/>
      <c r="I174" s="71"/>
      <c r="J174" s="71"/>
      <c r="K174" s="71"/>
      <c r="L174" s="71"/>
      <c r="M174" s="71"/>
      <c r="N174" s="71"/>
      <c r="O174" s="71"/>
      <c r="P174" s="71"/>
      <c r="Q174" s="71"/>
      <c r="R174" s="71"/>
      <c r="S174" s="71"/>
      <c r="T174" s="71"/>
      <c r="U174" s="71"/>
      <c r="V174" s="71"/>
      <c r="W174" s="71"/>
      <c r="X174" s="71"/>
      <c r="Y174" s="71"/>
      <c r="Z174" s="71"/>
      <c r="AA174" s="71"/>
      <c r="AB174" s="71"/>
      <c r="AC174" s="71"/>
      <c r="AD174" s="71"/>
      <c r="AE174" s="71"/>
      <c r="AF174" s="71"/>
      <c r="AG174" s="71"/>
      <c r="AH174" s="71"/>
      <c r="AI174" s="71"/>
      <c r="AJ174" s="71"/>
      <c r="AK174" s="71"/>
      <c r="AL174" s="71"/>
      <c r="AM174" s="71"/>
      <c r="AN174" s="71"/>
      <c r="AO174" s="71"/>
      <c r="AP174" s="71"/>
      <c r="AQ174" s="71"/>
      <c r="AR174" s="71"/>
      <c r="AS174" s="71"/>
      <c r="AT174" s="71"/>
      <c r="AU174" s="71"/>
      <c r="AV174" s="71"/>
      <c r="AW174" s="71"/>
      <c r="AX174" s="71"/>
      <c r="AY174" s="71"/>
      <c r="AZ174" s="71"/>
      <c r="BA174" s="71"/>
      <c r="BB174" s="71"/>
      <c r="BC174" s="71"/>
      <c r="BD174" s="71"/>
      <c r="BE174" s="71"/>
      <c r="BF174" s="71"/>
      <c r="BG174" s="71"/>
      <c r="BH174" s="71"/>
      <c r="BI174" s="71"/>
      <c r="BJ174" s="71"/>
      <c r="BK174" s="71"/>
      <c r="BL174" s="71"/>
      <c r="BM174" s="71"/>
      <c r="BN174" s="71"/>
      <c r="BO174" s="71"/>
      <c r="BP174" s="71"/>
      <c r="BQ174" s="71"/>
      <c r="BR174" s="71"/>
      <c r="BS174" s="71"/>
      <c r="BT174" s="71"/>
      <c r="BU174" s="71"/>
      <c r="BV174" s="71"/>
      <c r="BW174" s="71"/>
      <c r="BX174" s="71"/>
      <c r="BY174" s="71"/>
      <c r="BZ174" s="71"/>
      <c r="CA174" s="71"/>
      <c r="CB174" s="71"/>
      <c r="CC174" s="71"/>
      <c r="CD174" s="71"/>
      <c r="CE174" s="71"/>
      <c r="CF174" s="71"/>
      <c r="CG174" s="71"/>
      <c r="CH174" s="71"/>
      <c r="CI174" s="71"/>
      <c r="CJ174" s="71"/>
      <c r="CK174" s="71"/>
      <c r="CL174" s="71"/>
      <c r="CM174" s="71"/>
      <c r="CN174" s="71"/>
      <c r="CO174" s="71"/>
      <c r="CP174" s="71"/>
      <c r="CQ174" s="71"/>
      <c r="CR174" s="71"/>
      <c r="CS174" s="71"/>
      <c r="CT174" s="71"/>
      <c r="CU174" s="71"/>
      <c r="CV174" s="71"/>
      <c r="CW174" s="71"/>
      <c r="CX174" s="71"/>
      <c r="CY174" s="71"/>
      <c r="CZ174" s="71"/>
      <c r="DA174" s="71"/>
      <c r="DB174" s="71"/>
      <c r="DC174" s="71"/>
      <c r="DD174" s="71"/>
      <c r="DE174" s="71"/>
      <c r="DF174" s="71"/>
      <c r="DG174" s="71"/>
      <c r="DH174" s="71"/>
      <c r="DI174" s="71"/>
      <c r="DJ174" s="71"/>
      <c r="DK174" s="71"/>
      <c r="DL174" s="71"/>
      <c r="DM174" s="71"/>
      <c r="DN174" s="71"/>
      <c r="DO174" s="71"/>
      <c r="DP174" s="71"/>
    </row>
    <row r="175" spans="1:120" x14ac:dyDescent="0.15">
      <c r="A175" s="71"/>
      <c r="B175" s="71"/>
      <c r="C175" s="71"/>
      <c r="D175" s="71"/>
      <c r="E175" s="71"/>
      <c r="F175" s="71"/>
      <c r="G175" s="71"/>
      <c r="H175" s="71"/>
      <c r="I175" s="71"/>
      <c r="J175" s="71"/>
      <c r="K175" s="71"/>
      <c r="L175" s="71"/>
      <c r="M175" s="71"/>
      <c r="N175" s="71"/>
      <c r="O175" s="71"/>
      <c r="P175" s="71"/>
      <c r="Q175" s="71"/>
      <c r="R175" s="71"/>
      <c r="S175" s="71"/>
      <c r="T175" s="71"/>
      <c r="U175" s="71"/>
      <c r="V175" s="71"/>
      <c r="W175" s="71"/>
      <c r="X175" s="71"/>
      <c r="Y175" s="71"/>
      <c r="Z175" s="71"/>
      <c r="AA175" s="71"/>
      <c r="AB175" s="71"/>
      <c r="AC175" s="71"/>
      <c r="AD175" s="71"/>
      <c r="AE175" s="71"/>
      <c r="AF175" s="71"/>
      <c r="AG175" s="71"/>
      <c r="AH175" s="71"/>
      <c r="AI175" s="71"/>
      <c r="AJ175" s="71"/>
      <c r="AK175" s="71"/>
      <c r="AL175" s="71"/>
      <c r="AM175" s="71"/>
      <c r="AN175" s="71"/>
      <c r="AO175" s="71"/>
      <c r="AP175" s="71"/>
      <c r="AQ175" s="71"/>
      <c r="AR175" s="71"/>
      <c r="AS175" s="71"/>
      <c r="AT175" s="71"/>
      <c r="AU175" s="71"/>
      <c r="AV175" s="71"/>
      <c r="AW175" s="71"/>
      <c r="AX175" s="71"/>
      <c r="AY175" s="71"/>
      <c r="AZ175" s="71"/>
      <c r="BA175" s="71"/>
      <c r="BB175" s="71"/>
      <c r="BC175" s="71"/>
      <c r="BD175" s="71"/>
      <c r="BE175" s="71"/>
      <c r="BF175" s="71"/>
      <c r="BG175" s="71"/>
      <c r="BH175" s="71"/>
      <c r="BI175" s="71"/>
      <c r="BJ175" s="71"/>
      <c r="BK175" s="71"/>
      <c r="BL175" s="71"/>
      <c r="BM175" s="71"/>
      <c r="BN175" s="71"/>
      <c r="BO175" s="71"/>
      <c r="BP175" s="71"/>
      <c r="BQ175" s="71"/>
      <c r="BR175" s="71"/>
      <c r="BS175" s="71"/>
      <c r="BT175" s="71"/>
      <c r="BU175" s="71"/>
      <c r="BV175" s="71"/>
      <c r="BW175" s="71"/>
      <c r="BX175" s="71"/>
      <c r="BY175" s="71"/>
      <c r="BZ175" s="71"/>
      <c r="CA175" s="71"/>
      <c r="CB175" s="71"/>
      <c r="CC175" s="71"/>
      <c r="CD175" s="71"/>
      <c r="CE175" s="71"/>
      <c r="CF175" s="71"/>
      <c r="CG175" s="71"/>
      <c r="CH175" s="71"/>
      <c r="CI175" s="71"/>
      <c r="CJ175" s="71"/>
      <c r="CK175" s="71"/>
      <c r="CL175" s="71"/>
      <c r="CM175" s="71"/>
      <c r="CN175" s="71"/>
      <c r="CO175" s="71"/>
      <c r="CP175" s="71"/>
      <c r="CQ175" s="71"/>
      <c r="CR175" s="71"/>
      <c r="CS175" s="71"/>
      <c r="CT175" s="71"/>
      <c r="CU175" s="71"/>
      <c r="CV175" s="71"/>
      <c r="CW175" s="71"/>
      <c r="CX175" s="71"/>
      <c r="CY175" s="71"/>
      <c r="CZ175" s="71"/>
      <c r="DA175" s="71"/>
      <c r="DB175" s="71"/>
      <c r="DC175" s="71"/>
      <c r="DD175" s="71"/>
      <c r="DE175" s="71"/>
      <c r="DF175" s="71"/>
      <c r="DG175" s="71"/>
      <c r="DH175" s="71"/>
      <c r="DI175" s="71"/>
      <c r="DJ175" s="71"/>
      <c r="DK175" s="71"/>
      <c r="DL175" s="71"/>
      <c r="DM175" s="71"/>
      <c r="DN175" s="71"/>
      <c r="DO175" s="71"/>
      <c r="DP175" s="71"/>
    </row>
    <row r="176" spans="1:120" x14ac:dyDescent="0.15">
      <c r="A176" s="71"/>
      <c r="B176" s="71"/>
      <c r="C176" s="71"/>
      <c r="D176" s="71"/>
      <c r="E176" s="71"/>
      <c r="F176" s="71"/>
      <c r="G176" s="71"/>
      <c r="H176" s="71"/>
      <c r="I176" s="71"/>
      <c r="J176" s="71"/>
      <c r="K176" s="71"/>
      <c r="L176" s="71"/>
      <c r="M176" s="71"/>
      <c r="N176" s="71"/>
      <c r="O176" s="71"/>
      <c r="P176" s="71"/>
      <c r="Q176" s="71"/>
      <c r="R176" s="71"/>
      <c r="S176" s="71"/>
      <c r="T176" s="71"/>
      <c r="U176" s="71"/>
      <c r="V176" s="71"/>
      <c r="W176" s="71"/>
      <c r="X176" s="71"/>
      <c r="Y176" s="71"/>
      <c r="Z176" s="71"/>
      <c r="AA176" s="71"/>
      <c r="AB176" s="71"/>
      <c r="AC176" s="71"/>
      <c r="AD176" s="71"/>
      <c r="AE176" s="71"/>
      <c r="AF176" s="71"/>
      <c r="AG176" s="71"/>
      <c r="AH176" s="71"/>
      <c r="AI176" s="71"/>
      <c r="AJ176" s="71"/>
      <c r="AK176" s="71"/>
      <c r="AL176" s="71"/>
      <c r="AM176" s="71"/>
      <c r="AN176" s="71"/>
      <c r="AO176" s="71"/>
      <c r="AP176" s="71"/>
      <c r="AQ176" s="71"/>
      <c r="AR176" s="71"/>
      <c r="AS176" s="71"/>
      <c r="AT176" s="71"/>
      <c r="AU176" s="71"/>
      <c r="AV176" s="71"/>
      <c r="AW176" s="71"/>
      <c r="AX176" s="71"/>
      <c r="AY176" s="71"/>
      <c r="AZ176" s="71"/>
      <c r="BA176" s="71"/>
      <c r="BB176" s="71"/>
      <c r="BC176" s="71"/>
      <c r="BD176" s="71"/>
      <c r="BE176" s="71"/>
      <c r="BF176" s="71"/>
      <c r="BG176" s="71"/>
      <c r="BH176" s="71"/>
      <c r="BI176" s="71"/>
      <c r="BJ176" s="71"/>
      <c r="BK176" s="71"/>
      <c r="BL176" s="71"/>
      <c r="BM176" s="71"/>
      <c r="BN176" s="71"/>
      <c r="BO176" s="71"/>
      <c r="BP176" s="71"/>
      <c r="BQ176" s="71"/>
      <c r="BR176" s="71"/>
      <c r="BS176" s="71"/>
      <c r="BT176" s="71"/>
      <c r="BU176" s="71"/>
      <c r="BV176" s="71"/>
      <c r="BW176" s="71"/>
      <c r="BX176" s="71"/>
      <c r="BY176" s="71"/>
      <c r="BZ176" s="71"/>
      <c r="CA176" s="71"/>
      <c r="CB176" s="71"/>
      <c r="CC176" s="71"/>
      <c r="CD176" s="71"/>
      <c r="CE176" s="71"/>
      <c r="CF176" s="71"/>
      <c r="CG176" s="71"/>
      <c r="CH176" s="71"/>
      <c r="CI176" s="71"/>
      <c r="CJ176" s="71"/>
      <c r="CK176" s="71"/>
      <c r="CL176" s="71"/>
      <c r="CM176" s="71"/>
      <c r="CN176" s="71"/>
      <c r="CO176" s="71"/>
      <c r="CP176" s="71"/>
      <c r="CQ176" s="71"/>
      <c r="CR176" s="71"/>
      <c r="CS176" s="71"/>
      <c r="CT176" s="71"/>
      <c r="CU176" s="71"/>
      <c r="CV176" s="71"/>
      <c r="CW176" s="71"/>
      <c r="CX176" s="71"/>
      <c r="CY176" s="71"/>
      <c r="CZ176" s="71"/>
      <c r="DA176" s="71"/>
      <c r="DB176" s="71"/>
      <c r="DC176" s="71"/>
      <c r="DD176" s="71"/>
      <c r="DE176" s="71"/>
      <c r="DF176" s="71"/>
      <c r="DG176" s="71"/>
      <c r="DH176" s="71"/>
      <c r="DI176" s="71"/>
      <c r="DJ176" s="71"/>
      <c r="DK176" s="71"/>
      <c r="DL176" s="71"/>
      <c r="DM176" s="71"/>
      <c r="DN176" s="71"/>
      <c r="DO176" s="71"/>
      <c r="DP176" s="71"/>
    </row>
    <row r="177" spans="1:120" x14ac:dyDescent="0.15">
      <c r="A177" s="71"/>
      <c r="B177" s="71"/>
      <c r="C177" s="71"/>
      <c r="D177" s="71"/>
      <c r="E177" s="71"/>
      <c r="F177" s="71"/>
      <c r="G177" s="71"/>
      <c r="H177" s="71"/>
      <c r="I177" s="71"/>
      <c r="J177" s="71"/>
      <c r="K177" s="71"/>
      <c r="L177" s="71"/>
      <c r="M177" s="71"/>
      <c r="N177" s="71"/>
      <c r="O177" s="71"/>
      <c r="P177" s="71"/>
      <c r="Q177" s="71"/>
      <c r="R177" s="71"/>
      <c r="S177" s="71"/>
      <c r="T177" s="71"/>
      <c r="U177" s="71"/>
      <c r="V177" s="71"/>
      <c r="W177" s="71"/>
      <c r="X177" s="71"/>
      <c r="Y177" s="71"/>
      <c r="Z177" s="71"/>
      <c r="AA177" s="71"/>
      <c r="AB177" s="71"/>
      <c r="AC177" s="71"/>
      <c r="AD177" s="71"/>
      <c r="AE177" s="71"/>
      <c r="AF177" s="71"/>
      <c r="AG177" s="71"/>
      <c r="AH177" s="71"/>
      <c r="AI177" s="71"/>
      <c r="AJ177" s="71"/>
      <c r="AK177" s="71"/>
      <c r="AL177" s="71"/>
      <c r="AM177" s="71"/>
      <c r="AN177" s="71"/>
      <c r="AO177" s="71"/>
      <c r="AP177" s="71"/>
      <c r="AQ177" s="71"/>
      <c r="AR177" s="71"/>
      <c r="AS177" s="71"/>
      <c r="AT177" s="71"/>
      <c r="AU177" s="71"/>
      <c r="AV177" s="71"/>
      <c r="AW177" s="71"/>
      <c r="AX177" s="71"/>
      <c r="AY177" s="71"/>
      <c r="AZ177" s="71"/>
      <c r="BA177" s="71"/>
      <c r="BB177" s="71"/>
      <c r="BC177" s="71"/>
      <c r="BD177" s="71"/>
      <c r="BE177" s="71"/>
      <c r="BF177" s="71"/>
      <c r="BG177" s="71"/>
      <c r="BH177" s="71"/>
      <c r="BI177" s="71"/>
      <c r="BJ177" s="71"/>
      <c r="BK177" s="71"/>
      <c r="BL177" s="71"/>
      <c r="BM177" s="71"/>
      <c r="BN177" s="71"/>
      <c r="BO177" s="71"/>
      <c r="BP177" s="71"/>
      <c r="BQ177" s="71"/>
      <c r="BR177" s="71"/>
      <c r="BS177" s="71"/>
      <c r="BT177" s="71"/>
      <c r="BU177" s="71"/>
      <c r="BV177" s="71"/>
      <c r="BW177" s="71"/>
      <c r="BX177" s="71"/>
      <c r="BY177" s="71"/>
      <c r="BZ177" s="71"/>
      <c r="CA177" s="71"/>
      <c r="CB177" s="71"/>
      <c r="CC177" s="71"/>
      <c r="CD177" s="71"/>
      <c r="CE177" s="71"/>
      <c r="CF177" s="71"/>
      <c r="CG177" s="71"/>
      <c r="CH177" s="71"/>
      <c r="CI177" s="71"/>
      <c r="CJ177" s="71"/>
      <c r="CK177" s="71"/>
      <c r="CL177" s="71"/>
      <c r="CM177" s="71"/>
      <c r="CN177" s="71"/>
      <c r="CO177" s="71"/>
      <c r="CP177" s="71"/>
      <c r="CQ177" s="71"/>
      <c r="CR177" s="71"/>
      <c r="CS177" s="71"/>
      <c r="CT177" s="71"/>
      <c r="CU177" s="71"/>
      <c r="CV177" s="71"/>
      <c r="CW177" s="71"/>
      <c r="CX177" s="71"/>
      <c r="CY177" s="71"/>
      <c r="CZ177" s="71"/>
      <c r="DA177" s="71"/>
      <c r="DB177" s="71"/>
      <c r="DC177" s="71"/>
      <c r="DD177" s="71"/>
      <c r="DE177" s="71"/>
      <c r="DF177" s="71"/>
      <c r="DG177" s="71"/>
      <c r="DH177" s="71"/>
      <c r="DI177" s="71"/>
      <c r="DJ177" s="71"/>
      <c r="DK177" s="71"/>
      <c r="DL177" s="71"/>
      <c r="DM177" s="71"/>
      <c r="DN177" s="71"/>
      <c r="DO177" s="71"/>
      <c r="DP177" s="71"/>
    </row>
    <row r="178" spans="1:120" x14ac:dyDescent="0.15">
      <c r="A178" s="71"/>
      <c r="B178" s="71"/>
      <c r="C178" s="71"/>
      <c r="D178" s="71"/>
      <c r="E178" s="71"/>
      <c r="F178" s="71"/>
      <c r="G178" s="71"/>
      <c r="H178" s="71"/>
      <c r="I178" s="71"/>
      <c r="J178" s="71"/>
      <c r="K178" s="71"/>
      <c r="L178" s="71"/>
      <c r="M178" s="71"/>
      <c r="N178" s="71"/>
      <c r="O178" s="71"/>
      <c r="P178" s="71"/>
      <c r="Q178" s="71"/>
      <c r="R178" s="71"/>
      <c r="S178" s="71"/>
      <c r="T178" s="71"/>
      <c r="U178" s="71"/>
      <c r="V178" s="71"/>
      <c r="W178" s="71"/>
      <c r="X178" s="71"/>
      <c r="Y178" s="71"/>
      <c r="Z178" s="71"/>
      <c r="AA178" s="71"/>
      <c r="AB178" s="71"/>
      <c r="AC178" s="71"/>
      <c r="AD178" s="71"/>
      <c r="AE178" s="71"/>
      <c r="AF178" s="71"/>
      <c r="AG178" s="71"/>
      <c r="AH178" s="71"/>
      <c r="AI178" s="71"/>
      <c r="AJ178" s="71"/>
      <c r="AK178" s="71"/>
      <c r="AL178" s="71"/>
      <c r="AM178" s="71"/>
      <c r="AN178" s="71"/>
      <c r="AO178" s="71"/>
      <c r="AP178" s="71"/>
      <c r="AQ178" s="71"/>
      <c r="AR178" s="71"/>
      <c r="AS178" s="71"/>
      <c r="AT178" s="71"/>
      <c r="AU178" s="71"/>
      <c r="AV178" s="71"/>
      <c r="AW178" s="71"/>
      <c r="AX178" s="71"/>
      <c r="AY178" s="71"/>
      <c r="AZ178" s="71"/>
      <c r="BA178" s="71"/>
      <c r="BB178" s="71"/>
      <c r="BC178" s="71"/>
      <c r="BD178" s="71"/>
      <c r="BE178" s="71"/>
      <c r="BF178" s="71"/>
      <c r="BG178" s="71"/>
      <c r="BH178" s="71"/>
      <c r="BI178" s="71"/>
      <c r="BJ178" s="71"/>
      <c r="BK178" s="71"/>
      <c r="BL178" s="71"/>
      <c r="BM178" s="71"/>
      <c r="BN178" s="71"/>
      <c r="BO178" s="71"/>
      <c r="BP178" s="71"/>
      <c r="BQ178" s="71"/>
      <c r="BR178" s="71"/>
      <c r="BS178" s="71"/>
      <c r="BT178" s="71"/>
      <c r="BU178" s="71"/>
      <c r="BV178" s="71"/>
      <c r="BW178" s="71"/>
      <c r="BX178" s="71"/>
      <c r="BY178" s="71"/>
      <c r="BZ178" s="71"/>
      <c r="CA178" s="71"/>
      <c r="CB178" s="71"/>
      <c r="CC178" s="71"/>
      <c r="CD178" s="71"/>
      <c r="CE178" s="71"/>
      <c r="CF178" s="71"/>
      <c r="CG178" s="71"/>
      <c r="CH178" s="71"/>
      <c r="CI178" s="71"/>
      <c r="CJ178" s="71"/>
      <c r="CK178" s="71"/>
      <c r="CL178" s="71"/>
      <c r="CM178" s="71"/>
      <c r="CN178" s="71"/>
      <c r="CO178" s="71"/>
      <c r="CP178" s="71"/>
      <c r="CQ178" s="71"/>
      <c r="CR178" s="71"/>
      <c r="CS178" s="71"/>
      <c r="CT178" s="71"/>
      <c r="CU178" s="71"/>
      <c r="CV178" s="71"/>
      <c r="CW178" s="71"/>
      <c r="CX178" s="71"/>
      <c r="CY178" s="71"/>
      <c r="CZ178" s="71"/>
      <c r="DA178" s="71"/>
      <c r="DB178" s="71"/>
      <c r="DC178" s="71"/>
      <c r="DD178" s="71"/>
      <c r="DE178" s="71"/>
      <c r="DF178" s="71"/>
      <c r="DG178" s="71"/>
      <c r="DH178" s="71"/>
      <c r="DI178" s="71"/>
      <c r="DJ178" s="71"/>
      <c r="DK178" s="71"/>
      <c r="DL178" s="71"/>
      <c r="DM178" s="71"/>
      <c r="DN178" s="71"/>
      <c r="DO178" s="71"/>
      <c r="DP178" s="71"/>
    </row>
    <row r="179" spans="1:120" x14ac:dyDescent="0.15">
      <c r="A179" s="71"/>
      <c r="B179" s="71"/>
      <c r="C179" s="71"/>
      <c r="D179" s="71"/>
      <c r="E179" s="71"/>
      <c r="F179" s="71"/>
      <c r="G179" s="71"/>
      <c r="H179" s="71"/>
      <c r="I179" s="71"/>
      <c r="J179" s="71"/>
      <c r="K179" s="71"/>
      <c r="L179" s="71"/>
      <c r="M179" s="71"/>
      <c r="N179" s="71"/>
      <c r="O179" s="71"/>
      <c r="P179" s="71"/>
      <c r="Q179" s="71"/>
      <c r="R179" s="71"/>
      <c r="S179" s="71"/>
      <c r="T179" s="71"/>
      <c r="U179" s="71"/>
      <c r="V179" s="71"/>
      <c r="W179" s="71"/>
      <c r="X179" s="71"/>
      <c r="Y179" s="71"/>
      <c r="Z179" s="71"/>
      <c r="AA179" s="71"/>
      <c r="AB179" s="71"/>
      <c r="AC179" s="71"/>
      <c r="AD179" s="71"/>
      <c r="AE179" s="71"/>
      <c r="AF179" s="71"/>
      <c r="AG179" s="71"/>
      <c r="AH179" s="71"/>
      <c r="AI179" s="71"/>
      <c r="AJ179" s="71"/>
      <c r="AK179" s="71"/>
      <c r="AL179" s="71"/>
      <c r="AM179" s="71"/>
      <c r="AN179" s="71"/>
      <c r="AO179" s="71"/>
      <c r="AP179" s="71"/>
      <c r="AQ179" s="71"/>
      <c r="AR179" s="71"/>
      <c r="AS179" s="71"/>
      <c r="AT179" s="71"/>
      <c r="AU179" s="71"/>
      <c r="AV179" s="71"/>
      <c r="AW179" s="71"/>
      <c r="AX179" s="71"/>
      <c r="AY179" s="71"/>
      <c r="AZ179" s="71"/>
      <c r="BA179" s="71"/>
      <c r="BB179" s="71"/>
      <c r="BC179" s="71"/>
      <c r="BD179" s="71"/>
      <c r="BE179" s="71"/>
      <c r="BF179" s="71"/>
      <c r="BG179" s="71"/>
      <c r="BH179" s="71"/>
      <c r="BI179" s="71"/>
      <c r="BJ179" s="71"/>
      <c r="BK179" s="71"/>
      <c r="BL179" s="71"/>
      <c r="BM179" s="71"/>
      <c r="BN179" s="71"/>
      <c r="BO179" s="71"/>
      <c r="BP179" s="71"/>
      <c r="BQ179" s="71"/>
      <c r="BR179" s="71"/>
      <c r="BS179" s="71"/>
      <c r="BT179" s="71"/>
      <c r="BU179" s="71"/>
      <c r="BV179" s="71"/>
      <c r="BW179" s="71"/>
      <c r="BX179" s="71"/>
      <c r="BY179" s="71"/>
      <c r="BZ179" s="71"/>
      <c r="CA179" s="71"/>
      <c r="CB179" s="71"/>
      <c r="CC179" s="71"/>
      <c r="CD179" s="71"/>
      <c r="CE179" s="71"/>
      <c r="CF179" s="71"/>
      <c r="CG179" s="71"/>
      <c r="CH179" s="71"/>
      <c r="CI179" s="71"/>
      <c r="CJ179" s="71"/>
      <c r="CK179" s="71"/>
      <c r="CL179" s="71"/>
      <c r="CM179" s="71"/>
      <c r="CN179" s="71"/>
      <c r="CO179" s="71"/>
      <c r="CP179" s="71"/>
      <c r="CQ179" s="71"/>
      <c r="CR179" s="71"/>
      <c r="CS179" s="71"/>
      <c r="CT179" s="71"/>
      <c r="CU179" s="71"/>
      <c r="CV179" s="71"/>
      <c r="CW179" s="71"/>
      <c r="CX179" s="71"/>
      <c r="CY179" s="71"/>
      <c r="CZ179" s="71"/>
      <c r="DA179" s="71"/>
      <c r="DB179" s="71"/>
      <c r="DC179" s="71"/>
      <c r="DD179" s="71"/>
      <c r="DE179" s="71"/>
      <c r="DF179" s="71"/>
      <c r="DG179" s="71"/>
      <c r="DH179" s="71"/>
      <c r="DI179" s="71"/>
      <c r="DJ179" s="71"/>
      <c r="DK179" s="71"/>
      <c r="DL179" s="71"/>
      <c r="DM179" s="71"/>
      <c r="DN179" s="71"/>
      <c r="DO179" s="71"/>
      <c r="DP179" s="71"/>
    </row>
    <row r="180" spans="1:120" x14ac:dyDescent="0.15">
      <c r="A180" s="71"/>
      <c r="B180" s="71"/>
      <c r="C180" s="71"/>
      <c r="D180" s="71"/>
      <c r="E180" s="71"/>
      <c r="F180" s="71"/>
      <c r="G180" s="71"/>
      <c r="H180" s="71"/>
      <c r="I180" s="71"/>
      <c r="J180" s="71"/>
      <c r="K180" s="71"/>
      <c r="L180" s="71"/>
      <c r="M180" s="71"/>
      <c r="N180" s="71"/>
      <c r="O180" s="71"/>
      <c r="P180" s="71"/>
      <c r="Q180" s="71"/>
      <c r="R180" s="71"/>
      <c r="S180" s="71"/>
      <c r="T180" s="71"/>
      <c r="U180" s="71"/>
      <c r="V180" s="71"/>
      <c r="W180" s="71"/>
      <c r="X180" s="71"/>
      <c r="Y180" s="71"/>
      <c r="Z180" s="71"/>
      <c r="AA180" s="71"/>
      <c r="AB180" s="71"/>
      <c r="AC180" s="71"/>
      <c r="AD180" s="71"/>
      <c r="AE180" s="71"/>
      <c r="AF180" s="71"/>
      <c r="AG180" s="71"/>
      <c r="AH180" s="71"/>
      <c r="AI180" s="71"/>
      <c r="AJ180" s="71"/>
      <c r="AK180" s="71"/>
      <c r="AL180" s="71"/>
      <c r="AM180" s="71"/>
      <c r="AN180" s="71"/>
      <c r="AO180" s="71"/>
      <c r="AP180" s="71"/>
      <c r="AQ180" s="71"/>
      <c r="AR180" s="71"/>
      <c r="AS180" s="71"/>
      <c r="AT180" s="71"/>
      <c r="AU180" s="71"/>
      <c r="AV180" s="71"/>
      <c r="AW180" s="71"/>
      <c r="AX180" s="71"/>
      <c r="AY180" s="71"/>
      <c r="AZ180" s="71"/>
      <c r="BA180" s="71"/>
      <c r="BB180" s="71"/>
      <c r="BC180" s="71"/>
      <c r="BD180" s="71"/>
      <c r="BE180" s="71"/>
      <c r="BF180" s="71"/>
      <c r="BG180" s="71"/>
      <c r="BH180" s="71"/>
      <c r="BI180" s="71"/>
      <c r="BJ180" s="71"/>
      <c r="BK180" s="71"/>
      <c r="BL180" s="71"/>
      <c r="BM180" s="71"/>
      <c r="BN180" s="71"/>
      <c r="BO180" s="71"/>
      <c r="BP180" s="71"/>
      <c r="BQ180" s="71"/>
      <c r="BR180" s="71"/>
      <c r="BS180" s="71"/>
      <c r="BT180" s="71"/>
      <c r="BU180" s="71"/>
      <c r="BV180" s="71"/>
      <c r="BW180" s="71"/>
      <c r="BX180" s="71"/>
      <c r="BY180" s="71"/>
      <c r="BZ180" s="71"/>
      <c r="CA180" s="71"/>
      <c r="CB180" s="71"/>
      <c r="CC180" s="71"/>
      <c r="CD180" s="71"/>
      <c r="CE180" s="71"/>
      <c r="CF180" s="71"/>
      <c r="CG180" s="71"/>
      <c r="CH180" s="71"/>
      <c r="CI180" s="71"/>
      <c r="CJ180" s="71"/>
      <c r="CK180" s="71"/>
      <c r="CL180" s="71"/>
      <c r="CM180" s="71"/>
      <c r="CN180" s="71"/>
      <c r="CO180" s="71"/>
      <c r="CP180" s="71"/>
      <c r="CQ180" s="71"/>
      <c r="CR180" s="71"/>
      <c r="CS180" s="71"/>
      <c r="CT180" s="71"/>
      <c r="CU180" s="71"/>
      <c r="CV180" s="71"/>
      <c r="CW180" s="71"/>
      <c r="CX180" s="71"/>
      <c r="CY180" s="71"/>
      <c r="CZ180" s="71"/>
      <c r="DA180" s="71"/>
      <c r="DB180" s="71"/>
      <c r="DC180" s="71"/>
      <c r="DD180" s="71"/>
      <c r="DE180" s="71"/>
      <c r="DF180" s="71"/>
      <c r="DG180" s="71"/>
      <c r="DH180" s="71"/>
      <c r="DI180" s="71"/>
      <c r="DJ180" s="71"/>
      <c r="DK180" s="71"/>
      <c r="DL180" s="71"/>
      <c r="DM180" s="71"/>
      <c r="DN180" s="71"/>
      <c r="DO180" s="71"/>
      <c r="DP180" s="71"/>
    </row>
    <row r="181" spans="1:120" x14ac:dyDescent="0.15">
      <c r="A181" s="71"/>
      <c r="B181" s="71"/>
      <c r="C181" s="71"/>
      <c r="D181" s="71"/>
      <c r="E181" s="71"/>
      <c r="F181" s="71"/>
      <c r="G181" s="71"/>
      <c r="H181" s="71"/>
      <c r="I181" s="71"/>
      <c r="J181" s="71"/>
      <c r="K181" s="71"/>
      <c r="L181" s="71"/>
      <c r="M181" s="71"/>
      <c r="N181" s="71"/>
      <c r="O181" s="71"/>
      <c r="P181" s="71"/>
      <c r="Q181" s="71"/>
      <c r="R181" s="71"/>
      <c r="S181" s="71"/>
      <c r="T181" s="71"/>
      <c r="U181" s="71"/>
      <c r="V181" s="71"/>
      <c r="W181" s="71"/>
      <c r="X181" s="71"/>
      <c r="Y181" s="71"/>
      <c r="Z181" s="71"/>
      <c r="AA181" s="71"/>
      <c r="AB181" s="71"/>
      <c r="AC181" s="71"/>
      <c r="AD181" s="71"/>
      <c r="AE181" s="71"/>
      <c r="AF181" s="71"/>
      <c r="AG181" s="71"/>
      <c r="AH181" s="71"/>
      <c r="AI181" s="71"/>
      <c r="AJ181" s="71"/>
      <c r="AK181" s="71"/>
      <c r="AL181" s="71"/>
      <c r="AM181" s="71"/>
      <c r="AN181" s="71"/>
      <c r="AO181" s="71"/>
      <c r="AP181" s="71"/>
      <c r="AQ181" s="71"/>
      <c r="AR181" s="71"/>
      <c r="AS181" s="71"/>
      <c r="AT181" s="71"/>
      <c r="AU181" s="71"/>
      <c r="AV181" s="71"/>
      <c r="AW181" s="71"/>
      <c r="AX181" s="71"/>
      <c r="AY181" s="71"/>
      <c r="AZ181" s="71"/>
      <c r="BA181" s="71"/>
      <c r="BB181" s="71"/>
      <c r="BC181" s="71"/>
      <c r="BD181" s="71"/>
      <c r="BE181" s="71"/>
      <c r="BF181" s="71"/>
      <c r="BG181" s="71"/>
      <c r="BH181" s="71"/>
      <c r="BI181" s="71"/>
      <c r="BJ181" s="71"/>
      <c r="BK181" s="71"/>
      <c r="BL181" s="71"/>
      <c r="BM181" s="71"/>
      <c r="BN181" s="71"/>
      <c r="BO181" s="71"/>
      <c r="BP181" s="71"/>
      <c r="BQ181" s="71"/>
      <c r="BR181" s="71"/>
      <c r="BS181" s="71"/>
      <c r="BT181" s="71"/>
      <c r="BU181" s="71"/>
      <c r="BV181" s="71"/>
      <c r="BW181" s="71"/>
      <c r="BX181" s="71"/>
      <c r="BY181" s="71"/>
      <c r="BZ181" s="71"/>
      <c r="CA181" s="71"/>
      <c r="CB181" s="71"/>
      <c r="CC181" s="71"/>
      <c r="CD181" s="71"/>
      <c r="CE181" s="71"/>
      <c r="CF181" s="71"/>
      <c r="CG181" s="71"/>
      <c r="CH181" s="71"/>
      <c r="CI181" s="71"/>
      <c r="CJ181" s="71"/>
      <c r="CK181" s="71"/>
      <c r="CL181" s="71"/>
      <c r="CM181" s="71"/>
      <c r="CN181" s="71"/>
      <c r="CO181" s="71"/>
      <c r="CP181" s="71"/>
      <c r="CQ181" s="71"/>
      <c r="CR181" s="71"/>
      <c r="CS181" s="71"/>
      <c r="CT181" s="71"/>
      <c r="CU181" s="71"/>
      <c r="CV181" s="71"/>
      <c r="CW181" s="71"/>
      <c r="CX181" s="71"/>
      <c r="CY181" s="71"/>
      <c r="CZ181" s="71"/>
      <c r="DA181" s="71"/>
      <c r="DB181" s="71"/>
      <c r="DC181" s="71"/>
      <c r="DD181" s="71"/>
      <c r="DE181" s="71"/>
      <c r="DF181" s="71"/>
      <c r="DG181" s="71"/>
      <c r="DH181" s="71"/>
      <c r="DI181" s="71"/>
      <c r="DJ181" s="71"/>
      <c r="DK181" s="71"/>
      <c r="DL181" s="71"/>
      <c r="DM181" s="71"/>
      <c r="DN181" s="71"/>
      <c r="DO181" s="71"/>
      <c r="DP181" s="71"/>
    </row>
    <row r="182" spans="1:120" x14ac:dyDescent="0.15">
      <c r="A182" s="71"/>
      <c r="B182" s="71"/>
      <c r="C182" s="71"/>
      <c r="D182" s="71"/>
      <c r="E182" s="71"/>
      <c r="F182" s="71"/>
      <c r="G182" s="71"/>
      <c r="H182" s="71"/>
      <c r="I182" s="71"/>
      <c r="J182" s="71"/>
      <c r="K182" s="71"/>
      <c r="L182" s="71"/>
      <c r="M182" s="71"/>
      <c r="N182" s="71"/>
      <c r="O182" s="71"/>
      <c r="P182" s="71"/>
      <c r="Q182" s="71"/>
      <c r="R182" s="71"/>
      <c r="S182" s="71"/>
      <c r="T182" s="71"/>
      <c r="U182" s="71"/>
      <c r="V182" s="71"/>
      <c r="W182" s="71"/>
      <c r="X182" s="71"/>
      <c r="Y182" s="71"/>
      <c r="Z182" s="71"/>
      <c r="AA182" s="71"/>
      <c r="AB182" s="71"/>
      <c r="AC182" s="71"/>
      <c r="AD182" s="71"/>
      <c r="AE182" s="71"/>
      <c r="AF182" s="71"/>
      <c r="AG182" s="71"/>
      <c r="AH182" s="71"/>
      <c r="AI182" s="71"/>
      <c r="AJ182" s="71"/>
      <c r="AK182" s="71"/>
      <c r="AL182" s="71"/>
      <c r="AM182" s="71"/>
      <c r="AN182" s="71"/>
      <c r="AO182" s="71"/>
      <c r="AP182" s="71"/>
      <c r="AQ182" s="71"/>
      <c r="AR182" s="71"/>
      <c r="AS182" s="71"/>
      <c r="AT182" s="71"/>
      <c r="AU182" s="71"/>
      <c r="AV182" s="71"/>
      <c r="AW182" s="71"/>
      <c r="AX182" s="71"/>
      <c r="AY182" s="71"/>
      <c r="AZ182" s="71"/>
      <c r="BA182" s="71"/>
      <c r="BB182" s="71"/>
      <c r="BC182" s="71"/>
      <c r="BD182" s="71"/>
      <c r="BE182" s="71"/>
      <c r="BF182" s="71"/>
      <c r="BG182" s="71"/>
      <c r="BH182" s="71"/>
      <c r="BI182" s="71"/>
      <c r="BJ182" s="71"/>
      <c r="BK182" s="71"/>
      <c r="BL182" s="71"/>
      <c r="BM182" s="71"/>
      <c r="BN182" s="71"/>
      <c r="BO182" s="71"/>
      <c r="BP182" s="71"/>
      <c r="BQ182" s="71"/>
      <c r="BR182" s="71"/>
      <c r="BS182" s="71"/>
      <c r="BT182" s="71"/>
      <c r="BU182" s="71"/>
      <c r="BV182" s="71"/>
      <c r="BW182" s="71"/>
      <c r="BX182" s="71"/>
      <c r="BY182" s="71"/>
      <c r="BZ182" s="71"/>
      <c r="CA182" s="71"/>
      <c r="CB182" s="71"/>
      <c r="CC182" s="71"/>
      <c r="CD182" s="71"/>
      <c r="CE182" s="71"/>
      <c r="CF182" s="71"/>
      <c r="CG182" s="71"/>
      <c r="CH182" s="71"/>
      <c r="CI182" s="71"/>
      <c r="CJ182" s="71"/>
      <c r="CK182" s="71"/>
      <c r="CL182" s="71"/>
      <c r="CM182" s="71"/>
      <c r="CN182" s="71"/>
      <c r="CO182" s="71"/>
      <c r="CP182" s="71"/>
      <c r="CQ182" s="71"/>
      <c r="CR182" s="71"/>
      <c r="CS182" s="71"/>
      <c r="CT182" s="71"/>
      <c r="CU182" s="71"/>
      <c r="CV182" s="71"/>
      <c r="CW182" s="71"/>
      <c r="CX182" s="71"/>
      <c r="CY182" s="71"/>
      <c r="CZ182" s="71"/>
      <c r="DA182" s="71"/>
      <c r="DB182" s="71"/>
      <c r="DC182" s="71"/>
      <c r="DD182" s="71"/>
      <c r="DE182" s="71"/>
      <c r="DF182" s="71"/>
      <c r="DG182" s="71"/>
      <c r="DH182" s="71"/>
      <c r="DI182" s="71"/>
      <c r="DJ182" s="71"/>
      <c r="DK182" s="71"/>
      <c r="DL182" s="71"/>
      <c r="DM182" s="71"/>
      <c r="DN182" s="71"/>
      <c r="DO182" s="71"/>
      <c r="DP182" s="71"/>
    </row>
    <row r="183" spans="1:120" x14ac:dyDescent="0.15">
      <c r="A183" s="71"/>
      <c r="B183" s="71"/>
      <c r="C183" s="71"/>
      <c r="D183" s="71"/>
      <c r="E183" s="71"/>
      <c r="F183" s="71"/>
      <c r="G183" s="71"/>
      <c r="H183" s="71"/>
      <c r="I183" s="71"/>
      <c r="J183" s="71"/>
      <c r="K183" s="71"/>
      <c r="L183" s="71"/>
      <c r="M183" s="71"/>
      <c r="N183" s="71"/>
      <c r="O183" s="71"/>
      <c r="P183" s="71"/>
      <c r="Q183" s="71"/>
      <c r="R183" s="71"/>
      <c r="S183" s="71"/>
      <c r="T183" s="71"/>
      <c r="U183" s="71"/>
      <c r="V183" s="71"/>
      <c r="W183" s="71"/>
      <c r="X183" s="71"/>
      <c r="Y183" s="71"/>
      <c r="Z183" s="71"/>
      <c r="AA183" s="71"/>
      <c r="AB183" s="71"/>
      <c r="AC183" s="71"/>
      <c r="AD183" s="71"/>
      <c r="AE183" s="71"/>
      <c r="AF183" s="71"/>
      <c r="AG183" s="71"/>
      <c r="AH183" s="71"/>
      <c r="AI183" s="71"/>
      <c r="AJ183" s="71"/>
      <c r="AK183" s="71"/>
      <c r="AL183" s="71"/>
      <c r="AM183" s="71"/>
      <c r="AN183" s="71"/>
      <c r="AO183" s="71"/>
      <c r="AP183" s="71"/>
      <c r="AQ183" s="71"/>
      <c r="AR183" s="71"/>
      <c r="AS183" s="71"/>
      <c r="AT183" s="71"/>
      <c r="AU183" s="71"/>
      <c r="AV183" s="71"/>
      <c r="AW183" s="71"/>
      <c r="AX183" s="71"/>
      <c r="AY183" s="71"/>
      <c r="AZ183" s="71"/>
      <c r="BA183" s="71"/>
      <c r="BB183" s="71"/>
      <c r="BC183" s="71"/>
      <c r="BD183" s="71"/>
      <c r="BE183" s="71"/>
      <c r="BF183" s="71"/>
      <c r="BG183" s="71"/>
      <c r="BH183" s="71"/>
      <c r="BI183" s="71"/>
      <c r="BJ183" s="71"/>
      <c r="BK183" s="71"/>
      <c r="BL183" s="71"/>
      <c r="BM183" s="71"/>
      <c r="BN183" s="71"/>
      <c r="BO183" s="71"/>
      <c r="BP183" s="71"/>
      <c r="BQ183" s="71"/>
      <c r="BR183" s="71"/>
      <c r="BS183" s="71"/>
      <c r="BT183" s="71"/>
      <c r="BU183" s="71"/>
      <c r="BV183" s="71"/>
      <c r="BW183" s="71"/>
      <c r="BX183" s="71"/>
      <c r="BY183" s="71"/>
      <c r="BZ183" s="71"/>
      <c r="CA183" s="71"/>
      <c r="CB183" s="71"/>
      <c r="CC183" s="71"/>
      <c r="CD183" s="71"/>
      <c r="CE183" s="71"/>
      <c r="CF183" s="71"/>
      <c r="CG183" s="71"/>
      <c r="CH183" s="71"/>
      <c r="CI183" s="71"/>
      <c r="CJ183" s="71"/>
      <c r="CK183" s="71"/>
      <c r="CL183" s="71"/>
      <c r="CM183" s="71"/>
      <c r="CN183" s="71"/>
      <c r="CO183" s="71"/>
      <c r="CP183" s="71"/>
      <c r="CQ183" s="71"/>
      <c r="CR183" s="71"/>
      <c r="CS183" s="71"/>
      <c r="CT183" s="71"/>
      <c r="CU183" s="71"/>
      <c r="CV183" s="71"/>
      <c r="CW183" s="71"/>
      <c r="CX183" s="71"/>
      <c r="CY183" s="71"/>
      <c r="CZ183" s="71"/>
      <c r="DA183" s="71"/>
      <c r="DB183" s="71"/>
      <c r="DC183" s="71"/>
      <c r="DD183" s="71"/>
      <c r="DE183" s="71"/>
      <c r="DF183" s="71"/>
      <c r="DG183" s="71"/>
      <c r="DH183" s="71"/>
      <c r="DI183" s="71"/>
      <c r="DJ183" s="71"/>
      <c r="DK183" s="71"/>
      <c r="DL183" s="71"/>
      <c r="DM183" s="71"/>
      <c r="DN183" s="71"/>
      <c r="DO183" s="71"/>
      <c r="DP183" s="71"/>
    </row>
    <row r="184" spans="1:120" x14ac:dyDescent="0.15">
      <c r="A184" s="71"/>
      <c r="B184" s="71"/>
      <c r="C184" s="71"/>
      <c r="D184" s="71"/>
      <c r="E184" s="71"/>
      <c r="F184" s="71"/>
      <c r="G184" s="71"/>
      <c r="H184" s="71"/>
      <c r="I184" s="71"/>
      <c r="J184" s="71"/>
      <c r="K184" s="71"/>
      <c r="L184" s="71"/>
      <c r="M184" s="71"/>
      <c r="N184" s="71"/>
      <c r="O184" s="71"/>
      <c r="P184" s="71"/>
      <c r="Q184" s="71"/>
      <c r="R184" s="71"/>
      <c r="S184" s="71"/>
      <c r="T184" s="71"/>
      <c r="U184" s="71"/>
      <c r="V184" s="71"/>
      <c r="W184" s="71"/>
      <c r="X184" s="71"/>
      <c r="Y184" s="71"/>
      <c r="Z184" s="71"/>
      <c r="AA184" s="71"/>
      <c r="AB184" s="71"/>
      <c r="AC184" s="71"/>
      <c r="AD184" s="71"/>
      <c r="AE184" s="71"/>
      <c r="AF184" s="71"/>
      <c r="AG184" s="71"/>
      <c r="AH184" s="71"/>
      <c r="AI184" s="71"/>
      <c r="AJ184" s="71"/>
      <c r="AK184" s="71"/>
      <c r="AL184" s="71"/>
      <c r="AM184" s="71"/>
      <c r="AN184" s="71"/>
      <c r="AO184" s="71"/>
      <c r="AP184" s="71"/>
      <c r="AQ184" s="71"/>
      <c r="AR184" s="71"/>
      <c r="AS184" s="71"/>
      <c r="AT184" s="71"/>
      <c r="AU184" s="71"/>
      <c r="AV184" s="71"/>
      <c r="AW184" s="71"/>
      <c r="AX184" s="71"/>
      <c r="AY184" s="71"/>
      <c r="AZ184" s="71"/>
      <c r="BA184" s="71"/>
      <c r="BB184" s="71"/>
      <c r="BC184" s="71"/>
      <c r="BD184" s="71"/>
      <c r="BE184" s="71"/>
      <c r="BF184" s="71"/>
      <c r="BG184" s="71"/>
      <c r="BH184" s="71"/>
      <c r="BI184" s="71"/>
      <c r="BJ184" s="71"/>
      <c r="BK184" s="71"/>
      <c r="BL184" s="71"/>
      <c r="BM184" s="71"/>
      <c r="BN184" s="71"/>
      <c r="BO184" s="71"/>
      <c r="BP184" s="71"/>
      <c r="BQ184" s="71"/>
      <c r="BR184" s="71"/>
      <c r="BS184" s="71"/>
      <c r="BT184" s="71"/>
      <c r="BU184" s="71"/>
      <c r="BV184" s="71"/>
      <c r="BW184" s="71"/>
      <c r="BX184" s="71"/>
      <c r="BY184" s="71"/>
      <c r="BZ184" s="71"/>
      <c r="CA184" s="71"/>
      <c r="CB184" s="71"/>
      <c r="CC184" s="71"/>
      <c r="CD184" s="71"/>
      <c r="CE184" s="71"/>
      <c r="CF184" s="71"/>
      <c r="CG184" s="71"/>
      <c r="CH184" s="71"/>
      <c r="CI184" s="71"/>
      <c r="CJ184" s="71"/>
      <c r="CK184" s="71"/>
      <c r="CL184" s="71"/>
      <c r="CM184" s="71"/>
      <c r="CN184" s="71"/>
      <c r="CO184" s="71"/>
      <c r="CP184" s="71"/>
      <c r="CQ184" s="71"/>
      <c r="CR184" s="71"/>
      <c r="CS184" s="71"/>
      <c r="CT184" s="71"/>
      <c r="CU184" s="71"/>
      <c r="CV184" s="71"/>
      <c r="CW184" s="71"/>
      <c r="CX184" s="71"/>
      <c r="CY184" s="71"/>
      <c r="CZ184" s="71"/>
      <c r="DA184" s="71"/>
      <c r="DB184" s="71"/>
      <c r="DC184" s="71"/>
      <c r="DD184" s="71"/>
      <c r="DE184" s="71"/>
      <c r="DF184" s="71"/>
      <c r="DG184" s="71"/>
      <c r="DH184" s="71"/>
      <c r="DI184" s="71"/>
      <c r="DJ184" s="71"/>
      <c r="DK184" s="71"/>
      <c r="DL184" s="71"/>
      <c r="DM184" s="71"/>
      <c r="DN184" s="71"/>
      <c r="DO184" s="71"/>
      <c r="DP184" s="71"/>
    </row>
    <row r="185" spans="1:120" x14ac:dyDescent="0.15">
      <c r="A185" s="71"/>
      <c r="B185" s="71"/>
      <c r="C185" s="71"/>
      <c r="D185" s="71"/>
      <c r="E185" s="71"/>
      <c r="F185" s="71"/>
      <c r="G185" s="71"/>
      <c r="H185" s="71"/>
      <c r="I185" s="71"/>
      <c r="J185" s="71"/>
      <c r="K185" s="71"/>
      <c r="L185" s="71"/>
      <c r="M185" s="71"/>
      <c r="N185" s="71"/>
      <c r="O185" s="71"/>
      <c r="P185" s="71"/>
      <c r="Q185" s="71"/>
      <c r="R185" s="71"/>
      <c r="S185" s="71"/>
      <c r="T185" s="71"/>
      <c r="U185" s="71"/>
      <c r="V185" s="71"/>
      <c r="W185" s="71"/>
      <c r="X185" s="71"/>
      <c r="Y185" s="71"/>
      <c r="Z185" s="71"/>
      <c r="AA185" s="71"/>
      <c r="AB185" s="71"/>
      <c r="AC185" s="71"/>
      <c r="AD185" s="71"/>
      <c r="AE185" s="71"/>
      <c r="AF185" s="71"/>
      <c r="AG185" s="71"/>
      <c r="AH185" s="71"/>
      <c r="AI185" s="71"/>
      <c r="AJ185" s="71"/>
      <c r="AK185" s="71"/>
      <c r="AL185" s="71"/>
      <c r="AM185" s="71"/>
      <c r="AN185" s="71"/>
      <c r="AO185" s="71"/>
      <c r="AP185" s="71"/>
      <c r="AQ185" s="71"/>
      <c r="AR185" s="71"/>
      <c r="AS185" s="71"/>
      <c r="AT185" s="71"/>
      <c r="AU185" s="71"/>
      <c r="AV185" s="71"/>
      <c r="AW185" s="71"/>
      <c r="AX185" s="71"/>
      <c r="AY185" s="71"/>
      <c r="AZ185" s="71"/>
      <c r="BA185" s="71"/>
      <c r="BB185" s="71"/>
      <c r="BC185" s="71"/>
      <c r="BD185" s="71"/>
      <c r="BE185" s="71"/>
      <c r="BF185" s="71"/>
      <c r="BG185" s="71"/>
      <c r="BH185" s="71"/>
      <c r="BI185" s="71"/>
      <c r="BJ185" s="71"/>
      <c r="BK185" s="71"/>
      <c r="BL185" s="71"/>
      <c r="BM185" s="71"/>
      <c r="BN185" s="71"/>
      <c r="BO185" s="71"/>
      <c r="BP185" s="71"/>
      <c r="BQ185" s="71"/>
      <c r="BR185" s="71"/>
      <c r="BS185" s="71"/>
      <c r="BT185" s="71"/>
      <c r="BU185" s="71"/>
      <c r="BV185" s="71"/>
      <c r="BW185" s="71"/>
      <c r="BX185" s="71"/>
      <c r="BY185" s="71"/>
      <c r="BZ185" s="71"/>
      <c r="CA185" s="71"/>
      <c r="CB185" s="71"/>
      <c r="CC185" s="71"/>
      <c r="CD185" s="71"/>
      <c r="CE185" s="71"/>
      <c r="CF185" s="71"/>
      <c r="CG185" s="71"/>
      <c r="CH185" s="71"/>
      <c r="CI185" s="71"/>
      <c r="CJ185" s="71"/>
      <c r="CK185" s="71"/>
      <c r="CL185" s="71"/>
      <c r="CM185" s="71"/>
      <c r="CN185" s="71"/>
      <c r="CO185" s="71"/>
      <c r="CP185" s="71"/>
      <c r="CQ185" s="71"/>
      <c r="CR185" s="71"/>
      <c r="CS185" s="71"/>
      <c r="CT185" s="71"/>
      <c r="CU185" s="71"/>
      <c r="CV185" s="71"/>
      <c r="CW185" s="71"/>
      <c r="CX185" s="71"/>
      <c r="CY185" s="71"/>
      <c r="CZ185" s="71"/>
      <c r="DA185" s="71"/>
      <c r="DB185" s="71"/>
      <c r="DC185" s="71"/>
      <c r="DD185" s="71"/>
      <c r="DE185" s="71"/>
      <c r="DF185" s="71"/>
      <c r="DG185" s="71"/>
      <c r="DH185" s="71"/>
      <c r="DI185" s="71"/>
      <c r="DJ185" s="71"/>
      <c r="DK185" s="71"/>
      <c r="DL185" s="71"/>
      <c r="DM185" s="71"/>
      <c r="DN185" s="71"/>
      <c r="DO185" s="71"/>
      <c r="DP185" s="71"/>
    </row>
    <row r="186" spans="1:120" x14ac:dyDescent="0.15">
      <c r="A186" s="71"/>
      <c r="B186" s="71"/>
      <c r="C186" s="71"/>
      <c r="D186" s="71"/>
      <c r="E186" s="71"/>
      <c r="F186" s="71"/>
      <c r="G186" s="71"/>
      <c r="H186" s="71"/>
      <c r="I186" s="71"/>
      <c r="J186" s="71"/>
      <c r="K186" s="71"/>
      <c r="L186" s="71"/>
      <c r="M186" s="71"/>
      <c r="N186" s="71"/>
      <c r="O186" s="71"/>
      <c r="P186" s="71"/>
      <c r="Q186" s="71"/>
      <c r="R186" s="71"/>
      <c r="S186" s="71"/>
      <c r="T186" s="71"/>
      <c r="U186" s="71"/>
      <c r="V186" s="71"/>
      <c r="W186" s="71"/>
      <c r="X186" s="71"/>
      <c r="Y186" s="71"/>
      <c r="Z186" s="71"/>
      <c r="AA186" s="71"/>
      <c r="AB186" s="71"/>
      <c r="AC186" s="71"/>
      <c r="AD186" s="71"/>
      <c r="AE186" s="71"/>
      <c r="AF186" s="71"/>
      <c r="AG186" s="71"/>
      <c r="AH186" s="71"/>
      <c r="AI186" s="71"/>
      <c r="AJ186" s="71"/>
      <c r="AK186" s="71"/>
      <c r="AL186" s="71"/>
      <c r="AM186" s="71"/>
      <c r="AN186" s="71"/>
      <c r="AO186" s="71"/>
      <c r="AP186" s="71"/>
      <c r="AQ186" s="71"/>
      <c r="AR186" s="71"/>
      <c r="AS186" s="71"/>
      <c r="AT186" s="71"/>
      <c r="AU186" s="71"/>
      <c r="AV186" s="71"/>
      <c r="AW186" s="71"/>
      <c r="AX186" s="71"/>
      <c r="AY186" s="71"/>
      <c r="AZ186" s="71"/>
      <c r="BA186" s="71"/>
      <c r="BB186" s="71"/>
      <c r="BC186" s="71"/>
      <c r="BD186" s="71"/>
      <c r="BE186" s="71"/>
      <c r="BF186" s="71"/>
      <c r="BG186" s="71"/>
      <c r="BH186" s="71"/>
      <c r="BI186" s="71"/>
      <c r="BJ186" s="71"/>
      <c r="BK186" s="71"/>
      <c r="BL186" s="71"/>
      <c r="BM186" s="71"/>
      <c r="BN186" s="71"/>
      <c r="BO186" s="71"/>
      <c r="BP186" s="71"/>
      <c r="BQ186" s="71"/>
      <c r="BR186" s="71"/>
      <c r="BS186" s="71"/>
      <c r="BT186" s="71"/>
      <c r="BU186" s="71"/>
      <c r="BV186" s="71"/>
      <c r="BW186" s="71"/>
      <c r="BX186" s="71"/>
      <c r="BY186" s="71"/>
      <c r="BZ186" s="71"/>
      <c r="CA186" s="71"/>
      <c r="CB186" s="71"/>
      <c r="CC186" s="71"/>
      <c r="CD186" s="71"/>
      <c r="CE186" s="71"/>
      <c r="CF186" s="71"/>
      <c r="CG186" s="71"/>
      <c r="CH186" s="71"/>
      <c r="CI186" s="71"/>
      <c r="CJ186" s="71"/>
      <c r="CK186" s="71"/>
      <c r="CL186" s="71"/>
      <c r="CM186" s="71"/>
      <c r="CN186" s="71"/>
      <c r="CO186" s="71"/>
      <c r="CP186" s="71"/>
      <c r="CQ186" s="71"/>
      <c r="CR186" s="71"/>
      <c r="CS186" s="71"/>
      <c r="CT186" s="71"/>
      <c r="CU186" s="71"/>
      <c r="CV186" s="71"/>
      <c r="CW186" s="71"/>
      <c r="CX186" s="71"/>
      <c r="CY186" s="71"/>
      <c r="CZ186" s="71"/>
      <c r="DA186" s="71"/>
      <c r="DB186" s="71"/>
      <c r="DC186" s="71"/>
      <c r="DD186" s="71"/>
      <c r="DE186" s="71"/>
      <c r="DF186" s="71"/>
      <c r="DG186" s="71"/>
      <c r="DH186" s="71"/>
      <c r="DI186" s="71"/>
      <c r="DJ186" s="71"/>
      <c r="DK186" s="71"/>
      <c r="DL186" s="71"/>
      <c r="DM186" s="71"/>
      <c r="DN186" s="71"/>
      <c r="DO186" s="71"/>
      <c r="DP186" s="71"/>
    </row>
    <row r="187" spans="1:120" x14ac:dyDescent="0.15">
      <c r="A187" s="71"/>
      <c r="B187" s="71"/>
      <c r="C187" s="71"/>
      <c r="D187" s="71"/>
      <c r="E187" s="71"/>
      <c r="F187" s="71"/>
      <c r="G187" s="71"/>
      <c r="H187" s="71"/>
      <c r="I187" s="71"/>
      <c r="J187" s="71"/>
      <c r="K187" s="71"/>
      <c r="L187" s="71"/>
      <c r="M187" s="71"/>
      <c r="N187" s="71"/>
      <c r="O187" s="71"/>
      <c r="P187" s="71"/>
      <c r="Q187" s="71"/>
      <c r="R187" s="71"/>
      <c r="S187" s="71"/>
      <c r="T187" s="71"/>
      <c r="U187" s="71"/>
      <c r="V187" s="71"/>
      <c r="W187" s="71"/>
      <c r="X187" s="71"/>
      <c r="Y187" s="71"/>
      <c r="Z187" s="71"/>
      <c r="AA187" s="71"/>
      <c r="AB187" s="71"/>
      <c r="AC187" s="71"/>
      <c r="AD187" s="71"/>
      <c r="AE187" s="71"/>
      <c r="AF187" s="71"/>
      <c r="AG187" s="71"/>
      <c r="AH187" s="71"/>
      <c r="AI187" s="71"/>
      <c r="AJ187" s="71"/>
      <c r="AK187" s="71"/>
      <c r="AL187" s="71"/>
      <c r="AM187" s="71"/>
      <c r="AN187" s="71"/>
      <c r="AO187" s="71"/>
      <c r="AP187" s="71"/>
      <c r="AQ187" s="71"/>
      <c r="AR187" s="71"/>
      <c r="AS187" s="71"/>
      <c r="AT187" s="71"/>
      <c r="AU187" s="71"/>
      <c r="AV187" s="71"/>
      <c r="AW187" s="71"/>
      <c r="AX187" s="71"/>
      <c r="AY187" s="71"/>
      <c r="AZ187" s="71"/>
      <c r="BA187" s="71"/>
      <c r="BB187" s="71"/>
      <c r="BC187" s="71"/>
      <c r="BD187" s="71"/>
      <c r="BE187" s="71"/>
      <c r="BF187" s="71"/>
      <c r="BG187" s="71"/>
      <c r="BH187" s="71"/>
      <c r="BI187" s="71"/>
      <c r="BJ187" s="71"/>
      <c r="BK187" s="71"/>
      <c r="BL187" s="71"/>
      <c r="BM187" s="71"/>
      <c r="BN187" s="71"/>
      <c r="BO187" s="71"/>
      <c r="BP187" s="71"/>
      <c r="BQ187" s="71"/>
      <c r="BR187" s="71"/>
      <c r="BS187" s="71"/>
      <c r="BT187" s="71"/>
      <c r="BU187" s="71"/>
      <c r="BV187" s="71"/>
      <c r="BW187" s="71"/>
      <c r="BX187" s="71"/>
      <c r="BY187" s="71"/>
      <c r="BZ187" s="71"/>
      <c r="CA187" s="71"/>
      <c r="CB187" s="71"/>
      <c r="CC187" s="71"/>
      <c r="CD187" s="71"/>
      <c r="CE187" s="71"/>
      <c r="CF187" s="71"/>
      <c r="CG187" s="71"/>
      <c r="CH187" s="71"/>
      <c r="CI187" s="71"/>
      <c r="CJ187" s="71"/>
      <c r="CK187" s="71"/>
      <c r="CL187" s="71"/>
      <c r="CM187" s="71"/>
      <c r="CN187" s="71"/>
      <c r="CO187" s="71"/>
      <c r="CP187" s="71"/>
      <c r="CQ187" s="71"/>
      <c r="CR187" s="71"/>
      <c r="CS187" s="71"/>
      <c r="CT187" s="71"/>
      <c r="CU187" s="71"/>
      <c r="CV187" s="71"/>
      <c r="CW187" s="71"/>
      <c r="CX187" s="71"/>
      <c r="CY187" s="71"/>
      <c r="CZ187" s="71"/>
      <c r="DA187" s="71"/>
      <c r="DB187" s="71"/>
      <c r="DC187" s="71"/>
      <c r="DD187" s="71"/>
      <c r="DE187" s="71"/>
      <c r="DF187" s="71"/>
      <c r="DG187" s="71"/>
      <c r="DH187" s="71"/>
      <c r="DI187" s="71"/>
      <c r="DJ187" s="71"/>
      <c r="DK187" s="71"/>
      <c r="DL187" s="71"/>
      <c r="DM187" s="71"/>
      <c r="DN187" s="71"/>
      <c r="DO187" s="71"/>
      <c r="DP187" s="71"/>
    </row>
    <row r="188" spans="1:120" x14ac:dyDescent="0.15">
      <c r="A188" s="71"/>
      <c r="B188" s="71"/>
      <c r="C188" s="71"/>
      <c r="D188" s="71"/>
      <c r="E188" s="71"/>
      <c r="F188" s="71"/>
      <c r="G188" s="71"/>
      <c r="H188" s="71"/>
      <c r="I188" s="71"/>
      <c r="J188" s="71"/>
      <c r="K188" s="71"/>
      <c r="L188" s="71"/>
      <c r="M188" s="71"/>
      <c r="N188" s="71"/>
      <c r="O188" s="71"/>
      <c r="P188" s="71"/>
      <c r="Q188" s="71"/>
      <c r="R188" s="71"/>
      <c r="S188" s="71"/>
      <c r="T188" s="71"/>
      <c r="U188" s="71"/>
      <c r="V188" s="71"/>
      <c r="W188" s="71"/>
      <c r="X188" s="71"/>
      <c r="Y188" s="71"/>
      <c r="Z188" s="71"/>
      <c r="AA188" s="71"/>
      <c r="AB188" s="71"/>
      <c r="AC188" s="71"/>
      <c r="AD188" s="71"/>
      <c r="AE188" s="71"/>
      <c r="AF188" s="71"/>
      <c r="AG188" s="71"/>
      <c r="AH188" s="71"/>
      <c r="AI188" s="71"/>
      <c r="AJ188" s="71"/>
      <c r="AK188" s="71"/>
      <c r="AL188" s="71"/>
      <c r="AM188" s="71"/>
      <c r="AN188" s="71"/>
      <c r="AO188" s="71"/>
      <c r="AP188" s="71"/>
      <c r="AQ188" s="71"/>
      <c r="AR188" s="71"/>
      <c r="AS188" s="71"/>
      <c r="AT188" s="71"/>
      <c r="AU188" s="71"/>
      <c r="AV188" s="71"/>
      <c r="AW188" s="71"/>
      <c r="AX188" s="71"/>
      <c r="AY188" s="71"/>
      <c r="AZ188" s="71"/>
      <c r="BA188" s="71"/>
      <c r="BB188" s="71"/>
      <c r="BC188" s="71"/>
      <c r="BD188" s="71"/>
      <c r="BE188" s="71"/>
      <c r="BF188" s="71"/>
      <c r="BG188" s="71"/>
      <c r="BH188" s="71"/>
      <c r="BI188" s="71"/>
      <c r="BJ188" s="71"/>
      <c r="BK188" s="71"/>
      <c r="BL188" s="71"/>
      <c r="BM188" s="71"/>
      <c r="BN188" s="71"/>
      <c r="BO188" s="71"/>
      <c r="BP188" s="71"/>
      <c r="BQ188" s="71"/>
      <c r="BR188" s="71"/>
      <c r="BS188" s="71"/>
      <c r="BT188" s="71"/>
      <c r="BU188" s="71"/>
      <c r="BV188" s="71"/>
      <c r="BW188" s="71"/>
      <c r="BX188" s="71"/>
      <c r="BY188" s="71"/>
      <c r="BZ188" s="71"/>
      <c r="CA188" s="71"/>
      <c r="CB188" s="71"/>
      <c r="CC188" s="71"/>
      <c r="CD188" s="71"/>
      <c r="CE188" s="71"/>
      <c r="CF188" s="71"/>
      <c r="CG188" s="71"/>
      <c r="CH188" s="71"/>
      <c r="CI188" s="71"/>
      <c r="CJ188" s="71"/>
      <c r="CK188" s="71"/>
      <c r="CL188" s="71"/>
      <c r="CM188" s="71"/>
      <c r="CN188" s="71"/>
      <c r="CO188" s="71"/>
      <c r="CP188" s="71"/>
      <c r="CQ188" s="71"/>
      <c r="CR188" s="71"/>
      <c r="CS188" s="71"/>
      <c r="CT188" s="71"/>
      <c r="CU188" s="71"/>
      <c r="CV188" s="71"/>
      <c r="CW188" s="71"/>
      <c r="CX188" s="71"/>
      <c r="CY188" s="71"/>
      <c r="CZ188" s="71"/>
      <c r="DA188" s="71"/>
      <c r="DB188" s="71"/>
      <c r="DC188" s="71"/>
      <c r="DD188" s="71"/>
      <c r="DE188" s="71"/>
      <c r="DF188" s="71"/>
      <c r="DG188" s="71"/>
      <c r="DH188" s="71"/>
      <c r="DI188" s="71"/>
      <c r="DJ188" s="71"/>
      <c r="DK188" s="71"/>
      <c r="DL188" s="71"/>
      <c r="DM188" s="71"/>
      <c r="DN188" s="71"/>
      <c r="DO188" s="71"/>
      <c r="DP188" s="71"/>
    </row>
    <row r="189" spans="1:120" x14ac:dyDescent="0.15">
      <c r="A189" s="71"/>
      <c r="B189" s="71"/>
      <c r="C189" s="71"/>
      <c r="D189" s="71"/>
      <c r="E189" s="71"/>
      <c r="F189" s="71"/>
      <c r="G189" s="71"/>
      <c r="H189" s="71"/>
      <c r="I189" s="71"/>
      <c r="J189" s="71"/>
      <c r="K189" s="71"/>
      <c r="L189" s="71"/>
      <c r="M189" s="71"/>
      <c r="N189" s="71"/>
      <c r="O189" s="71"/>
      <c r="P189" s="71"/>
      <c r="Q189" s="71"/>
      <c r="R189" s="71"/>
      <c r="S189" s="71"/>
      <c r="T189" s="71"/>
      <c r="U189" s="71"/>
      <c r="V189" s="71"/>
      <c r="W189" s="71"/>
      <c r="X189" s="71"/>
      <c r="Y189" s="71"/>
      <c r="Z189" s="71"/>
      <c r="AA189" s="71"/>
      <c r="AB189" s="71"/>
      <c r="AC189" s="71"/>
      <c r="AD189" s="71"/>
      <c r="AE189" s="71"/>
      <c r="AF189" s="71"/>
      <c r="AG189" s="71"/>
      <c r="AH189" s="71"/>
      <c r="AI189" s="71"/>
      <c r="AJ189" s="71"/>
      <c r="AK189" s="71"/>
      <c r="AL189" s="71"/>
      <c r="AM189" s="71"/>
      <c r="AN189" s="71"/>
      <c r="AO189" s="71"/>
      <c r="AP189" s="71"/>
      <c r="AQ189" s="71"/>
      <c r="AR189" s="71"/>
      <c r="AS189" s="71"/>
      <c r="AT189" s="71"/>
      <c r="AU189" s="71"/>
      <c r="AV189" s="71"/>
      <c r="AW189" s="71"/>
      <c r="AX189" s="71"/>
      <c r="AY189" s="71"/>
      <c r="AZ189" s="71"/>
      <c r="BA189" s="71"/>
      <c r="BB189" s="71"/>
      <c r="BC189" s="71"/>
      <c r="BD189" s="71"/>
      <c r="BE189" s="71"/>
      <c r="BF189" s="71"/>
      <c r="BG189" s="71"/>
      <c r="BH189" s="71"/>
      <c r="BI189" s="71"/>
      <c r="BJ189" s="71"/>
      <c r="BK189" s="71"/>
      <c r="BL189" s="71"/>
      <c r="BM189" s="71"/>
      <c r="BN189" s="71"/>
      <c r="BO189" s="71"/>
      <c r="BP189" s="71"/>
      <c r="BQ189" s="71"/>
      <c r="BR189" s="71"/>
      <c r="BS189" s="71"/>
      <c r="BT189" s="71"/>
      <c r="BU189" s="71"/>
      <c r="BV189" s="71"/>
      <c r="BW189" s="71"/>
      <c r="BX189" s="71"/>
      <c r="BY189" s="71"/>
      <c r="BZ189" s="71"/>
      <c r="CA189" s="71"/>
      <c r="CB189" s="71"/>
      <c r="CC189" s="71"/>
      <c r="CD189" s="71"/>
      <c r="CE189" s="71"/>
      <c r="CF189" s="71"/>
      <c r="CG189" s="71"/>
      <c r="CH189" s="71"/>
      <c r="CI189" s="71"/>
      <c r="CJ189" s="71"/>
      <c r="CK189" s="71"/>
      <c r="CL189" s="71"/>
      <c r="CM189" s="71"/>
      <c r="CN189" s="71"/>
      <c r="CO189" s="71"/>
      <c r="CP189" s="71"/>
      <c r="CQ189" s="71"/>
      <c r="CR189" s="71"/>
      <c r="CS189" s="71"/>
      <c r="CT189" s="71"/>
      <c r="CU189" s="71"/>
      <c r="CV189" s="71"/>
      <c r="CW189" s="71"/>
      <c r="CX189" s="71"/>
      <c r="CY189" s="71"/>
      <c r="CZ189" s="71"/>
      <c r="DA189" s="71"/>
      <c r="DB189" s="71"/>
      <c r="DC189" s="71"/>
      <c r="DD189" s="71"/>
      <c r="DE189" s="71"/>
      <c r="DF189" s="71"/>
      <c r="DG189" s="71"/>
      <c r="DH189" s="71"/>
      <c r="DI189" s="71"/>
      <c r="DJ189" s="71"/>
      <c r="DK189" s="71"/>
      <c r="DL189" s="71"/>
      <c r="DM189" s="71"/>
      <c r="DN189" s="71"/>
      <c r="DO189" s="71"/>
      <c r="DP189" s="71"/>
    </row>
    <row r="190" spans="1:120" x14ac:dyDescent="0.15">
      <c r="A190" s="71"/>
      <c r="B190" s="71"/>
      <c r="C190" s="71"/>
      <c r="D190" s="71"/>
      <c r="E190" s="71"/>
      <c r="F190" s="71"/>
      <c r="G190" s="71"/>
      <c r="H190" s="71"/>
      <c r="I190" s="71"/>
      <c r="J190" s="71"/>
      <c r="K190" s="71"/>
      <c r="L190" s="71"/>
      <c r="M190" s="71"/>
      <c r="N190" s="71"/>
      <c r="O190" s="71"/>
      <c r="P190" s="71"/>
      <c r="Q190" s="71"/>
      <c r="R190" s="71"/>
      <c r="S190" s="71"/>
      <c r="T190" s="71"/>
      <c r="U190" s="71"/>
      <c r="V190" s="71"/>
      <c r="W190" s="71"/>
      <c r="X190" s="71"/>
      <c r="Y190" s="71"/>
      <c r="Z190" s="71"/>
      <c r="AA190" s="71"/>
      <c r="AB190" s="71"/>
      <c r="AC190" s="71"/>
      <c r="AD190" s="71"/>
      <c r="AE190" s="71"/>
      <c r="AF190" s="71"/>
      <c r="AG190" s="71"/>
      <c r="AH190" s="71"/>
      <c r="AI190" s="71"/>
      <c r="AJ190" s="71"/>
      <c r="AK190" s="71"/>
      <c r="AL190" s="71"/>
      <c r="AM190" s="71"/>
      <c r="AN190" s="71"/>
      <c r="AO190" s="71"/>
      <c r="AP190" s="71"/>
      <c r="AQ190" s="71"/>
      <c r="AR190" s="71"/>
      <c r="AS190" s="71"/>
      <c r="AT190" s="71"/>
      <c r="AU190" s="71"/>
      <c r="AV190" s="71"/>
      <c r="AW190" s="71"/>
      <c r="AX190" s="71"/>
      <c r="AY190" s="71"/>
      <c r="AZ190" s="71"/>
      <c r="BA190" s="71"/>
      <c r="BB190" s="71"/>
      <c r="BC190" s="71"/>
      <c r="BD190" s="71"/>
      <c r="BE190" s="71"/>
      <c r="BF190" s="71"/>
      <c r="BG190" s="71"/>
      <c r="BH190" s="71"/>
      <c r="BI190" s="71"/>
      <c r="BJ190" s="71"/>
      <c r="BK190" s="71"/>
      <c r="BL190" s="71"/>
      <c r="BM190" s="71"/>
      <c r="BN190" s="71"/>
      <c r="BO190" s="71"/>
      <c r="BP190" s="71"/>
      <c r="BQ190" s="71"/>
      <c r="BR190" s="71"/>
      <c r="BS190" s="71"/>
      <c r="BT190" s="71"/>
      <c r="BU190" s="71"/>
      <c r="BV190" s="71"/>
      <c r="BW190" s="71"/>
      <c r="BX190" s="71"/>
      <c r="BY190" s="71"/>
      <c r="BZ190" s="71"/>
      <c r="CA190" s="71"/>
      <c r="CB190" s="71"/>
      <c r="CC190" s="71"/>
      <c r="CD190" s="71"/>
      <c r="CE190" s="71"/>
      <c r="CF190" s="71"/>
      <c r="CG190" s="71"/>
      <c r="CH190" s="71"/>
      <c r="CI190" s="71"/>
      <c r="CJ190" s="71"/>
      <c r="CK190" s="71"/>
      <c r="CL190" s="71"/>
      <c r="CM190" s="71"/>
      <c r="CN190" s="71"/>
      <c r="CO190" s="71"/>
      <c r="CP190" s="71"/>
      <c r="CQ190" s="71"/>
      <c r="CR190" s="71"/>
      <c r="CS190" s="71"/>
      <c r="CT190" s="71"/>
      <c r="CU190" s="71"/>
      <c r="CV190" s="71"/>
      <c r="CW190" s="71"/>
      <c r="CX190" s="71"/>
      <c r="CY190" s="71"/>
      <c r="CZ190" s="71"/>
      <c r="DA190" s="71"/>
      <c r="DB190" s="71"/>
      <c r="DC190" s="71"/>
      <c r="DD190" s="71"/>
      <c r="DE190" s="71"/>
      <c r="DF190" s="71"/>
      <c r="DG190" s="71"/>
      <c r="DH190" s="71"/>
      <c r="DI190" s="71"/>
      <c r="DJ190" s="71"/>
      <c r="DK190" s="71"/>
      <c r="DL190" s="71"/>
      <c r="DM190" s="71"/>
      <c r="DN190" s="71"/>
      <c r="DO190" s="71"/>
      <c r="DP190" s="71"/>
    </row>
    <row r="191" spans="1:120" x14ac:dyDescent="0.15">
      <c r="A191" s="71"/>
      <c r="B191" s="71"/>
      <c r="C191" s="71"/>
      <c r="D191" s="71"/>
      <c r="E191" s="71"/>
      <c r="F191" s="71"/>
      <c r="G191" s="71"/>
      <c r="H191" s="71"/>
      <c r="I191" s="71"/>
      <c r="J191" s="71"/>
      <c r="K191" s="71"/>
      <c r="L191" s="71"/>
      <c r="M191" s="71"/>
      <c r="N191" s="71"/>
      <c r="O191" s="71"/>
      <c r="P191" s="71"/>
      <c r="Q191" s="71"/>
      <c r="R191" s="71"/>
      <c r="S191" s="71"/>
      <c r="T191" s="71"/>
      <c r="U191" s="71"/>
      <c r="V191" s="71"/>
      <c r="W191" s="71"/>
      <c r="X191" s="71"/>
      <c r="Y191" s="71"/>
      <c r="Z191" s="71"/>
      <c r="AA191" s="71"/>
      <c r="AB191" s="71"/>
      <c r="AC191" s="71"/>
      <c r="AD191" s="71"/>
      <c r="AE191" s="71"/>
      <c r="AF191" s="71"/>
      <c r="AG191" s="71"/>
      <c r="AH191" s="71"/>
      <c r="AI191" s="71"/>
      <c r="AJ191" s="71"/>
      <c r="AK191" s="71"/>
      <c r="AL191" s="71"/>
      <c r="AM191" s="71"/>
      <c r="AN191" s="71"/>
      <c r="AO191" s="71"/>
      <c r="AP191" s="71"/>
      <c r="AQ191" s="71"/>
      <c r="AR191" s="71"/>
      <c r="AS191" s="71"/>
      <c r="AT191" s="71"/>
      <c r="AU191" s="71"/>
      <c r="AV191" s="71"/>
      <c r="AW191" s="71"/>
      <c r="AX191" s="71"/>
      <c r="AY191" s="71"/>
      <c r="AZ191" s="71"/>
      <c r="BA191" s="71"/>
      <c r="BB191" s="71"/>
      <c r="BC191" s="71"/>
      <c r="BD191" s="71"/>
      <c r="BE191" s="71"/>
      <c r="BF191" s="71"/>
      <c r="BG191" s="71"/>
      <c r="BH191" s="71"/>
      <c r="BI191" s="71"/>
      <c r="BJ191" s="71"/>
      <c r="BK191" s="71"/>
      <c r="BL191" s="71"/>
      <c r="BM191" s="71"/>
      <c r="BN191" s="71"/>
      <c r="BO191" s="71"/>
      <c r="BP191" s="71"/>
      <c r="BQ191" s="71"/>
      <c r="BR191" s="71"/>
      <c r="BS191" s="71"/>
      <c r="BT191" s="71"/>
      <c r="BU191" s="71"/>
      <c r="BV191" s="71"/>
      <c r="BW191" s="71"/>
      <c r="BX191" s="71"/>
      <c r="BY191" s="71"/>
      <c r="BZ191" s="71"/>
      <c r="CA191" s="71"/>
      <c r="CB191" s="71"/>
      <c r="CC191" s="71"/>
      <c r="CD191" s="71"/>
      <c r="CE191" s="71"/>
      <c r="CF191" s="71"/>
      <c r="CG191" s="71"/>
      <c r="CH191" s="71"/>
      <c r="CI191" s="71"/>
      <c r="CJ191" s="71"/>
      <c r="CK191" s="71"/>
      <c r="CL191" s="71"/>
      <c r="CM191" s="71"/>
      <c r="CN191" s="71"/>
      <c r="CO191" s="71"/>
      <c r="CP191" s="71"/>
      <c r="CQ191" s="71"/>
      <c r="CR191" s="71"/>
      <c r="CS191" s="71"/>
      <c r="CT191" s="71"/>
      <c r="CU191" s="71"/>
      <c r="CV191" s="71"/>
      <c r="CW191" s="71"/>
      <c r="CX191" s="71"/>
      <c r="CY191" s="71"/>
      <c r="CZ191" s="71"/>
      <c r="DA191" s="71"/>
      <c r="DB191" s="71"/>
      <c r="DC191" s="71"/>
      <c r="DD191" s="71"/>
      <c r="DE191" s="71"/>
      <c r="DF191" s="71"/>
      <c r="DG191" s="71"/>
      <c r="DH191" s="71"/>
      <c r="DI191" s="71"/>
      <c r="DJ191" s="71"/>
      <c r="DK191" s="71"/>
      <c r="DL191" s="71"/>
      <c r="DM191" s="71"/>
      <c r="DN191" s="71"/>
      <c r="DO191" s="71"/>
      <c r="DP191" s="71"/>
    </row>
    <row r="192" spans="1:120" x14ac:dyDescent="0.15">
      <c r="A192" s="71"/>
      <c r="B192" s="71"/>
      <c r="C192" s="71"/>
      <c r="D192" s="71"/>
      <c r="E192" s="71"/>
      <c r="F192" s="71"/>
      <c r="G192" s="71"/>
      <c r="H192" s="71"/>
      <c r="I192" s="71"/>
      <c r="J192" s="71"/>
      <c r="K192" s="71"/>
      <c r="L192" s="71"/>
      <c r="M192" s="71"/>
      <c r="N192" s="71"/>
      <c r="O192" s="71"/>
      <c r="P192" s="71"/>
      <c r="Q192" s="71"/>
      <c r="R192" s="71"/>
      <c r="S192" s="71"/>
      <c r="T192" s="71"/>
      <c r="U192" s="71"/>
      <c r="V192" s="71"/>
      <c r="W192" s="71"/>
      <c r="X192" s="71"/>
      <c r="Y192" s="71"/>
      <c r="Z192" s="71"/>
      <c r="AA192" s="71"/>
      <c r="AB192" s="71"/>
      <c r="AC192" s="71"/>
      <c r="AD192" s="71"/>
      <c r="AE192" s="71"/>
      <c r="AF192" s="71"/>
      <c r="AG192" s="71"/>
      <c r="AH192" s="71"/>
      <c r="AI192" s="71"/>
      <c r="AJ192" s="71"/>
      <c r="AK192" s="71"/>
      <c r="AL192" s="71"/>
      <c r="AM192" s="71"/>
      <c r="AN192" s="71"/>
      <c r="AO192" s="71"/>
      <c r="AP192" s="71"/>
      <c r="AQ192" s="71"/>
      <c r="AR192" s="71"/>
      <c r="AS192" s="71"/>
      <c r="AT192" s="71"/>
      <c r="AU192" s="71"/>
      <c r="AV192" s="71"/>
      <c r="AW192" s="71"/>
      <c r="AX192" s="71"/>
      <c r="AY192" s="71"/>
      <c r="AZ192" s="71"/>
      <c r="BA192" s="71"/>
      <c r="BB192" s="71"/>
      <c r="BC192" s="71"/>
      <c r="BD192" s="71"/>
      <c r="BE192" s="71"/>
      <c r="BF192" s="71"/>
      <c r="BG192" s="71"/>
      <c r="BH192" s="71"/>
      <c r="BI192" s="71"/>
      <c r="BJ192" s="71"/>
      <c r="BK192" s="71"/>
      <c r="BL192" s="71"/>
      <c r="BM192" s="71"/>
      <c r="BN192" s="71"/>
      <c r="BO192" s="71"/>
      <c r="BP192" s="71"/>
      <c r="BQ192" s="71"/>
      <c r="BR192" s="71"/>
      <c r="BS192" s="71"/>
      <c r="BT192" s="71"/>
      <c r="BU192" s="71"/>
      <c r="BV192" s="71"/>
      <c r="BW192" s="71"/>
      <c r="BX192" s="71"/>
      <c r="BY192" s="71"/>
      <c r="BZ192" s="71"/>
      <c r="CA192" s="71"/>
      <c r="CB192" s="71"/>
      <c r="CC192" s="71"/>
      <c r="CD192" s="71"/>
      <c r="CE192" s="71"/>
      <c r="CF192" s="71"/>
      <c r="CG192" s="71"/>
      <c r="CH192" s="71"/>
      <c r="CI192" s="71"/>
      <c r="CJ192" s="71"/>
      <c r="CK192" s="71"/>
      <c r="CL192" s="71"/>
      <c r="CM192" s="71"/>
      <c r="CN192" s="71"/>
      <c r="CO192" s="71"/>
      <c r="CP192" s="71"/>
      <c r="CQ192" s="71"/>
      <c r="CR192" s="71"/>
      <c r="CS192" s="71"/>
      <c r="CT192" s="71"/>
      <c r="CU192" s="71"/>
      <c r="CV192" s="71"/>
      <c r="CW192" s="71"/>
      <c r="CX192" s="71"/>
      <c r="CY192" s="71"/>
      <c r="CZ192" s="71"/>
      <c r="DA192" s="71"/>
      <c r="DB192" s="71"/>
      <c r="DC192" s="71"/>
      <c r="DD192" s="71"/>
      <c r="DE192" s="71"/>
      <c r="DF192" s="71"/>
      <c r="DG192" s="71"/>
      <c r="DH192" s="71"/>
      <c r="DI192" s="71"/>
      <c r="DJ192" s="71"/>
      <c r="DK192" s="71"/>
      <c r="DL192" s="71"/>
      <c r="DM192" s="71"/>
      <c r="DN192" s="71"/>
      <c r="DO192" s="71"/>
      <c r="DP192" s="71"/>
    </row>
    <row r="193" spans="1:120" x14ac:dyDescent="0.15">
      <c r="A193" s="71"/>
      <c r="B193" s="71"/>
      <c r="C193" s="71"/>
      <c r="D193" s="71"/>
      <c r="E193" s="71"/>
      <c r="F193" s="71"/>
      <c r="G193" s="71"/>
      <c r="H193" s="71"/>
      <c r="I193" s="71"/>
      <c r="J193" s="71"/>
      <c r="K193" s="71"/>
      <c r="L193" s="71"/>
      <c r="M193" s="71"/>
      <c r="N193" s="71"/>
      <c r="O193" s="71"/>
      <c r="P193" s="71"/>
      <c r="Q193" s="71"/>
      <c r="R193" s="71"/>
      <c r="S193" s="71"/>
      <c r="T193" s="71"/>
      <c r="U193" s="71"/>
      <c r="V193" s="71"/>
      <c r="W193" s="71"/>
      <c r="X193" s="71"/>
      <c r="Y193" s="71"/>
      <c r="Z193" s="71"/>
      <c r="AA193" s="71"/>
      <c r="AB193" s="71"/>
      <c r="AC193" s="71"/>
      <c r="AD193" s="71"/>
      <c r="AE193" s="71"/>
      <c r="AF193" s="71"/>
      <c r="AG193" s="71"/>
      <c r="AH193" s="71"/>
      <c r="AI193" s="71"/>
      <c r="AJ193" s="71"/>
      <c r="AK193" s="71"/>
      <c r="AL193" s="71"/>
      <c r="AM193" s="71"/>
      <c r="AN193" s="71"/>
      <c r="AO193" s="71"/>
      <c r="AP193" s="71"/>
      <c r="AQ193" s="71"/>
      <c r="AR193" s="71"/>
      <c r="AS193" s="71"/>
      <c r="AT193" s="71"/>
      <c r="AU193" s="71"/>
      <c r="AV193" s="71"/>
      <c r="AW193" s="71"/>
      <c r="AX193" s="71"/>
      <c r="AY193" s="71"/>
      <c r="AZ193" s="71"/>
      <c r="BA193" s="71"/>
      <c r="BB193" s="71"/>
      <c r="BC193" s="71"/>
      <c r="BD193" s="71"/>
      <c r="BE193" s="71"/>
      <c r="BF193" s="71"/>
      <c r="BG193" s="71"/>
      <c r="BH193" s="71"/>
      <c r="BI193" s="71"/>
      <c r="BJ193" s="71"/>
      <c r="BK193" s="71"/>
      <c r="BL193" s="71"/>
      <c r="BM193" s="71"/>
      <c r="BN193" s="71"/>
      <c r="BO193" s="71"/>
      <c r="BP193" s="71"/>
      <c r="BQ193" s="71"/>
      <c r="BR193" s="71"/>
      <c r="BS193" s="71"/>
      <c r="BT193" s="71"/>
      <c r="BU193" s="71"/>
      <c r="BV193" s="71"/>
      <c r="BW193" s="71"/>
      <c r="BX193" s="71"/>
      <c r="BY193" s="71"/>
      <c r="BZ193" s="71"/>
      <c r="CA193" s="71"/>
      <c r="CB193" s="71"/>
      <c r="CC193" s="71"/>
      <c r="CD193" s="71"/>
      <c r="CE193" s="71"/>
      <c r="CF193" s="71"/>
      <c r="CG193" s="71"/>
      <c r="CH193" s="71"/>
      <c r="CI193" s="71"/>
      <c r="CJ193" s="71"/>
      <c r="CK193" s="71"/>
      <c r="CL193" s="71"/>
      <c r="CM193" s="71"/>
      <c r="CN193" s="71"/>
      <c r="CO193" s="71"/>
      <c r="CP193" s="71"/>
      <c r="CQ193" s="71"/>
      <c r="CR193" s="71"/>
      <c r="CS193" s="71"/>
      <c r="CT193" s="71"/>
      <c r="CU193" s="71"/>
      <c r="CV193" s="71"/>
      <c r="CW193" s="71"/>
      <c r="CX193" s="71"/>
      <c r="CY193" s="71"/>
      <c r="CZ193" s="71"/>
      <c r="DA193" s="71"/>
      <c r="DB193" s="71"/>
      <c r="DC193" s="71"/>
      <c r="DD193" s="71"/>
      <c r="DE193" s="71"/>
      <c r="DF193" s="71"/>
      <c r="DG193" s="71"/>
      <c r="DH193" s="71"/>
      <c r="DI193" s="71"/>
      <c r="DJ193" s="71"/>
      <c r="DK193" s="71"/>
      <c r="DL193" s="71"/>
      <c r="DM193" s="71"/>
      <c r="DN193" s="71"/>
      <c r="DO193" s="71"/>
      <c r="DP193" s="71"/>
    </row>
    <row r="194" spans="1:120" x14ac:dyDescent="0.15">
      <c r="A194" s="71"/>
      <c r="B194" s="71"/>
      <c r="C194" s="71"/>
      <c r="D194" s="71"/>
      <c r="E194" s="71"/>
      <c r="F194" s="71"/>
      <c r="G194" s="71"/>
      <c r="H194" s="71"/>
      <c r="I194" s="71"/>
      <c r="J194" s="71"/>
      <c r="K194" s="71"/>
      <c r="L194" s="71"/>
      <c r="M194" s="71"/>
      <c r="N194" s="71"/>
      <c r="O194" s="71"/>
      <c r="P194" s="71"/>
      <c r="Q194" s="71"/>
      <c r="R194" s="71"/>
      <c r="S194" s="71"/>
      <c r="T194" s="71"/>
      <c r="U194" s="71"/>
      <c r="V194" s="71"/>
      <c r="W194" s="71"/>
      <c r="X194" s="71"/>
      <c r="Y194" s="71"/>
      <c r="Z194" s="71"/>
      <c r="AA194" s="71"/>
      <c r="AB194" s="71"/>
      <c r="AC194" s="71"/>
      <c r="AD194" s="71"/>
      <c r="AE194" s="71"/>
      <c r="AF194" s="71"/>
      <c r="AG194" s="71"/>
      <c r="AH194" s="71"/>
      <c r="AI194" s="71"/>
      <c r="AJ194" s="71"/>
      <c r="AK194" s="71"/>
      <c r="AL194" s="71"/>
      <c r="AM194" s="71"/>
      <c r="AN194" s="71"/>
      <c r="AO194" s="71"/>
      <c r="AP194" s="71"/>
      <c r="AQ194" s="71"/>
      <c r="AR194" s="71"/>
      <c r="AS194" s="71"/>
      <c r="AT194" s="71"/>
      <c r="AU194" s="71"/>
      <c r="AV194" s="71"/>
      <c r="AW194" s="71"/>
      <c r="AX194" s="71"/>
      <c r="AY194" s="71"/>
      <c r="AZ194" s="71"/>
      <c r="BA194" s="71"/>
      <c r="BB194" s="71"/>
      <c r="BC194" s="71"/>
      <c r="BD194" s="71"/>
      <c r="BE194" s="71"/>
      <c r="BF194" s="71"/>
      <c r="BG194" s="71"/>
      <c r="BH194" s="71"/>
      <c r="BI194" s="71"/>
      <c r="BJ194" s="71"/>
      <c r="BK194" s="71"/>
      <c r="BL194" s="71"/>
      <c r="BM194" s="71"/>
      <c r="BN194" s="71"/>
      <c r="BO194" s="71"/>
      <c r="BP194" s="71"/>
      <c r="BQ194" s="71"/>
      <c r="BR194" s="71"/>
      <c r="BS194" s="71"/>
      <c r="BT194" s="71"/>
      <c r="BU194" s="71"/>
      <c r="BV194" s="71"/>
      <c r="BW194" s="71"/>
      <c r="BX194" s="71"/>
      <c r="BY194" s="71"/>
      <c r="BZ194" s="71"/>
      <c r="CA194" s="71"/>
      <c r="CB194" s="71"/>
      <c r="CC194" s="71"/>
      <c r="CD194" s="71"/>
      <c r="CE194" s="71"/>
      <c r="CF194" s="71"/>
      <c r="CG194" s="71"/>
      <c r="CH194" s="71"/>
      <c r="CI194" s="71"/>
      <c r="CJ194" s="71"/>
      <c r="CK194" s="71"/>
      <c r="CL194" s="71"/>
      <c r="CM194" s="71"/>
      <c r="CN194" s="71"/>
      <c r="CO194" s="71"/>
      <c r="CP194" s="71"/>
      <c r="CQ194" s="71"/>
      <c r="CR194" s="71"/>
      <c r="CS194" s="71"/>
      <c r="CT194" s="71"/>
      <c r="CU194" s="71"/>
      <c r="CV194" s="71"/>
      <c r="CW194" s="71"/>
      <c r="CX194" s="71"/>
      <c r="CY194" s="71"/>
      <c r="CZ194" s="71"/>
      <c r="DA194" s="71"/>
      <c r="DB194" s="71"/>
      <c r="DC194" s="71"/>
      <c r="DD194" s="71"/>
      <c r="DE194" s="71"/>
      <c r="DF194" s="71"/>
      <c r="DG194" s="71"/>
      <c r="DH194" s="71"/>
      <c r="DI194" s="71"/>
      <c r="DJ194" s="71"/>
      <c r="DK194" s="71"/>
      <c r="DL194" s="71"/>
      <c r="DM194" s="71"/>
      <c r="DN194" s="71"/>
      <c r="DO194" s="71"/>
      <c r="DP194" s="71"/>
    </row>
    <row r="195" spans="1:120" x14ac:dyDescent="0.15">
      <c r="A195" s="71"/>
      <c r="B195" s="71"/>
      <c r="C195" s="71"/>
      <c r="D195" s="71"/>
      <c r="E195" s="71"/>
      <c r="F195" s="71"/>
      <c r="G195" s="71"/>
      <c r="H195" s="71"/>
      <c r="I195" s="71"/>
      <c r="J195" s="71"/>
      <c r="K195" s="71"/>
      <c r="L195" s="71"/>
      <c r="M195" s="71"/>
      <c r="N195" s="71"/>
      <c r="O195" s="71"/>
      <c r="P195" s="71"/>
      <c r="Q195" s="71"/>
      <c r="R195" s="71"/>
      <c r="S195" s="71"/>
      <c r="T195" s="71"/>
      <c r="U195" s="71"/>
      <c r="V195" s="71"/>
      <c r="W195" s="71"/>
      <c r="X195" s="71"/>
      <c r="Y195" s="71"/>
      <c r="Z195" s="71"/>
      <c r="AA195" s="71"/>
      <c r="AB195" s="71"/>
      <c r="AC195" s="71"/>
      <c r="AD195" s="71"/>
      <c r="AE195" s="71"/>
      <c r="AF195" s="71"/>
      <c r="AG195" s="71"/>
      <c r="AH195" s="71"/>
      <c r="AI195" s="71"/>
      <c r="AJ195" s="71"/>
      <c r="AK195" s="71"/>
      <c r="AL195" s="71"/>
      <c r="AM195" s="71"/>
      <c r="AN195" s="71"/>
      <c r="AO195" s="71"/>
      <c r="AP195" s="71"/>
      <c r="AQ195" s="71"/>
      <c r="AR195" s="71"/>
      <c r="AS195" s="71"/>
      <c r="AT195" s="71"/>
      <c r="AU195" s="71"/>
      <c r="AV195" s="71"/>
      <c r="AW195" s="71"/>
      <c r="AX195" s="71"/>
      <c r="AY195" s="71"/>
      <c r="AZ195" s="71"/>
      <c r="BA195" s="71"/>
      <c r="BB195" s="71"/>
      <c r="BC195" s="71"/>
      <c r="BD195" s="71"/>
      <c r="BE195" s="71"/>
      <c r="BF195" s="71"/>
      <c r="BG195" s="71"/>
      <c r="BH195" s="71"/>
      <c r="BI195" s="71"/>
      <c r="BJ195" s="71"/>
      <c r="BK195" s="71"/>
      <c r="BL195" s="71"/>
      <c r="BM195" s="71"/>
      <c r="BN195" s="71"/>
      <c r="BO195" s="71"/>
      <c r="BP195" s="71"/>
      <c r="BQ195" s="71"/>
      <c r="BR195" s="71"/>
      <c r="BS195" s="71"/>
      <c r="BT195" s="71"/>
      <c r="BU195" s="71"/>
      <c r="BV195" s="71"/>
      <c r="BW195" s="71"/>
      <c r="BX195" s="71"/>
      <c r="BY195" s="71"/>
      <c r="BZ195" s="71"/>
      <c r="CA195" s="71"/>
      <c r="CB195" s="71"/>
      <c r="CC195" s="71"/>
      <c r="CD195" s="71"/>
      <c r="CE195" s="71"/>
      <c r="CF195" s="71"/>
      <c r="CG195" s="71"/>
      <c r="CH195" s="71"/>
      <c r="CI195" s="71"/>
      <c r="CJ195" s="71"/>
      <c r="CK195" s="71"/>
      <c r="CL195" s="71"/>
      <c r="CM195" s="71"/>
      <c r="CN195" s="71"/>
      <c r="CO195" s="71"/>
      <c r="CP195" s="71"/>
      <c r="CQ195" s="71"/>
      <c r="CR195" s="71"/>
      <c r="CS195" s="71"/>
      <c r="CT195" s="71"/>
      <c r="CU195" s="71"/>
      <c r="CV195" s="71"/>
      <c r="CW195" s="71"/>
      <c r="CX195" s="71"/>
      <c r="CY195" s="71"/>
      <c r="CZ195" s="71"/>
      <c r="DA195" s="71"/>
      <c r="DB195" s="71"/>
      <c r="DC195" s="71"/>
      <c r="DD195" s="71"/>
      <c r="DE195" s="71"/>
      <c r="DF195" s="71"/>
      <c r="DG195" s="71"/>
      <c r="DH195" s="71"/>
      <c r="DI195" s="71"/>
      <c r="DJ195" s="71"/>
      <c r="DK195" s="71"/>
      <c r="DL195" s="71"/>
      <c r="DM195" s="71"/>
      <c r="DN195" s="71"/>
      <c r="DO195" s="71"/>
      <c r="DP195" s="71"/>
    </row>
    <row r="196" spans="1:120" x14ac:dyDescent="0.15">
      <c r="A196" s="71"/>
      <c r="B196" s="71"/>
      <c r="C196" s="71"/>
      <c r="D196" s="71"/>
      <c r="E196" s="71"/>
      <c r="F196" s="71"/>
      <c r="G196" s="71"/>
      <c r="H196" s="71"/>
      <c r="I196" s="71"/>
      <c r="J196" s="71"/>
      <c r="K196" s="71"/>
      <c r="L196" s="71"/>
      <c r="M196" s="71"/>
      <c r="N196" s="71"/>
      <c r="O196" s="71"/>
      <c r="P196" s="71"/>
      <c r="Q196" s="71"/>
      <c r="R196" s="71"/>
      <c r="S196" s="71"/>
      <c r="T196" s="71"/>
      <c r="U196" s="71"/>
      <c r="V196" s="71"/>
      <c r="W196" s="71"/>
      <c r="X196" s="71"/>
      <c r="Y196" s="71"/>
      <c r="Z196" s="71"/>
      <c r="AA196" s="71"/>
      <c r="AB196" s="71"/>
      <c r="AC196" s="71"/>
      <c r="AD196" s="71"/>
      <c r="AE196" s="71"/>
      <c r="AF196" s="71"/>
      <c r="AG196" s="71"/>
      <c r="AH196" s="71"/>
      <c r="AI196" s="71"/>
      <c r="AJ196" s="71"/>
      <c r="AK196" s="71"/>
      <c r="AL196" s="71"/>
      <c r="AM196" s="71"/>
      <c r="AN196" s="71"/>
      <c r="AO196" s="71"/>
      <c r="AP196" s="71"/>
      <c r="AQ196" s="71"/>
      <c r="AR196" s="71"/>
      <c r="AS196" s="71"/>
      <c r="AT196" s="71"/>
      <c r="AU196" s="71"/>
      <c r="AV196" s="71"/>
      <c r="AW196" s="71"/>
      <c r="AX196" s="71"/>
      <c r="AY196" s="71"/>
      <c r="AZ196" s="71"/>
      <c r="BA196" s="71"/>
      <c r="BB196" s="71"/>
      <c r="BC196" s="71"/>
      <c r="BD196" s="71"/>
      <c r="BE196" s="71"/>
      <c r="BF196" s="71"/>
      <c r="BG196" s="71"/>
      <c r="BH196" s="71"/>
      <c r="BI196" s="71"/>
      <c r="BJ196" s="71"/>
      <c r="BK196" s="71"/>
      <c r="BL196" s="71"/>
      <c r="BM196" s="71"/>
      <c r="BN196" s="71"/>
      <c r="BO196" s="71"/>
      <c r="BP196" s="71"/>
      <c r="BQ196" s="71"/>
      <c r="BR196" s="71"/>
      <c r="BS196" s="71"/>
      <c r="BT196" s="71"/>
      <c r="BU196" s="71"/>
      <c r="BV196" s="71"/>
      <c r="BW196" s="71"/>
      <c r="BX196" s="71"/>
      <c r="BY196" s="71"/>
      <c r="BZ196" s="71"/>
      <c r="CA196" s="71"/>
      <c r="CB196" s="71"/>
      <c r="CC196" s="71"/>
      <c r="CD196" s="71"/>
      <c r="CE196" s="71"/>
      <c r="CF196" s="71"/>
      <c r="CG196" s="71"/>
      <c r="CH196" s="71"/>
      <c r="CI196" s="71"/>
      <c r="CJ196" s="71"/>
      <c r="CK196" s="71"/>
      <c r="CL196" s="71"/>
      <c r="CM196" s="71"/>
      <c r="CN196" s="71"/>
      <c r="CO196" s="71"/>
      <c r="CP196" s="71"/>
      <c r="CQ196" s="71"/>
      <c r="CR196" s="71"/>
      <c r="CS196" s="71"/>
      <c r="CT196" s="71"/>
      <c r="CU196" s="71"/>
      <c r="CV196" s="71"/>
      <c r="CW196" s="71"/>
      <c r="CX196" s="71"/>
      <c r="CY196" s="71"/>
      <c r="CZ196" s="71"/>
      <c r="DA196" s="71"/>
      <c r="DB196" s="71"/>
      <c r="DC196" s="71"/>
      <c r="DD196" s="71"/>
      <c r="DE196" s="71"/>
      <c r="DF196" s="71"/>
      <c r="DG196" s="71"/>
      <c r="DH196" s="71"/>
      <c r="DI196" s="71"/>
      <c r="DJ196" s="71"/>
      <c r="DK196" s="71"/>
      <c r="DL196" s="71"/>
      <c r="DM196" s="71"/>
      <c r="DN196" s="71"/>
      <c r="DO196" s="71"/>
      <c r="DP196" s="71"/>
    </row>
    <row r="197" spans="1:120" x14ac:dyDescent="0.15">
      <c r="A197" s="71"/>
      <c r="B197" s="71"/>
      <c r="C197" s="71"/>
      <c r="D197" s="71"/>
      <c r="E197" s="71"/>
      <c r="F197" s="71"/>
      <c r="G197" s="71"/>
      <c r="H197" s="71"/>
      <c r="I197" s="71"/>
      <c r="J197" s="71"/>
      <c r="K197" s="71"/>
      <c r="L197" s="71"/>
      <c r="M197" s="71"/>
      <c r="N197" s="71"/>
      <c r="O197" s="71"/>
      <c r="P197" s="71"/>
      <c r="Q197" s="71"/>
      <c r="R197" s="71"/>
      <c r="S197" s="71"/>
      <c r="T197" s="71"/>
      <c r="U197" s="71"/>
      <c r="V197" s="71"/>
      <c r="W197" s="71"/>
      <c r="X197" s="71"/>
      <c r="Y197" s="71"/>
      <c r="Z197" s="71"/>
      <c r="AA197" s="71"/>
      <c r="AB197" s="71"/>
      <c r="AC197" s="71"/>
      <c r="AD197" s="71"/>
      <c r="AE197" s="71"/>
      <c r="AF197" s="71"/>
      <c r="AG197" s="71"/>
      <c r="AH197" s="71"/>
      <c r="AI197" s="71"/>
      <c r="AJ197" s="71"/>
      <c r="AK197" s="71"/>
      <c r="AL197" s="71"/>
      <c r="AM197" s="71"/>
      <c r="AN197" s="71"/>
      <c r="AO197" s="71"/>
      <c r="AP197" s="71"/>
      <c r="AQ197" s="71"/>
      <c r="AR197" s="71"/>
      <c r="AS197" s="71"/>
      <c r="AT197" s="71"/>
      <c r="AU197" s="71"/>
      <c r="AV197" s="71"/>
      <c r="AW197" s="71"/>
      <c r="AX197" s="71"/>
      <c r="AY197" s="71"/>
      <c r="AZ197" s="71"/>
      <c r="BA197" s="71"/>
      <c r="BB197" s="71"/>
      <c r="BC197" s="71"/>
      <c r="BD197" s="71"/>
      <c r="BE197" s="71"/>
      <c r="BF197" s="71"/>
      <c r="BG197" s="71"/>
      <c r="BH197" s="71"/>
      <c r="BI197" s="71"/>
      <c r="BJ197" s="71"/>
      <c r="BK197" s="71"/>
      <c r="BL197" s="71"/>
      <c r="BM197" s="71"/>
      <c r="BN197" s="71"/>
      <c r="BO197" s="71"/>
      <c r="BP197" s="71"/>
      <c r="BQ197" s="71"/>
      <c r="BR197" s="71"/>
      <c r="BS197" s="71"/>
      <c r="BT197" s="71"/>
      <c r="BU197" s="71"/>
      <c r="BV197" s="71"/>
      <c r="BW197" s="71"/>
      <c r="BX197" s="71"/>
      <c r="BY197" s="71"/>
      <c r="BZ197" s="71"/>
      <c r="CA197" s="71"/>
      <c r="CB197" s="71"/>
      <c r="CC197" s="71"/>
      <c r="CD197" s="71"/>
      <c r="CE197" s="71"/>
      <c r="CF197" s="71"/>
      <c r="CG197" s="71"/>
      <c r="CH197" s="71"/>
      <c r="CI197" s="71"/>
      <c r="CJ197" s="71"/>
      <c r="CK197" s="71"/>
      <c r="CL197" s="71"/>
      <c r="CM197" s="71"/>
      <c r="CN197" s="71"/>
      <c r="CO197" s="71"/>
      <c r="CP197" s="71"/>
      <c r="CQ197" s="71"/>
      <c r="CR197" s="71"/>
      <c r="CS197" s="71"/>
      <c r="CT197" s="71"/>
      <c r="CU197" s="71"/>
      <c r="CV197" s="71"/>
      <c r="CW197" s="71"/>
      <c r="CX197" s="71"/>
      <c r="CY197" s="71"/>
      <c r="CZ197" s="71"/>
      <c r="DA197" s="71"/>
      <c r="DB197" s="71"/>
      <c r="DC197" s="71"/>
      <c r="DD197" s="71"/>
      <c r="DE197" s="71"/>
      <c r="DF197" s="71"/>
      <c r="DG197" s="71"/>
      <c r="DH197" s="71"/>
      <c r="DI197" s="71"/>
      <c r="DJ197" s="71"/>
      <c r="DK197" s="71"/>
      <c r="DL197" s="71"/>
      <c r="DM197" s="71"/>
      <c r="DN197" s="71"/>
      <c r="DO197" s="71"/>
      <c r="DP197" s="71"/>
    </row>
    <row r="198" spans="1:120" x14ac:dyDescent="0.15">
      <c r="A198" s="71"/>
      <c r="B198" s="71"/>
      <c r="C198" s="71"/>
      <c r="D198" s="71"/>
      <c r="E198" s="71"/>
      <c r="F198" s="71"/>
      <c r="G198" s="71"/>
      <c r="H198" s="71"/>
      <c r="I198" s="71"/>
      <c r="J198" s="71"/>
      <c r="K198" s="71"/>
      <c r="L198" s="71"/>
      <c r="M198" s="71"/>
      <c r="N198" s="71"/>
      <c r="O198" s="71"/>
      <c r="P198" s="71"/>
      <c r="Q198" s="71"/>
      <c r="R198" s="71"/>
      <c r="S198" s="71"/>
      <c r="T198" s="71"/>
      <c r="U198" s="71"/>
      <c r="V198" s="71"/>
      <c r="W198" s="71"/>
      <c r="X198" s="71"/>
      <c r="Y198" s="71"/>
      <c r="Z198" s="71"/>
      <c r="AA198" s="71"/>
      <c r="AB198" s="71"/>
      <c r="AC198" s="71"/>
      <c r="AD198" s="71"/>
      <c r="AE198" s="71"/>
      <c r="AF198" s="71"/>
      <c r="AG198" s="71"/>
      <c r="AH198" s="71"/>
      <c r="AI198" s="71"/>
      <c r="AJ198" s="71"/>
      <c r="AK198" s="71"/>
      <c r="AL198" s="71"/>
      <c r="AM198" s="71"/>
      <c r="AN198" s="71"/>
      <c r="AO198" s="71"/>
      <c r="AP198" s="71"/>
      <c r="AQ198" s="71"/>
      <c r="AR198" s="71"/>
      <c r="AS198" s="71"/>
      <c r="AT198" s="71"/>
      <c r="AU198" s="71"/>
      <c r="AV198" s="71"/>
      <c r="AW198" s="71"/>
      <c r="AX198" s="71"/>
      <c r="AY198" s="71"/>
      <c r="AZ198" s="71"/>
      <c r="BA198" s="71"/>
      <c r="BB198" s="71"/>
      <c r="BC198" s="71"/>
      <c r="BD198" s="71"/>
      <c r="BE198" s="71"/>
      <c r="BF198" s="71"/>
      <c r="BG198" s="71"/>
      <c r="BH198" s="71"/>
      <c r="BI198" s="71"/>
      <c r="BJ198" s="71"/>
      <c r="BK198" s="71"/>
      <c r="BL198" s="71"/>
      <c r="BM198" s="71"/>
      <c r="BN198" s="71"/>
      <c r="BO198" s="71"/>
      <c r="BP198" s="71"/>
      <c r="BQ198" s="71"/>
      <c r="BR198" s="71"/>
      <c r="BS198" s="71"/>
      <c r="BT198" s="71"/>
      <c r="BU198" s="71"/>
      <c r="BV198" s="71"/>
      <c r="BW198" s="71"/>
      <c r="BX198" s="71"/>
      <c r="BY198" s="71"/>
      <c r="BZ198" s="71"/>
      <c r="CA198" s="71"/>
      <c r="CB198" s="71"/>
      <c r="CC198" s="71"/>
      <c r="CD198" s="71"/>
      <c r="CE198" s="71"/>
      <c r="CF198" s="71"/>
      <c r="CG198" s="71"/>
      <c r="CH198" s="71"/>
      <c r="CI198" s="71"/>
      <c r="CJ198" s="71"/>
      <c r="CK198" s="71"/>
      <c r="CL198" s="71"/>
      <c r="CM198" s="71"/>
      <c r="CN198" s="71"/>
      <c r="CO198" s="71"/>
      <c r="CP198" s="71"/>
      <c r="CQ198" s="71"/>
      <c r="CR198" s="71"/>
      <c r="CS198" s="71"/>
      <c r="CT198" s="71"/>
      <c r="CU198" s="71"/>
      <c r="CV198" s="71"/>
      <c r="CW198" s="71"/>
      <c r="CX198" s="71"/>
      <c r="CY198" s="71"/>
      <c r="CZ198" s="71"/>
      <c r="DA198" s="71"/>
      <c r="DB198" s="71"/>
      <c r="DC198" s="71"/>
      <c r="DD198" s="71"/>
      <c r="DE198" s="71"/>
      <c r="DF198" s="71"/>
      <c r="DG198" s="71"/>
      <c r="DH198" s="71"/>
      <c r="DI198" s="71"/>
      <c r="DJ198" s="71"/>
      <c r="DK198" s="71"/>
      <c r="DL198" s="71"/>
      <c r="DM198" s="71"/>
      <c r="DN198" s="71"/>
      <c r="DO198" s="71"/>
      <c r="DP198" s="71"/>
    </row>
    <row r="199" spans="1:120" x14ac:dyDescent="0.15">
      <c r="A199" s="71"/>
      <c r="B199" s="71"/>
      <c r="C199" s="71"/>
      <c r="D199" s="71"/>
      <c r="E199" s="71"/>
      <c r="F199" s="71"/>
      <c r="G199" s="71"/>
      <c r="H199" s="71"/>
      <c r="I199" s="71"/>
      <c r="J199" s="71"/>
      <c r="K199" s="71"/>
      <c r="L199" s="71"/>
      <c r="M199" s="71"/>
      <c r="N199" s="71"/>
      <c r="O199" s="71"/>
      <c r="P199" s="71"/>
      <c r="Q199" s="71"/>
      <c r="R199" s="71"/>
      <c r="S199" s="71"/>
      <c r="T199" s="71"/>
      <c r="U199" s="71"/>
      <c r="V199" s="71"/>
      <c r="W199" s="71"/>
      <c r="X199" s="71"/>
      <c r="Y199" s="71"/>
      <c r="Z199" s="71"/>
      <c r="AA199" s="71"/>
      <c r="AB199" s="71"/>
      <c r="AC199" s="71"/>
      <c r="AD199" s="71"/>
      <c r="AE199" s="71"/>
      <c r="AF199" s="71"/>
      <c r="AG199" s="71"/>
      <c r="AH199" s="71"/>
      <c r="AI199" s="71"/>
      <c r="AJ199" s="71"/>
      <c r="AK199" s="71"/>
      <c r="AL199" s="71"/>
      <c r="AM199" s="71"/>
      <c r="AN199" s="71"/>
      <c r="AO199" s="71"/>
      <c r="AP199" s="71"/>
      <c r="AQ199" s="71"/>
      <c r="AR199" s="71"/>
      <c r="AS199" s="71"/>
      <c r="AT199" s="71"/>
      <c r="AU199" s="71"/>
      <c r="AV199" s="71"/>
      <c r="AW199" s="71"/>
      <c r="AX199" s="71"/>
      <c r="AY199" s="71"/>
      <c r="AZ199" s="71"/>
      <c r="BA199" s="71"/>
      <c r="BB199" s="71"/>
      <c r="BC199" s="71"/>
      <c r="BD199" s="71"/>
      <c r="BE199" s="71"/>
      <c r="BF199" s="71"/>
      <c r="BG199" s="71"/>
      <c r="BH199" s="71"/>
      <c r="BI199" s="71"/>
      <c r="BJ199" s="71"/>
      <c r="BK199" s="71"/>
      <c r="BL199" s="71"/>
      <c r="BM199" s="71"/>
      <c r="BN199" s="71"/>
      <c r="BO199" s="71"/>
      <c r="BP199" s="71"/>
      <c r="BQ199" s="71"/>
      <c r="BR199" s="71"/>
      <c r="BS199" s="71"/>
      <c r="BT199" s="71"/>
      <c r="BU199" s="71"/>
      <c r="BV199" s="71"/>
      <c r="BW199" s="71"/>
      <c r="BX199" s="71"/>
      <c r="BY199" s="71"/>
      <c r="BZ199" s="71"/>
      <c r="CA199" s="71"/>
      <c r="CB199" s="71"/>
      <c r="CC199" s="71"/>
      <c r="CD199" s="71"/>
      <c r="CE199" s="71"/>
      <c r="CF199" s="71"/>
      <c r="CG199" s="71"/>
      <c r="CH199" s="71"/>
      <c r="CI199" s="71"/>
      <c r="CJ199" s="71"/>
      <c r="CK199" s="71"/>
      <c r="CL199" s="71"/>
      <c r="CM199" s="71"/>
      <c r="CN199" s="71"/>
      <c r="CO199" s="71"/>
      <c r="CP199" s="71"/>
      <c r="CQ199" s="71"/>
      <c r="CR199" s="71"/>
      <c r="CS199" s="71"/>
      <c r="CT199" s="71"/>
      <c r="CU199" s="71"/>
      <c r="CV199" s="71"/>
      <c r="CW199" s="71"/>
      <c r="CX199" s="71"/>
      <c r="CY199" s="71"/>
      <c r="CZ199" s="71"/>
      <c r="DA199" s="71"/>
      <c r="DB199" s="71"/>
      <c r="DC199" s="71"/>
      <c r="DD199" s="71"/>
      <c r="DE199" s="71"/>
      <c r="DF199" s="71"/>
      <c r="DG199" s="71"/>
      <c r="DH199" s="71"/>
      <c r="DI199" s="71"/>
      <c r="DJ199" s="71"/>
      <c r="DK199" s="71"/>
      <c r="DL199" s="71"/>
      <c r="DM199" s="71"/>
      <c r="DN199" s="71"/>
      <c r="DO199" s="71"/>
      <c r="DP199" s="71"/>
    </row>
    <row r="200" spans="1:120" x14ac:dyDescent="0.15">
      <c r="A200" s="71"/>
      <c r="B200" s="71"/>
      <c r="C200" s="71"/>
      <c r="D200" s="71"/>
      <c r="E200" s="71"/>
      <c r="F200" s="71"/>
      <c r="G200" s="71"/>
      <c r="H200" s="71"/>
      <c r="I200" s="71"/>
      <c r="J200" s="71"/>
      <c r="K200" s="71"/>
      <c r="L200" s="71"/>
      <c r="M200" s="71"/>
      <c r="N200" s="71"/>
      <c r="O200" s="71"/>
      <c r="P200" s="71"/>
      <c r="Q200" s="71"/>
      <c r="R200" s="71"/>
      <c r="S200" s="71"/>
      <c r="T200" s="71"/>
      <c r="U200" s="71"/>
      <c r="V200" s="71"/>
      <c r="W200" s="71"/>
      <c r="X200" s="71"/>
      <c r="Y200" s="71"/>
      <c r="Z200" s="71"/>
      <c r="AA200" s="71"/>
      <c r="AB200" s="71"/>
      <c r="AC200" s="71"/>
      <c r="AD200" s="71"/>
      <c r="AE200" s="71"/>
      <c r="AF200" s="71"/>
      <c r="AG200" s="71"/>
      <c r="AH200" s="71"/>
      <c r="AI200" s="71"/>
      <c r="AJ200" s="71"/>
      <c r="AK200" s="71"/>
      <c r="AL200" s="71"/>
      <c r="AM200" s="71"/>
      <c r="AN200" s="71"/>
      <c r="AO200" s="71"/>
      <c r="AP200" s="71"/>
      <c r="AQ200" s="71"/>
      <c r="AR200" s="71"/>
      <c r="AS200" s="71"/>
      <c r="AT200" s="71"/>
      <c r="AU200" s="71"/>
      <c r="AV200" s="71"/>
      <c r="AW200" s="71"/>
      <c r="AX200" s="71"/>
      <c r="AY200" s="71"/>
      <c r="AZ200" s="71"/>
      <c r="BA200" s="71"/>
      <c r="BB200" s="71"/>
      <c r="BC200" s="71"/>
      <c r="BD200" s="71"/>
      <c r="BE200" s="71"/>
      <c r="BF200" s="71"/>
      <c r="BG200" s="71"/>
      <c r="BH200" s="71"/>
      <c r="BI200" s="71"/>
      <c r="BJ200" s="71"/>
      <c r="BK200" s="71"/>
      <c r="BL200" s="71"/>
      <c r="BM200" s="71"/>
      <c r="BN200" s="71"/>
      <c r="BO200" s="71"/>
      <c r="BP200" s="71"/>
      <c r="BQ200" s="71"/>
      <c r="BR200" s="71"/>
      <c r="BS200" s="71"/>
      <c r="BT200" s="71"/>
      <c r="BU200" s="71"/>
      <c r="BV200" s="71"/>
      <c r="BW200" s="71"/>
      <c r="BX200" s="71"/>
      <c r="BY200" s="71"/>
      <c r="BZ200" s="71"/>
      <c r="CA200" s="71"/>
      <c r="CB200" s="71"/>
      <c r="CC200" s="71"/>
      <c r="CD200" s="71"/>
      <c r="CE200" s="71"/>
      <c r="CF200" s="71"/>
      <c r="CG200" s="71"/>
      <c r="CH200" s="71"/>
      <c r="CI200" s="71"/>
      <c r="CJ200" s="71"/>
      <c r="CK200" s="71"/>
      <c r="CL200" s="71"/>
      <c r="CM200" s="71"/>
      <c r="CN200" s="71"/>
      <c r="CO200" s="71"/>
      <c r="CP200" s="71"/>
      <c r="CQ200" s="71"/>
      <c r="CR200" s="71"/>
      <c r="CS200" s="71"/>
      <c r="CT200" s="71"/>
      <c r="CU200" s="71"/>
      <c r="CV200" s="71"/>
      <c r="CW200" s="71"/>
      <c r="CX200" s="71"/>
      <c r="CY200" s="71"/>
      <c r="CZ200" s="71"/>
      <c r="DA200" s="71"/>
      <c r="DB200" s="71"/>
      <c r="DC200" s="71"/>
      <c r="DD200" s="71"/>
      <c r="DE200" s="71"/>
      <c r="DF200" s="71"/>
      <c r="DG200" s="71"/>
      <c r="DH200" s="71"/>
      <c r="DI200" s="71"/>
      <c r="DJ200" s="71"/>
      <c r="DK200" s="71"/>
      <c r="DL200" s="71"/>
      <c r="DM200" s="71"/>
      <c r="DN200" s="71"/>
      <c r="DO200" s="71"/>
      <c r="DP200" s="71"/>
    </row>
    <row r="201" spans="1:120" x14ac:dyDescent="0.15">
      <c r="A201" s="71"/>
      <c r="B201" s="71"/>
      <c r="C201" s="71"/>
      <c r="D201" s="71"/>
      <c r="E201" s="71"/>
      <c r="F201" s="71"/>
      <c r="G201" s="71"/>
      <c r="H201" s="71"/>
      <c r="I201" s="71"/>
      <c r="J201" s="71"/>
      <c r="K201" s="71"/>
      <c r="L201" s="71"/>
      <c r="M201" s="71"/>
      <c r="N201" s="71"/>
      <c r="O201" s="71"/>
      <c r="P201" s="71"/>
      <c r="Q201" s="71"/>
      <c r="R201" s="71"/>
      <c r="S201" s="71"/>
      <c r="T201" s="71"/>
      <c r="U201" s="71"/>
      <c r="V201" s="71"/>
      <c r="W201" s="71"/>
      <c r="X201" s="71"/>
      <c r="Y201" s="71"/>
      <c r="Z201" s="71"/>
      <c r="AA201" s="71"/>
      <c r="AB201" s="71"/>
      <c r="AC201" s="71"/>
      <c r="AD201" s="71"/>
      <c r="AE201" s="71"/>
      <c r="AF201" s="71"/>
      <c r="AG201" s="71"/>
      <c r="AH201" s="71"/>
      <c r="AI201" s="71"/>
      <c r="AJ201" s="71"/>
      <c r="AK201" s="71"/>
      <c r="AL201" s="71"/>
      <c r="AM201" s="71"/>
      <c r="AN201" s="71"/>
      <c r="AO201" s="71"/>
      <c r="AP201" s="71"/>
      <c r="AQ201" s="71"/>
      <c r="AR201" s="71"/>
      <c r="AS201" s="71"/>
      <c r="AT201" s="71"/>
      <c r="AU201" s="71"/>
      <c r="AV201" s="71"/>
      <c r="AW201" s="71"/>
      <c r="AX201" s="71"/>
      <c r="AY201" s="71"/>
      <c r="AZ201" s="71"/>
      <c r="BA201" s="71"/>
      <c r="BB201" s="71"/>
      <c r="BC201" s="71"/>
      <c r="BD201" s="71"/>
      <c r="BE201" s="71"/>
      <c r="BF201" s="71"/>
      <c r="BG201" s="71"/>
      <c r="BH201" s="71"/>
      <c r="BI201" s="71"/>
      <c r="BJ201" s="71"/>
      <c r="BK201" s="71"/>
      <c r="BL201" s="71"/>
      <c r="BM201" s="71"/>
      <c r="BN201" s="71"/>
      <c r="BO201" s="71"/>
      <c r="BP201" s="71"/>
      <c r="BQ201" s="71"/>
      <c r="BR201" s="71"/>
      <c r="BS201" s="71"/>
      <c r="BT201" s="71"/>
      <c r="BU201" s="71"/>
      <c r="BV201" s="71"/>
      <c r="BW201" s="71"/>
      <c r="BX201" s="71"/>
      <c r="BY201" s="71"/>
      <c r="BZ201" s="71"/>
      <c r="CA201" s="71"/>
      <c r="CB201" s="71"/>
      <c r="CC201" s="71"/>
      <c r="CD201" s="71"/>
      <c r="CE201" s="71"/>
      <c r="CF201" s="71"/>
      <c r="CG201" s="71"/>
      <c r="CH201" s="71"/>
      <c r="CI201" s="71"/>
      <c r="CJ201" s="71"/>
      <c r="CK201" s="71"/>
      <c r="CL201" s="71"/>
      <c r="CM201" s="71"/>
      <c r="CN201" s="71"/>
      <c r="CO201" s="71"/>
      <c r="CP201" s="71"/>
      <c r="CQ201" s="71"/>
      <c r="CR201" s="71"/>
      <c r="CS201" s="71"/>
      <c r="CT201" s="71"/>
      <c r="CU201" s="71"/>
      <c r="CV201" s="71"/>
      <c r="CW201" s="71"/>
      <c r="CX201" s="71"/>
      <c r="CY201" s="71"/>
      <c r="CZ201" s="71"/>
      <c r="DA201" s="71"/>
      <c r="DB201" s="71"/>
      <c r="DC201" s="71"/>
      <c r="DD201" s="71"/>
      <c r="DE201" s="71"/>
      <c r="DF201" s="71"/>
      <c r="DG201" s="71"/>
      <c r="DH201" s="71"/>
      <c r="DI201" s="71"/>
      <c r="DJ201" s="71"/>
      <c r="DK201" s="71"/>
      <c r="DL201" s="71"/>
      <c r="DM201" s="71"/>
      <c r="DN201" s="71"/>
      <c r="DO201" s="71"/>
      <c r="DP201" s="71"/>
    </row>
    <row r="202" spans="1:120" x14ac:dyDescent="0.15">
      <c r="A202" s="71"/>
      <c r="B202" s="71"/>
      <c r="C202" s="71"/>
      <c r="D202" s="71"/>
      <c r="E202" s="71"/>
      <c r="F202" s="71"/>
      <c r="G202" s="71"/>
      <c r="H202" s="71"/>
      <c r="I202" s="71"/>
      <c r="J202" s="71"/>
      <c r="K202" s="71"/>
      <c r="L202" s="71"/>
      <c r="M202" s="71"/>
      <c r="N202" s="71"/>
      <c r="O202" s="71"/>
      <c r="P202" s="71"/>
      <c r="Q202" s="71"/>
      <c r="R202" s="71"/>
      <c r="S202" s="71"/>
      <c r="T202" s="71"/>
      <c r="U202" s="71"/>
      <c r="V202" s="71"/>
      <c r="W202" s="71"/>
      <c r="X202" s="71"/>
      <c r="Y202" s="71"/>
      <c r="Z202" s="71"/>
      <c r="AA202" s="71"/>
      <c r="AB202" s="71"/>
      <c r="AC202" s="71"/>
      <c r="AD202" s="71"/>
      <c r="AE202" s="71"/>
      <c r="AF202" s="71"/>
      <c r="AG202" s="71"/>
      <c r="AH202" s="71"/>
      <c r="AI202" s="71"/>
      <c r="AJ202" s="71"/>
      <c r="AK202" s="71"/>
      <c r="AL202" s="71"/>
      <c r="AM202" s="71"/>
      <c r="AN202" s="71"/>
      <c r="AO202" s="71"/>
      <c r="AP202" s="71"/>
      <c r="AQ202" s="71"/>
      <c r="AR202" s="71"/>
      <c r="AS202" s="71"/>
      <c r="AT202" s="71"/>
      <c r="AU202" s="71"/>
      <c r="AV202" s="71"/>
      <c r="AW202" s="71"/>
      <c r="AX202" s="71"/>
      <c r="AY202" s="71"/>
      <c r="AZ202" s="71"/>
      <c r="BA202" s="71"/>
      <c r="BB202" s="71"/>
      <c r="BC202" s="71"/>
      <c r="BD202" s="71"/>
      <c r="BE202" s="71"/>
      <c r="BF202" s="71"/>
      <c r="BG202" s="71"/>
      <c r="BH202" s="71"/>
      <c r="BI202" s="71"/>
      <c r="BJ202" s="71"/>
      <c r="BK202" s="71"/>
      <c r="BL202" s="71"/>
      <c r="BM202" s="71"/>
      <c r="BN202" s="71"/>
      <c r="BO202" s="71"/>
      <c r="BP202" s="71"/>
      <c r="BQ202" s="71"/>
      <c r="BR202" s="71"/>
      <c r="BS202" s="71"/>
      <c r="BT202" s="71"/>
      <c r="BU202" s="71"/>
      <c r="BV202" s="71"/>
      <c r="BW202" s="71"/>
      <c r="BX202" s="71"/>
      <c r="BY202" s="71"/>
      <c r="BZ202" s="71"/>
      <c r="CA202" s="71"/>
      <c r="CB202" s="71"/>
      <c r="CC202" s="71"/>
      <c r="CD202" s="71"/>
      <c r="CE202" s="71"/>
      <c r="CF202" s="71"/>
      <c r="CG202" s="71"/>
      <c r="CH202" s="71"/>
      <c r="CI202" s="71"/>
      <c r="CJ202" s="71"/>
      <c r="CK202" s="71"/>
      <c r="CL202" s="71"/>
      <c r="CM202" s="71"/>
      <c r="CN202" s="71"/>
      <c r="CO202" s="71"/>
      <c r="CP202" s="71"/>
      <c r="CQ202" s="71"/>
      <c r="CR202" s="71"/>
      <c r="CS202" s="71"/>
      <c r="CT202" s="71"/>
      <c r="CU202" s="71"/>
      <c r="CV202" s="71"/>
      <c r="CW202" s="71"/>
      <c r="CX202" s="71"/>
      <c r="CY202" s="71"/>
      <c r="CZ202" s="71"/>
      <c r="DA202" s="71"/>
      <c r="DB202" s="71"/>
      <c r="DC202" s="71"/>
      <c r="DD202" s="71"/>
      <c r="DE202" s="71"/>
      <c r="DF202" s="71"/>
      <c r="DG202" s="71"/>
      <c r="DH202" s="71"/>
      <c r="DI202" s="71"/>
      <c r="DJ202" s="71"/>
      <c r="DK202" s="71"/>
      <c r="DL202" s="71"/>
      <c r="DM202" s="71"/>
      <c r="DN202" s="71"/>
      <c r="DO202" s="71"/>
      <c r="DP202" s="71"/>
    </row>
    <row r="203" spans="1:120" x14ac:dyDescent="0.15">
      <c r="A203" s="71"/>
      <c r="B203" s="71"/>
      <c r="C203" s="71"/>
      <c r="D203" s="71"/>
      <c r="E203" s="71"/>
      <c r="F203" s="71"/>
      <c r="G203" s="71"/>
      <c r="H203" s="71"/>
      <c r="I203" s="71"/>
      <c r="J203" s="71"/>
      <c r="K203" s="71"/>
      <c r="L203" s="71"/>
      <c r="M203" s="71"/>
      <c r="N203" s="71"/>
      <c r="O203" s="71"/>
      <c r="P203" s="71"/>
      <c r="Q203" s="71"/>
      <c r="R203" s="71"/>
      <c r="S203" s="71"/>
      <c r="T203" s="71"/>
      <c r="U203" s="71"/>
      <c r="V203" s="71"/>
      <c r="W203" s="71"/>
      <c r="X203" s="71"/>
      <c r="Y203" s="71"/>
      <c r="Z203" s="71"/>
      <c r="AA203" s="71"/>
      <c r="AB203" s="71"/>
      <c r="AC203" s="71"/>
      <c r="AD203" s="71"/>
      <c r="AE203" s="71"/>
      <c r="AF203" s="71"/>
      <c r="AG203" s="71"/>
      <c r="AH203" s="71"/>
      <c r="AI203" s="71"/>
      <c r="AJ203" s="71"/>
      <c r="AK203" s="71"/>
      <c r="AL203" s="71"/>
      <c r="AM203" s="71"/>
      <c r="AN203" s="71"/>
      <c r="AO203" s="71"/>
      <c r="AP203" s="71"/>
      <c r="AQ203" s="71"/>
      <c r="AR203" s="71"/>
      <c r="AS203" s="71"/>
      <c r="AT203" s="71"/>
      <c r="AU203" s="71"/>
      <c r="AV203" s="71"/>
      <c r="AW203" s="71"/>
      <c r="AX203" s="71"/>
      <c r="AY203" s="71"/>
      <c r="AZ203" s="71"/>
      <c r="BA203" s="71"/>
      <c r="BB203" s="71"/>
      <c r="BC203" s="71"/>
      <c r="BD203" s="71"/>
      <c r="BE203" s="71"/>
      <c r="BF203" s="71"/>
      <c r="BG203" s="71"/>
      <c r="BH203" s="71"/>
      <c r="BI203" s="71"/>
      <c r="BJ203" s="71"/>
      <c r="BK203" s="71"/>
      <c r="BL203" s="71"/>
      <c r="BM203" s="71"/>
      <c r="BN203" s="71"/>
      <c r="BO203" s="71"/>
      <c r="BP203" s="71"/>
      <c r="BQ203" s="71"/>
      <c r="BR203" s="71"/>
      <c r="BS203" s="71"/>
      <c r="BT203" s="71"/>
      <c r="BU203" s="71"/>
      <c r="BV203" s="71"/>
      <c r="BW203" s="71"/>
      <c r="BX203" s="71"/>
      <c r="BY203" s="71"/>
      <c r="BZ203" s="71"/>
      <c r="CA203" s="71"/>
      <c r="CB203" s="71"/>
      <c r="CC203" s="71"/>
      <c r="CD203" s="71"/>
      <c r="CE203" s="71"/>
      <c r="CF203" s="71"/>
      <c r="CG203" s="71"/>
      <c r="CH203" s="71"/>
      <c r="CI203" s="71"/>
      <c r="CJ203" s="71"/>
      <c r="CK203" s="71"/>
      <c r="CL203" s="71"/>
      <c r="CM203" s="71"/>
      <c r="CN203" s="71"/>
      <c r="CO203" s="71"/>
      <c r="CP203" s="71"/>
      <c r="CQ203" s="71"/>
      <c r="CR203" s="71"/>
      <c r="CS203" s="71"/>
      <c r="CT203" s="71"/>
      <c r="CU203" s="71"/>
      <c r="CV203" s="71"/>
      <c r="CW203" s="71"/>
      <c r="CX203" s="71"/>
      <c r="CY203" s="71"/>
      <c r="CZ203" s="71"/>
      <c r="DA203" s="71"/>
      <c r="DB203" s="71"/>
      <c r="DC203" s="71"/>
      <c r="DD203" s="71"/>
      <c r="DE203" s="71"/>
      <c r="DF203" s="71"/>
      <c r="DG203" s="71"/>
      <c r="DH203" s="71"/>
      <c r="DI203" s="71"/>
      <c r="DJ203" s="71"/>
      <c r="DK203" s="71"/>
      <c r="DL203" s="71"/>
      <c r="DM203" s="71"/>
      <c r="DN203" s="71"/>
      <c r="DO203" s="71"/>
      <c r="DP203" s="71"/>
    </row>
    <row r="204" spans="1:120" x14ac:dyDescent="0.15">
      <c r="A204" s="71"/>
      <c r="B204" s="71"/>
      <c r="C204" s="71"/>
      <c r="D204" s="71"/>
      <c r="E204" s="71"/>
      <c r="F204" s="71"/>
      <c r="G204" s="71"/>
      <c r="H204" s="71"/>
      <c r="I204" s="71"/>
      <c r="J204" s="71"/>
      <c r="K204" s="71"/>
      <c r="L204" s="71"/>
      <c r="M204" s="71"/>
      <c r="N204" s="71"/>
      <c r="O204" s="71"/>
      <c r="P204" s="71"/>
      <c r="Q204" s="71"/>
      <c r="R204" s="71"/>
      <c r="S204" s="71"/>
      <c r="T204" s="71"/>
      <c r="U204" s="71"/>
      <c r="V204" s="71"/>
      <c r="W204" s="71"/>
      <c r="X204" s="71"/>
      <c r="Y204" s="71"/>
      <c r="Z204" s="71"/>
      <c r="AA204" s="71"/>
      <c r="AB204" s="71"/>
      <c r="AC204" s="71"/>
      <c r="AD204" s="71"/>
      <c r="AE204" s="71"/>
      <c r="AF204" s="71"/>
      <c r="AG204" s="71"/>
      <c r="AH204" s="71"/>
      <c r="AI204" s="71"/>
      <c r="AJ204" s="71"/>
      <c r="AK204" s="71"/>
      <c r="AL204" s="71"/>
      <c r="AM204" s="71"/>
      <c r="AN204" s="71"/>
      <c r="AO204" s="71"/>
      <c r="AP204" s="71"/>
      <c r="AQ204" s="71"/>
      <c r="AR204" s="71"/>
      <c r="AS204" s="71"/>
      <c r="AT204" s="71"/>
      <c r="AU204" s="71"/>
      <c r="AV204" s="71"/>
      <c r="AW204" s="71"/>
      <c r="AX204" s="71"/>
      <c r="AY204" s="71"/>
      <c r="AZ204" s="71"/>
      <c r="BA204" s="71"/>
      <c r="BB204" s="71"/>
      <c r="BC204" s="71"/>
      <c r="BD204" s="71"/>
      <c r="BE204" s="71"/>
      <c r="BF204" s="71"/>
      <c r="BG204" s="71"/>
      <c r="BH204" s="71"/>
      <c r="BI204" s="71"/>
      <c r="BJ204" s="71"/>
      <c r="BK204" s="71"/>
      <c r="BL204" s="71"/>
      <c r="BM204" s="71"/>
      <c r="BN204" s="71"/>
      <c r="BO204" s="71"/>
      <c r="BP204" s="71"/>
      <c r="BQ204" s="71"/>
      <c r="BR204" s="71"/>
      <c r="BS204" s="71"/>
      <c r="BT204" s="71"/>
      <c r="BU204" s="71"/>
      <c r="BV204" s="71"/>
      <c r="BW204" s="71"/>
      <c r="BX204" s="71"/>
      <c r="BY204" s="71"/>
      <c r="BZ204" s="71"/>
      <c r="CA204" s="71"/>
      <c r="CB204" s="71"/>
      <c r="CC204" s="71"/>
      <c r="CD204" s="71"/>
      <c r="CE204" s="71"/>
      <c r="CF204" s="71"/>
      <c r="CG204" s="71"/>
      <c r="CH204" s="71"/>
      <c r="CI204" s="71"/>
      <c r="CJ204" s="71"/>
      <c r="CK204" s="71"/>
      <c r="CL204" s="71"/>
      <c r="CM204" s="71"/>
      <c r="CN204" s="71"/>
      <c r="CO204" s="71"/>
      <c r="CP204" s="71"/>
      <c r="CQ204" s="71"/>
      <c r="CR204" s="71"/>
      <c r="CS204" s="71"/>
      <c r="CT204" s="71"/>
      <c r="CU204" s="71"/>
      <c r="CV204" s="71"/>
      <c r="CW204" s="71"/>
      <c r="CX204" s="71"/>
      <c r="CY204" s="71"/>
      <c r="CZ204" s="71"/>
      <c r="DA204" s="71"/>
      <c r="DB204" s="71"/>
      <c r="DC204" s="71"/>
      <c r="DD204" s="71"/>
      <c r="DE204" s="71"/>
      <c r="DF204" s="71"/>
      <c r="DG204" s="71"/>
      <c r="DH204" s="71"/>
      <c r="DI204" s="71"/>
      <c r="DJ204" s="71"/>
      <c r="DK204" s="71"/>
      <c r="DL204" s="71"/>
      <c r="DM204" s="71"/>
      <c r="DN204" s="71"/>
      <c r="DO204" s="71"/>
      <c r="DP204" s="71"/>
    </row>
    <row r="205" spans="1:120" x14ac:dyDescent="0.15">
      <c r="A205" s="71"/>
      <c r="B205" s="71"/>
      <c r="C205" s="71"/>
      <c r="D205" s="71"/>
      <c r="E205" s="71"/>
      <c r="F205" s="71"/>
      <c r="G205" s="71"/>
      <c r="H205" s="71"/>
      <c r="I205" s="71"/>
      <c r="J205" s="71"/>
      <c r="K205" s="71"/>
      <c r="L205" s="71"/>
      <c r="M205" s="71"/>
      <c r="N205" s="71"/>
      <c r="O205" s="71"/>
      <c r="P205" s="71"/>
      <c r="Q205" s="71"/>
      <c r="R205" s="71"/>
      <c r="S205" s="71"/>
      <c r="T205" s="71"/>
      <c r="U205" s="71"/>
      <c r="V205" s="71"/>
      <c r="W205" s="71"/>
      <c r="X205" s="71"/>
      <c r="Y205" s="71"/>
      <c r="Z205" s="71"/>
      <c r="AA205" s="71"/>
      <c r="AB205" s="71"/>
      <c r="AC205" s="71"/>
      <c r="AD205" s="71"/>
      <c r="AE205" s="71"/>
      <c r="AF205" s="71"/>
      <c r="AG205" s="71"/>
      <c r="AH205" s="71"/>
      <c r="AI205" s="71"/>
      <c r="AJ205" s="71"/>
      <c r="AK205" s="71"/>
      <c r="AL205" s="71"/>
      <c r="AM205" s="71"/>
      <c r="AN205" s="71"/>
      <c r="AO205" s="71"/>
      <c r="AP205" s="71"/>
      <c r="AQ205" s="71"/>
      <c r="AR205" s="71"/>
      <c r="AS205" s="71"/>
      <c r="AT205" s="71"/>
      <c r="AU205" s="71"/>
      <c r="AV205" s="71"/>
      <c r="AW205" s="71"/>
      <c r="AX205" s="71"/>
      <c r="AY205" s="71"/>
      <c r="AZ205" s="71"/>
      <c r="BA205" s="71"/>
      <c r="BB205" s="71"/>
      <c r="BC205" s="71"/>
      <c r="BD205" s="71"/>
      <c r="BE205" s="71"/>
      <c r="BF205" s="71"/>
      <c r="BG205" s="71"/>
      <c r="BH205" s="71"/>
      <c r="BI205" s="71"/>
      <c r="BJ205" s="71"/>
      <c r="BK205" s="71"/>
      <c r="BL205" s="71"/>
      <c r="BM205" s="71"/>
      <c r="BN205" s="71"/>
      <c r="BO205" s="71"/>
      <c r="BP205" s="71"/>
      <c r="BQ205" s="71"/>
      <c r="BR205" s="71"/>
      <c r="BS205" s="71"/>
      <c r="BT205" s="71"/>
      <c r="BU205" s="71"/>
      <c r="BV205" s="71"/>
      <c r="BW205" s="71"/>
      <c r="BX205" s="71"/>
      <c r="BY205" s="71"/>
      <c r="BZ205" s="71"/>
      <c r="CA205" s="71"/>
      <c r="CB205" s="71"/>
      <c r="CC205" s="71"/>
      <c r="CD205" s="71"/>
      <c r="CE205" s="71"/>
      <c r="CF205" s="71"/>
      <c r="CG205" s="71"/>
      <c r="CH205" s="71"/>
      <c r="CI205" s="71"/>
      <c r="CJ205" s="71"/>
      <c r="CK205" s="71"/>
      <c r="CL205" s="71"/>
      <c r="CM205" s="71"/>
      <c r="CN205" s="71"/>
      <c r="CO205" s="71"/>
      <c r="CP205" s="71"/>
      <c r="CQ205" s="71"/>
      <c r="CR205" s="71"/>
      <c r="CS205" s="71"/>
      <c r="CT205" s="71"/>
      <c r="CU205" s="71"/>
      <c r="CV205" s="71"/>
      <c r="CW205" s="71"/>
      <c r="CX205" s="71"/>
      <c r="CY205" s="71"/>
      <c r="CZ205" s="71"/>
      <c r="DA205" s="71"/>
      <c r="DB205" s="71"/>
      <c r="DC205" s="71"/>
      <c r="DD205" s="71"/>
      <c r="DE205" s="71"/>
      <c r="DF205" s="71"/>
      <c r="DG205" s="71"/>
      <c r="DH205" s="71"/>
      <c r="DI205" s="71"/>
      <c r="DJ205" s="71"/>
      <c r="DK205" s="71"/>
      <c r="DL205" s="71"/>
      <c r="DM205" s="71"/>
      <c r="DN205" s="71"/>
      <c r="DO205" s="71"/>
      <c r="DP205" s="71"/>
    </row>
    <row r="206" spans="1:120" x14ac:dyDescent="0.15">
      <c r="A206" s="71"/>
      <c r="B206" s="71"/>
      <c r="C206" s="71"/>
      <c r="D206" s="71"/>
      <c r="E206" s="71"/>
      <c r="F206" s="71"/>
      <c r="G206" s="71"/>
      <c r="H206" s="71"/>
      <c r="I206" s="71"/>
      <c r="J206" s="71"/>
      <c r="K206" s="71"/>
      <c r="L206" s="71"/>
      <c r="M206" s="71"/>
      <c r="N206" s="71"/>
      <c r="O206" s="71"/>
      <c r="P206" s="71"/>
      <c r="Q206" s="71"/>
      <c r="R206" s="71"/>
      <c r="S206" s="71"/>
      <c r="T206" s="71"/>
      <c r="U206" s="71"/>
      <c r="V206" s="71"/>
      <c r="W206" s="71"/>
      <c r="X206" s="71"/>
      <c r="Y206" s="71"/>
      <c r="Z206" s="71"/>
      <c r="AA206" s="71"/>
      <c r="AB206" s="71"/>
      <c r="AC206" s="71"/>
      <c r="AD206" s="71"/>
      <c r="AE206" s="71"/>
      <c r="AF206" s="71"/>
      <c r="AG206" s="71"/>
      <c r="AH206" s="71"/>
      <c r="AI206" s="71"/>
      <c r="AJ206" s="71"/>
      <c r="AK206" s="71"/>
      <c r="AL206" s="71"/>
      <c r="AM206" s="71"/>
      <c r="AN206" s="71"/>
      <c r="AO206" s="71"/>
      <c r="AP206" s="71"/>
      <c r="AQ206" s="71"/>
      <c r="AR206" s="71"/>
      <c r="AS206" s="71"/>
      <c r="AT206" s="71"/>
      <c r="AU206" s="71"/>
      <c r="AV206" s="71"/>
      <c r="AW206" s="71"/>
      <c r="AX206" s="71"/>
      <c r="AY206" s="71"/>
      <c r="AZ206" s="71"/>
      <c r="BA206" s="71"/>
      <c r="BB206" s="71"/>
      <c r="BC206" s="71"/>
      <c r="BD206" s="71"/>
      <c r="BE206" s="71"/>
      <c r="BF206" s="71"/>
      <c r="BG206" s="71"/>
      <c r="BH206" s="71"/>
      <c r="BI206" s="71"/>
      <c r="BJ206" s="71"/>
      <c r="BK206" s="71"/>
      <c r="BL206" s="71"/>
      <c r="BM206" s="71"/>
      <c r="BN206" s="71"/>
      <c r="BO206" s="71"/>
      <c r="BP206" s="71"/>
      <c r="BQ206" s="71"/>
      <c r="BR206" s="71"/>
      <c r="BS206" s="71"/>
      <c r="BT206" s="71"/>
      <c r="BU206" s="71"/>
      <c r="BV206" s="71"/>
      <c r="BW206" s="71"/>
      <c r="BX206" s="71"/>
      <c r="BY206" s="71"/>
      <c r="BZ206" s="71"/>
      <c r="CA206" s="71"/>
      <c r="CB206" s="71"/>
      <c r="CC206" s="71"/>
      <c r="CD206" s="71"/>
      <c r="CE206" s="71"/>
      <c r="CF206" s="71"/>
      <c r="CG206" s="71"/>
      <c r="CH206" s="71"/>
      <c r="CI206" s="71"/>
      <c r="CJ206" s="71"/>
      <c r="CK206" s="71"/>
      <c r="CL206" s="71"/>
      <c r="CM206" s="71"/>
      <c r="CN206" s="71"/>
      <c r="CO206" s="71"/>
      <c r="CP206" s="71"/>
      <c r="CQ206" s="71"/>
      <c r="CR206" s="71"/>
      <c r="CS206" s="71"/>
      <c r="CT206" s="71"/>
      <c r="CU206" s="71"/>
      <c r="CV206" s="71"/>
      <c r="CW206" s="71"/>
      <c r="CX206" s="71"/>
      <c r="CY206" s="71"/>
      <c r="CZ206" s="71"/>
      <c r="DA206" s="71"/>
      <c r="DB206" s="71"/>
      <c r="DC206" s="71"/>
      <c r="DD206" s="71"/>
      <c r="DE206" s="71"/>
      <c r="DF206" s="71"/>
      <c r="DG206" s="71"/>
      <c r="DH206" s="71"/>
      <c r="DI206" s="71"/>
      <c r="DJ206" s="71"/>
      <c r="DK206" s="71"/>
      <c r="DL206" s="71"/>
      <c r="DM206" s="71"/>
      <c r="DN206" s="71"/>
      <c r="DO206" s="71"/>
      <c r="DP206" s="71"/>
    </row>
    <row r="207" spans="1:120" x14ac:dyDescent="0.15">
      <c r="A207" s="71"/>
      <c r="B207" s="71"/>
      <c r="C207" s="71"/>
      <c r="D207" s="71"/>
      <c r="E207" s="71"/>
      <c r="F207" s="71"/>
      <c r="G207" s="71"/>
      <c r="H207" s="71"/>
      <c r="I207" s="71"/>
      <c r="J207" s="71"/>
      <c r="K207" s="71"/>
      <c r="L207" s="71"/>
      <c r="M207" s="71"/>
      <c r="N207" s="71"/>
      <c r="O207" s="71"/>
      <c r="P207" s="71"/>
      <c r="Q207" s="71"/>
      <c r="R207" s="71"/>
      <c r="S207" s="71"/>
      <c r="T207" s="71"/>
      <c r="U207" s="71"/>
      <c r="V207" s="71"/>
      <c r="W207" s="71"/>
      <c r="X207" s="71"/>
      <c r="Y207" s="71"/>
      <c r="Z207" s="71"/>
      <c r="AA207" s="71"/>
      <c r="AB207" s="71"/>
      <c r="AC207" s="71"/>
      <c r="AD207" s="71"/>
      <c r="AE207" s="71"/>
      <c r="AF207" s="71"/>
      <c r="AG207" s="71"/>
      <c r="AH207" s="71"/>
      <c r="AI207" s="71"/>
      <c r="AJ207" s="71"/>
      <c r="AK207" s="71"/>
      <c r="AL207" s="71"/>
      <c r="AM207" s="71"/>
      <c r="AN207" s="71"/>
      <c r="AO207" s="71"/>
      <c r="AP207" s="71"/>
      <c r="AQ207" s="71"/>
      <c r="AR207" s="71"/>
      <c r="AS207" s="71"/>
      <c r="AT207" s="71"/>
      <c r="AU207" s="71"/>
      <c r="AV207" s="71"/>
      <c r="AW207" s="71"/>
      <c r="AX207" s="71"/>
      <c r="AY207" s="71"/>
      <c r="AZ207" s="71"/>
      <c r="BA207" s="71"/>
      <c r="BB207" s="71"/>
      <c r="BC207" s="71"/>
      <c r="BD207" s="71"/>
      <c r="BE207" s="71"/>
      <c r="BF207" s="71"/>
      <c r="BG207" s="71"/>
      <c r="BH207" s="71"/>
      <c r="BI207" s="71"/>
      <c r="BJ207" s="71"/>
      <c r="BK207" s="71"/>
      <c r="BL207" s="71"/>
      <c r="BM207" s="71"/>
      <c r="BN207" s="71"/>
      <c r="BO207" s="71"/>
      <c r="BP207" s="71"/>
      <c r="BQ207" s="71"/>
      <c r="BR207" s="71"/>
      <c r="BS207" s="71"/>
      <c r="BT207" s="71"/>
      <c r="BU207" s="71"/>
      <c r="BV207" s="71"/>
      <c r="BW207" s="71"/>
      <c r="BX207" s="71"/>
      <c r="BY207" s="71"/>
      <c r="BZ207" s="71"/>
      <c r="CA207" s="71"/>
      <c r="CB207" s="71"/>
      <c r="CC207" s="71"/>
      <c r="CD207" s="71"/>
      <c r="CE207" s="71"/>
      <c r="CF207" s="71"/>
      <c r="CG207" s="71"/>
      <c r="CH207" s="71"/>
      <c r="CI207" s="71"/>
      <c r="CJ207" s="71"/>
      <c r="CK207" s="71"/>
      <c r="CL207" s="71"/>
      <c r="CM207" s="71"/>
      <c r="CN207" s="71"/>
      <c r="CO207" s="71"/>
      <c r="CP207" s="71"/>
      <c r="CQ207" s="71"/>
      <c r="CR207" s="71"/>
      <c r="CS207" s="71"/>
      <c r="CT207" s="71"/>
      <c r="CU207" s="71"/>
      <c r="CV207" s="71"/>
      <c r="CW207" s="71"/>
      <c r="CX207" s="71"/>
      <c r="CY207" s="71"/>
      <c r="CZ207" s="71"/>
      <c r="DA207" s="71"/>
      <c r="DB207" s="71"/>
      <c r="DC207" s="71"/>
      <c r="DD207" s="71"/>
      <c r="DE207" s="71"/>
      <c r="DF207" s="71"/>
      <c r="DG207" s="71"/>
      <c r="DH207" s="71"/>
      <c r="DI207" s="71"/>
      <c r="DJ207" s="71"/>
      <c r="DK207" s="71"/>
      <c r="DL207" s="71"/>
      <c r="DM207" s="71"/>
      <c r="DN207" s="71"/>
      <c r="DO207" s="71"/>
      <c r="DP207" s="71"/>
    </row>
    <row r="208" spans="1:120" x14ac:dyDescent="0.15">
      <c r="A208" s="71"/>
      <c r="B208" s="71"/>
      <c r="C208" s="71"/>
      <c r="D208" s="71"/>
      <c r="E208" s="71"/>
      <c r="F208" s="71"/>
      <c r="G208" s="71"/>
      <c r="H208" s="71"/>
      <c r="I208" s="71"/>
      <c r="J208" s="71"/>
      <c r="K208" s="71"/>
      <c r="L208" s="71"/>
      <c r="M208" s="71"/>
      <c r="N208" s="71"/>
      <c r="O208" s="71"/>
      <c r="P208" s="71"/>
      <c r="Q208" s="71"/>
      <c r="R208" s="71"/>
      <c r="S208" s="71"/>
      <c r="T208" s="71"/>
      <c r="U208" s="71"/>
      <c r="V208" s="71"/>
      <c r="W208" s="71"/>
      <c r="X208" s="71"/>
      <c r="Y208" s="71"/>
      <c r="Z208" s="71"/>
      <c r="AA208" s="71"/>
      <c r="AB208" s="71"/>
      <c r="AC208" s="71"/>
      <c r="AD208" s="71"/>
      <c r="AE208" s="71"/>
      <c r="AF208" s="71"/>
      <c r="AG208" s="71"/>
      <c r="AH208" s="71"/>
      <c r="AI208" s="71"/>
      <c r="AJ208" s="71"/>
      <c r="AK208" s="71"/>
      <c r="AL208" s="71"/>
      <c r="AM208" s="71"/>
      <c r="AN208" s="71"/>
      <c r="AO208" s="71"/>
      <c r="AP208" s="71"/>
      <c r="AQ208" s="71"/>
      <c r="AR208" s="71"/>
      <c r="AS208" s="71"/>
      <c r="AT208" s="71"/>
      <c r="AU208" s="71"/>
      <c r="AV208" s="71"/>
      <c r="AW208" s="71"/>
      <c r="AX208" s="71"/>
      <c r="AY208" s="71"/>
      <c r="AZ208" s="71"/>
      <c r="BA208" s="71"/>
      <c r="BB208" s="71"/>
      <c r="BC208" s="71"/>
      <c r="BD208" s="71"/>
      <c r="BE208" s="71"/>
      <c r="BF208" s="71"/>
      <c r="BG208" s="71"/>
      <c r="BH208" s="71"/>
      <c r="BI208" s="71"/>
      <c r="BJ208" s="71"/>
      <c r="BK208" s="71"/>
      <c r="BL208" s="71"/>
      <c r="BM208" s="71"/>
      <c r="BN208" s="71"/>
      <c r="BO208" s="71"/>
      <c r="BP208" s="71"/>
      <c r="BQ208" s="71"/>
      <c r="BR208" s="71"/>
      <c r="BS208" s="71"/>
      <c r="BT208" s="71"/>
      <c r="BU208" s="71"/>
      <c r="BV208" s="71"/>
      <c r="BW208" s="71"/>
      <c r="BX208" s="71"/>
      <c r="BY208" s="71"/>
      <c r="BZ208" s="71"/>
      <c r="CA208" s="71"/>
      <c r="CB208" s="71"/>
      <c r="CC208" s="71"/>
      <c r="CD208" s="71"/>
      <c r="CE208" s="71"/>
      <c r="CF208" s="71"/>
      <c r="CG208" s="71"/>
      <c r="CH208" s="71"/>
      <c r="CI208" s="71"/>
      <c r="CJ208" s="71"/>
      <c r="CK208" s="71"/>
      <c r="CL208" s="71"/>
      <c r="CM208" s="71"/>
      <c r="CN208" s="71"/>
      <c r="CO208" s="71"/>
      <c r="CP208" s="71"/>
      <c r="CQ208" s="71"/>
      <c r="CR208" s="71"/>
      <c r="CS208" s="71"/>
      <c r="CT208" s="71"/>
      <c r="CU208" s="71"/>
      <c r="CV208" s="71"/>
      <c r="CW208" s="71"/>
      <c r="CX208" s="71"/>
      <c r="CY208" s="71"/>
      <c r="CZ208" s="71"/>
      <c r="DA208" s="71"/>
      <c r="DB208" s="71"/>
      <c r="DC208" s="71"/>
      <c r="DD208" s="71"/>
      <c r="DE208" s="71"/>
      <c r="DF208" s="71"/>
      <c r="DG208" s="71"/>
      <c r="DH208" s="71"/>
      <c r="DI208" s="71"/>
      <c r="DJ208" s="71"/>
      <c r="DK208" s="71"/>
      <c r="DL208" s="71"/>
      <c r="DM208" s="71"/>
      <c r="DN208" s="71"/>
      <c r="DO208" s="71"/>
      <c r="DP208" s="71"/>
    </row>
    <row r="209" spans="1:120" x14ac:dyDescent="0.15">
      <c r="A209" s="71"/>
      <c r="B209" s="71"/>
      <c r="C209" s="71"/>
      <c r="D209" s="71"/>
      <c r="E209" s="71"/>
      <c r="F209" s="71"/>
      <c r="G209" s="71"/>
      <c r="H209" s="71"/>
      <c r="I209" s="71"/>
      <c r="J209" s="71"/>
      <c r="K209" s="71"/>
      <c r="L209" s="71"/>
      <c r="M209" s="71"/>
      <c r="N209" s="71"/>
      <c r="O209" s="71"/>
      <c r="P209" s="71"/>
      <c r="Q209" s="71"/>
      <c r="R209" s="71"/>
      <c r="S209" s="71"/>
      <c r="T209" s="71"/>
      <c r="U209" s="71"/>
      <c r="V209" s="71"/>
      <c r="W209" s="71"/>
      <c r="X209" s="71"/>
      <c r="Y209" s="71"/>
      <c r="Z209" s="71"/>
      <c r="AA209" s="71"/>
      <c r="AB209" s="71"/>
      <c r="AC209" s="71"/>
      <c r="AD209" s="71"/>
      <c r="AE209" s="71"/>
      <c r="AF209" s="71"/>
      <c r="AG209" s="71"/>
      <c r="AH209" s="71"/>
      <c r="AI209" s="71"/>
      <c r="AJ209" s="71"/>
      <c r="AK209" s="71"/>
      <c r="AL209" s="71"/>
      <c r="AM209" s="71"/>
      <c r="AN209" s="71"/>
      <c r="AO209" s="71"/>
      <c r="AP209" s="71"/>
      <c r="AQ209" s="71"/>
      <c r="AR209" s="71"/>
      <c r="AS209" s="71"/>
      <c r="AT209" s="71"/>
      <c r="AU209" s="71"/>
      <c r="AV209" s="71"/>
      <c r="AW209" s="71"/>
      <c r="AX209" s="71"/>
      <c r="AY209" s="71"/>
      <c r="AZ209" s="71"/>
      <c r="BA209" s="71"/>
      <c r="BB209" s="71"/>
      <c r="BC209" s="71"/>
      <c r="BD209" s="71"/>
      <c r="BE209" s="71"/>
      <c r="BF209" s="71"/>
      <c r="BG209" s="71"/>
      <c r="BH209" s="71"/>
      <c r="BI209" s="71"/>
      <c r="BJ209" s="71"/>
      <c r="BK209" s="71"/>
      <c r="BL209" s="71"/>
      <c r="BM209" s="71"/>
      <c r="BN209" s="71"/>
      <c r="BO209" s="71"/>
      <c r="BP209" s="71"/>
      <c r="BQ209" s="71"/>
      <c r="BR209" s="71"/>
      <c r="BS209" s="71"/>
      <c r="BT209" s="71"/>
      <c r="BU209" s="71"/>
      <c r="BV209" s="71"/>
      <c r="BW209" s="71"/>
      <c r="BX209" s="71"/>
      <c r="BY209" s="71"/>
      <c r="BZ209" s="71"/>
      <c r="CA209" s="71"/>
      <c r="CB209" s="71"/>
      <c r="CC209" s="71"/>
      <c r="CD209" s="71"/>
      <c r="CE209" s="71"/>
      <c r="CF209" s="71"/>
      <c r="CG209" s="71"/>
      <c r="CH209" s="71"/>
      <c r="CI209" s="71"/>
      <c r="CJ209" s="71"/>
      <c r="CK209" s="71"/>
      <c r="CL209" s="71"/>
      <c r="CM209" s="71"/>
      <c r="CN209" s="71"/>
      <c r="CO209" s="71"/>
      <c r="CP209" s="71"/>
      <c r="CQ209" s="71"/>
      <c r="CR209" s="71"/>
      <c r="CS209" s="71"/>
      <c r="CT209" s="71"/>
      <c r="CU209" s="71"/>
      <c r="CV209" s="71"/>
      <c r="CW209" s="71"/>
      <c r="CX209" s="71"/>
      <c r="CY209" s="71"/>
      <c r="CZ209" s="71"/>
      <c r="DA209" s="71"/>
      <c r="DB209" s="71"/>
      <c r="DC209" s="71"/>
      <c r="DD209" s="71"/>
      <c r="DE209" s="71"/>
      <c r="DF209" s="71"/>
      <c r="DG209" s="71"/>
      <c r="DH209" s="71"/>
      <c r="DI209" s="71"/>
      <c r="DJ209" s="71"/>
      <c r="DK209" s="71"/>
      <c r="DL209" s="71"/>
      <c r="DM209" s="71"/>
      <c r="DN209" s="71"/>
      <c r="DO209" s="71"/>
      <c r="DP209" s="71"/>
    </row>
    <row r="210" spans="1:120" x14ac:dyDescent="0.15">
      <c r="A210" s="71"/>
      <c r="B210" s="71"/>
      <c r="C210" s="71"/>
      <c r="D210" s="71"/>
      <c r="E210" s="71"/>
      <c r="F210" s="71"/>
      <c r="G210" s="71"/>
      <c r="H210" s="71"/>
      <c r="I210" s="71"/>
      <c r="J210" s="71"/>
      <c r="K210" s="71"/>
      <c r="L210" s="71"/>
      <c r="M210" s="71"/>
      <c r="N210" s="71"/>
      <c r="O210" s="71"/>
      <c r="P210" s="71"/>
      <c r="Q210" s="71"/>
      <c r="R210" s="71"/>
      <c r="S210" s="71"/>
      <c r="T210" s="71"/>
      <c r="U210" s="71"/>
      <c r="V210" s="71"/>
      <c r="W210" s="71"/>
      <c r="X210" s="71"/>
      <c r="Y210" s="71"/>
      <c r="Z210" s="71"/>
      <c r="AA210" s="71"/>
      <c r="AB210" s="71"/>
      <c r="AC210" s="71"/>
      <c r="AD210" s="71"/>
      <c r="AE210" s="71"/>
      <c r="AF210" s="71"/>
      <c r="AG210" s="71"/>
      <c r="AH210" s="71"/>
      <c r="AI210" s="71"/>
      <c r="AJ210" s="71"/>
      <c r="AK210" s="71"/>
      <c r="AL210" s="71"/>
      <c r="AM210" s="71"/>
      <c r="AN210" s="71"/>
      <c r="AO210" s="71"/>
      <c r="AP210" s="71"/>
      <c r="AQ210" s="71"/>
      <c r="AR210" s="71"/>
      <c r="AS210" s="71"/>
      <c r="AT210" s="71"/>
      <c r="AU210" s="71"/>
      <c r="AV210" s="71"/>
      <c r="AW210" s="71"/>
      <c r="AX210" s="71"/>
      <c r="AY210" s="71"/>
      <c r="AZ210" s="71"/>
      <c r="BA210" s="71"/>
      <c r="BB210" s="71"/>
      <c r="BC210" s="71"/>
      <c r="BD210" s="71"/>
      <c r="BE210" s="71"/>
      <c r="BF210" s="71"/>
      <c r="BG210" s="71"/>
      <c r="BH210" s="71"/>
      <c r="BI210" s="71"/>
      <c r="BJ210" s="71"/>
      <c r="BK210" s="71"/>
      <c r="BL210" s="71"/>
      <c r="BM210" s="71"/>
      <c r="BN210" s="71"/>
      <c r="BO210" s="71"/>
      <c r="BP210" s="71"/>
      <c r="BQ210" s="71"/>
      <c r="BR210" s="71"/>
      <c r="BS210" s="71"/>
      <c r="BT210" s="71"/>
      <c r="BU210" s="71"/>
      <c r="BV210" s="71"/>
      <c r="BW210" s="71"/>
      <c r="BX210" s="71"/>
      <c r="BY210" s="71"/>
      <c r="BZ210" s="71"/>
      <c r="CA210" s="71"/>
      <c r="CB210" s="71"/>
      <c r="CC210" s="71"/>
      <c r="CD210" s="71"/>
      <c r="CE210" s="71"/>
      <c r="CF210" s="71"/>
      <c r="CG210" s="71"/>
      <c r="CH210" s="71"/>
      <c r="CI210" s="71"/>
      <c r="CJ210" s="71"/>
      <c r="CK210" s="71"/>
      <c r="CL210" s="71"/>
      <c r="CM210" s="71"/>
      <c r="CN210" s="71"/>
      <c r="CO210" s="71"/>
      <c r="CP210" s="71"/>
      <c r="CQ210" s="71"/>
      <c r="CR210" s="71"/>
      <c r="CS210" s="71"/>
      <c r="CT210" s="71"/>
      <c r="CU210" s="71"/>
      <c r="CV210" s="71"/>
      <c r="CW210" s="71"/>
      <c r="CX210" s="71"/>
      <c r="CY210" s="71"/>
      <c r="CZ210" s="71"/>
      <c r="DA210" s="71"/>
      <c r="DB210" s="71"/>
      <c r="DC210" s="71"/>
      <c r="DD210" s="71"/>
      <c r="DE210" s="71"/>
      <c r="DF210" s="71"/>
      <c r="DG210" s="71"/>
      <c r="DH210" s="71"/>
      <c r="DI210" s="71"/>
      <c r="DJ210" s="71"/>
      <c r="DK210" s="71"/>
      <c r="DL210" s="71"/>
      <c r="DM210" s="71"/>
      <c r="DN210" s="71"/>
      <c r="DO210" s="71"/>
      <c r="DP210" s="71"/>
    </row>
    <row r="211" spans="1:120" x14ac:dyDescent="0.15">
      <c r="A211" s="71"/>
      <c r="B211" s="71"/>
      <c r="C211" s="71"/>
      <c r="D211" s="71"/>
      <c r="E211" s="71"/>
      <c r="F211" s="71"/>
      <c r="G211" s="71"/>
      <c r="H211" s="71"/>
      <c r="I211" s="71"/>
      <c r="J211" s="71"/>
      <c r="K211" s="71"/>
      <c r="L211" s="71"/>
      <c r="M211" s="71"/>
      <c r="N211" s="71"/>
      <c r="O211" s="71"/>
      <c r="P211" s="71"/>
      <c r="Q211" s="71"/>
      <c r="R211" s="71"/>
      <c r="S211" s="71"/>
      <c r="T211" s="71"/>
      <c r="U211" s="71"/>
      <c r="V211" s="71"/>
      <c r="W211" s="71"/>
      <c r="X211" s="71"/>
      <c r="Y211" s="71"/>
      <c r="Z211" s="71"/>
      <c r="AA211" s="71"/>
      <c r="AB211" s="71"/>
      <c r="AC211" s="71"/>
      <c r="AD211" s="71"/>
      <c r="AE211" s="71"/>
      <c r="AF211" s="71"/>
      <c r="AG211" s="71"/>
      <c r="AH211" s="71"/>
      <c r="AI211" s="71"/>
      <c r="AJ211" s="71"/>
      <c r="AK211" s="71"/>
      <c r="AL211" s="71"/>
      <c r="AM211" s="71"/>
      <c r="AN211" s="71"/>
      <c r="AO211" s="71"/>
      <c r="AP211" s="71"/>
      <c r="AQ211" s="71"/>
      <c r="AR211" s="71"/>
      <c r="AS211" s="71"/>
      <c r="AT211" s="71"/>
      <c r="AU211" s="71"/>
      <c r="AV211" s="71"/>
      <c r="AW211" s="71"/>
      <c r="AX211" s="71"/>
      <c r="AY211" s="71"/>
      <c r="AZ211" s="71"/>
      <c r="BA211" s="71"/>
      <c r="BB211" s="71"/>
      <c r="BC211" s="71"/>
      <c r="BD211" s="71"/>
      <c r="BE211" s="71"/>
      <c r="BF211" s="71"/>
      <c r="BG211" s="71"/>
      <c r="BH211" s="71"/>
      <c r="BI211" s="71"/>
      <c r="BJ211" s="71"/>
      <c r="BK211" s="71"/>
      <c r="BL211" s="71"/>
      <c r="BM211" s="71"/>
      <c r="BN211" s="71"/>
      <c r="BO211" s="71"/>
      <c r="BP211" s="71"/>
      <c r="BQ211" s="71"/>
      <c r="BR211" s="71"/>
      <c r="BS211" s="71"/>
      <c r="BT211" s="71"/>
      <c r="BU211" s="71"/>
      <c r="BV211" s="71"/>
      <c r="BW211" s="71"/>
      <c r="BX211" s="71"/>
      <c r="BY211" s="71"/>
      <c r="BZ211" s="71"/>
      <c r="CA211" s="71"/>
      <c r="CB211" s="71"/>
      <c r="CC211" s="71"/>
      <c r="CD211" s="71"/>
      <c r="CE211" s="71"/>
      <c r="CF211" s="71"/>
      <c r="CG211" s="71"/>
      <c r="CH211" s="71"/>
      <c r="CI211" s="71"/>
      <c r="CJ211" s="71"/>
      <c r="CK211" s="71"/>
      <c r="CL211" s="71"/>
      <c r="CM211" s="71"/>
      <c r="CN211" s="71"/>
      <c r="CO211" s="71"/>
      <c r="CP211" s="71"/>
      <c r="CQ211" s="71"/>
      <c r="CR211" s="71"/>
      <c r="CS211" s="71"/>
      <c r="CT211" s="71"/>
      <c r="CU211" s="71"/>
      <c r="CV211" s="71"/>
      <c r="CW211" s="71"/>
      <c r="CX211" s="71"/>
      <c r="CY211" s="71"/>
      <c r="CZ211" s="71"/>
      <c r="DA211" s="71"/>
      <c r="DB211" s="71"/>
      <c r="DC211" s="71"/>
      <c r="DD211" s="71"/>
      <c r="DE211" s="71"/>
      <c r="DF211" s="71"/>
      <c r="DG211" s="71"/>
      <c r="DH211" s="71"/>
      <c r="DI211" s="71"/>
      <c r="DJ211" s="71"/>
      <c r="DK211" s="71"/>
      <c r="DL211" s="71"/>
      <c r="DM211" s="71"/>
      <c r="DN211" s="71"/>
      <c r="DO211" s="71"/>
      <c r="DP211" s="71"/>
    </row>
    <row r="212" spans="1:120" x14ac:dyDescent="0.15">
      <c r="A212" s="71"/>
      <c r="B212" s="71"/>
      <c r="C212" s="71"/>
      <c r="D212" s="71"/>
      <c r="E212" s="71"/>
      <c r="F212" s="71"/>
      <c r="G212" s="71"/>
      <c r="H212" s="71"/>
      <c r="I212" s="71"/>
      <c r="J212" s="71"/>
      <c r="K212" s="71"/>
      <c r="L212" s="71"/>
      <c r="M212" s="71"/>
      <c r="N212" s="71"/>
      <c r="O212" s="71"/>
      <c r="P212" s="71"/>
      <c r="Q212" s="71"/>
      <c r="R212" s="71"/>
      <c r="S212" s="71"/>
      <c r="T212" s="71"/>
      <c r="U212" s="71"/>
      <c r="V212" s="71"/>
      <c r="W212" s="71"/>
      <c r="X212" s="71"/>
      <c r="Y212" s="71"/>
      <c r="Z212" s="71"/>
      <c r="AA212" s="71"/>
      <c r="AB212" s="71"/>
      <c r="AC212" s="71"/>
      <c r="AD212" s="71"/>
      <c r="AE212" s="71"/>
      <c r="AF212" s="71"/>
      <c r="AG212" s="71"/>
      <c r="AH212" s="71"/>
      <c r="AI212" s="71"/>
      <c r="AJ212" s="71"/>
      <c r="AK212" s="71"/>
      <c r="AL212" s="71"/>
      <c r="AM212" s="71"/>
      <c r="AN212" s="71"/>
      <c r="AO212" s="71"/>
      <c r="AP212" s="71"/>
      <c r="AQ212" s="71"/>
      <c r="AR212" s="71"/>
      <c r="AS212" s="71"/>
      <c r="AT212" s="71"/>
      <c r="AU212" s="71"/>
      <c r="AV212" s="71"/>
      <c r="AW212" s="71"/>
      <c r="AX212" s="71"/>
      <c r="AY212" s="71"/>
      <c r="AZ212" s="71"/>
      <c r="BA212" s="71"/>
      <c r="BB212" s="71"/>
      <c r="BC212" s="71"/>
      <c r="BD212" s="71"/>
      <c r="BE212" s="71"/>
      <c r="BF212" s="71"/>
      <c r="BG212" s="71"/>
      <c r="BH212" s="71"/>
      <c r="BI212" s="71"/>
      <c r="BJ212" s="71"/>
      <c r="BK212" s="71"/>
      <c r="BL212" s="71"/>
      <c r="BM212" s="71"/>
      <c r="BN212" s="71"/>
      <c r="BO212" s="71"/>
      <c r="BP212" s="71"/>
      <c r="BQ212" s="71"/>
      <c r="BR212" s="71"/>
      <c r="BS212" s="71"/>
      <c r="BT212" s="71"/>
      <c r="BU212" s="71"/>
      <c r="BV212" s="71"/>
      <c r="BW212" s="71"/>
      <c r="BX212" s="71"/>
      <c r="BY212" s="71"/>
      <c r="BZ212" s="71"/>
      <c r="CA212" s="71"/>
      <c r="CB212" s="71"/>
      <c r="CC212" s="71"/>
      <c r="CD212" s="71"/>
      <c r="CE212" s="71"/>
      <c r="CF212" s="71"/>
      <c r="CG212" s="71"/>
      <c r="CH212" s="71"/>
      <c r="CI212" s="71"/>
      <c r="CJ212" s="71"/>
      <c r="CK212" s="71"/>
      <c r="CL212" s="71"/>
      <c r="CM212" s="71"/>
      <c r="CN212" s="71"/>
      <c r="CO212" s="71"/>
      <c r="CP212" s="71"/>
      <c r="CQ212" s="71"/>
      <c r="CR212" s="71"/>
      <c r="CS212" s="71"/>
      <c r="CT212" s="71"/>
      <c r="CU212" s="71"/>
      <c r="CV212" s="71"/>
      <c r="CW212" s="71"/>
      <c r="CX212" s="71"/>
      <c r="CY212" s="71"/>
      <c r="CZ212" s="71"/>
      <c r="DA212" s="71"/>
      <c r="DB212" s="71"/>
      <c r="DC212" s="71"/>
      <c r="DD212" s="71"/>
      <c r="DE212" s="71"/>
      <c r="DF212" s="71"/>
      <c r="DG212" s="71"/>
      <c r="DH212" s="71"/>
      <c r="DI212" s="71"/>
      <c r="DJ212" s="71"/>
      <c r="DK212" s="71"/>
      <c r="DL212" s="71"/>
      <c r="DM212" s="71"/>
      <c r="DN212" s="71"/>
      <c r="DO212" s="71"/>
      <c r="DP212" s="71"/>
    </row>
    <row r="213" spans="1:120" x14ac:dyDescent="0.15">
      <c r="A213" s="71"/>
      <c r="B213" s="71"/>
      <c r="C213" s="71"/>
      <c r="D213" s="71"/>
      <c r="E213" s="71"/>
      <c r="F213" s="71"/>
      <c r="G213" s="71"/>
      <c r="H213" s="71"/>
      <c r="I213" s="71"/>
      <c r="J213" s="71"/>
      <c r="K213" s="71"/>
      <c r="L213" s="71"/>
      <c r="M213" s="71"/>
      <c r="N213" s="71"/>
      <c r="O213" s="71"/>
      <c r="P213" s="71"/>
      <c r="Q213" s="71"/>
      <c r="R213" s="71"/>
      <c r="S213" s="71"/>
      <c r="T213" s="71"/>
      <c r="U213" s="71"/>
      <c r="V213" s="71"/>
      <c r="W213" s="71"/>
      <c r="X213" s="71"/>
      <c r="Y213" s="71"/>
      <c r="Z213" s="71"/>
      <c r="AA213" s="71"/>
      <c r="AB213" s="71"/>
      <c r="AC213" s="71"/>
      <c r="AD213" s="71"/>
      <c r="AE213" s="71"/>
      <c r="AF213" s="71"/>
      <c r="AG213" s="71"/>
      <c r="AH213" s="71"/>
      <c r="AI213" s="71"/>
      <c r="AJ213" s="71"/>
      <c r="AK213" s="71"/>
      <c r="AL213" s="71"/>
      <c r="AM213" s="71"/>
      <c r="AN213" s="71"/>
      <c r="AO213" s="71"/>
      <c r="AP213" s="71"/>
      <c r="AQ213" s="71"/>
      <c r="AR213" s="71"/>
      <c r="AS213" s="71"/>
      <c r="AT213" s="71"/>
      <c r="AU213" s="71"/>
      <c r="AV213" s="71"/>
      <c r="AW213" s="71"/>
      <c r="AX213" s="71"/>
      <c r="AY213" s="71"/>
      <c r="AZ213" s="71"/>
      <c r="BA213" s="71"/>
      <c r="BB213" s="71"/>
      <c r="BC213" s="71"/>
      <c r="BD213" s="71"/>
      <c r="BE213" s="71"/>
      <c r="BF213" s="71"/>
      <c r="BG213" s="71"/>
      <c r="BH213" s="71"/>
      <c r="BI213" s="71"/>
      <c r="BJ213" s="71"/>
      <c r="BK213" s="71"/>
      <c r="BL213" s="71"/>
      <c r="BM213" s="71"/>
      <c r="BN213" s="71"/>
      <c r="BO213" s="71"/>
      <c r="BP213" s="71"/>
      <c r="BQ213" s="71"/>
      <c r="BR213" s="71"/>
      <c r="BS213" s="71"/>
      <c r="BT213" s="71"/>
      <c r="BU213" s="71"/>
      <c r="BV213" s="71"/>
      <c r="BW213" s="71"/>
      <c r="BX213" s="71"/>
      <c r="BY213" s="71"/>
      <c r="BZ213" s="71"/>
      <c r="CA213" s="71"/>
      <c r="CB213" s="71"/>
      <c r="CC213" s="71"/>
      <c r="CD213" s="71"/>
      <c r="CE213" s="71"/>
      <c r="CF213" s="71"/>
      <c r="CG213" s="71"/>
      <c r="CH213" s="71"/>
      <c r="CI213" s="71"/>
      <c r="CJ213" s="71"/>
      <c r="CK213" s="71"/>
      <c r="CL213" s="71"/>
      <c r="CM213" s="71"/>
      <c r="CN213" s="71"/>
      <c r="CO213" s="71"/>
      <c r="CP213" s="71"/>
      <c r="CQ213" s="71"/>
      <c r="CR213" s="71"/>
      <c r="CS213" s="71"/>
      <c r="CT213" s="71"/>
      <c r="CU213" s="71"/>
      <c r="CV213" s="71"/>
      <c r="CW213" s="71"/>
      <c r="CX213" s="71"/>
      <c r="CY213" s="71"/>
      <c r="CZ213" s="71"/>
      <c r="DA213" s="71"/>
      <c r="DB213" s="71"/>
      <c r="DC213" s="71"/>
      <c r="DD213" s="71"/>
      <c r="DE213" s="71"/>
      <c r="DF213" s="71"/>
      <c r="DG213" s="71"/>
      <c r="DH213" s="71"/>
      <c r="DI213" s="71"/>
      <c r="DJ213" s="71"/>
      <c r="DK213" s="71"/>
      <c r="DL213" s="71"/>
      <c r="DM213" s="71"/>
      <c r="DN213" s="71"/>
      <c r="DO213" s="71"/>
      <c r="DP213" s="71"/>
    </row>
    <row r="214" spans="1:120" x14ac:dyDescent="0.15">
      <c r="A214" s="71"/>
      <c r="B214" s="71"/>
      <c r="C214" s="71"/>
      <c r="D214" s="71"/>
      <c r="E214" s="71"/>
      <c r="F214" s="71"/>
      <c r="G214" s="71"/>
      <c r="H214" s="71"/>
      <c r="I214" s="71"/>
      <c r="J214" s="71"/>
      <c r="K214" s="71"/>
      <c r="L214" s="71"/>
      <c r="M214" s="71"/>
      <c r="N214" s="71"/>
      <c r="O214" s="71"/>
      <c r="P214" s="71"/>
      <c r="Q214" s="71"/>
      <c r="R214" s="71"/>
      <c r="S214" s="71"/>
      <c r="T214" s="71"/>
      <c r="U214" s="71"/>
      <c r="V214" s="71"/>
      <c r="W214" s="71"/>
      <c r="X214" s="71"/>
      <c r="Y214" s="71"/>
      <c r="Z214" s="71"/>
      <c r="AA214" s="71"/>
      <c r="AB214" s="71"/>
      <c r="AC214" s="71"/>
      <c r="AD214" s="71"/>
      <c r="AE214" s="71"/>
      <c r="AF214" s="71"/>
      <c r="AG214" s="71"/>
      <c r="AH214" s="71"/>
      <c r="AI214" s="71"/>
      <c r="AJ214" s="71"/>
      <c r="AK214" s="71"/>
      <c r="AL214" s="71"/>
      <c r="AM214" s="71"/>
      <c r="AN214" s="71"/>
      <c r="AO214" s="71"/>
      <c r="AP214" s="71"/>
      <c r="AQ214" s="71"/>
      <c r="AR214" s="71"/>
      <c r="AS214" s="71"/>
      <c r="AT214" s="71"/>
      <c r="AU214" s="71"/>
      <c r="AV214" s="71"/>
      <c r="AW214" s="71"/>
      <c r="AX214" s="71"/>
      <c r="AY214" s="71"/>
      <c r="AZ214" s="71"/>
      <c r="BA214" s="71"/>
      <c r="BB214" s="71"/>
      <c r="BC214" s="71"/>
      <c r="BD214" s="71"/>
      <c r="BE214" s="71"/>
      <c r="BF214" s="71"/>
      <c r="BG214" s="71"/>
      <c r="BH214" s="71"/>
      <c r="BI214" s="71"/>
      <c r="BJ214" s="71"/>
      <c r="BK214" s="71"/>
      <c r="BL214" s="71"/>
      <c r="BM214" s="71"/>
      <c r="BN214" s="71"/>
      <c r="BO214" s="71"/>
      <c r="BP214" s="71"/>
      <c r="BQ214" s="71"/>
      <c r="BR214" s="71"/>
      <c r="BS214" s="71"/>
      <c r="BT214" s="71"/>
      <c r="BU214" s="71"/>
      <c r="BV214" s="71"/>
      <c r="BW214" s="71"/>
      <c r="BX214" s="71"/>
      <c r="BY214" s="71"/>
      <c r="BZ214" s="71"/>
      <c r="CA214" s="71"/>
      <c r="CB214" s="71"/>
      <c r="CC214" s="71"/>
      <c r="CD214" s="71"/>
      <c r="CE214" s="71"/>
      <c r="CF214" s="71"/>
      <c r="CG214" s="71"/>
      <c r="CH214" s="71"/>
      <c r="CI214" s="71"/>
      <c r="CJ214" s="71"/>
      <c r="CK214" s="71"/>
      <c r="CL214" s="71"/>
      <c r="CM214" s="71"/>
      <c r="CN214" s="71"/>
      <c r="CO214" s="71"/>
      <c r="CP214" s="71"/>
      <c r="CQ214" s="71"/>
      <c r="CR214" s="71"/>
      <c r="CS214" s="71"/>
      <c r="CT214" s="71"/>
      <c r="CU214" s="71"/>
      <c r="CV214" s="71"/>
      <c r="CW214" s="71"/>
      <c r="CX214" s="71"/>
      <c r="CY214" s="71"/>
      <c r="CZ214" s="71"/>
      <c r="DA214" s="71"/>
      <c r="DB214" s="71"/>
      <c r="DC214" s="71"/>
      <c r="DD214" s="71"/>
      <c r="DE214" s="71"/>
      <c r="DF214" s="71"/>
      <c r="DG214" s="71"/>
      <c r="DH214" s="71"/>
      <c r="DI214" s="71"/>
      <c r="DJ214" s="71"/>
      <c r="DK214" s="71"/>
      <c r="DL214" s="71"/>
      <c r="DM214" s="71"/>
      <c r="DN214" s="71"/>
      <c r="DO214" s="71"/>
      <c r="DP214" s="71"/>
    </row>
    <row r="215" spans="1:120" x14ac:dyDescent="0.15">
      <c r="A215" s="71"/>
      <c r="B215" s="71"/>
      <c r="C215" s="71"/>
      <c r="D215" s="71"/>
      <c r="E215" s="71"/>
      <c r="F215" s="71"/>
      <c r="G215" s="71"/>
      <c r="H215" s="71"/>
      <c r="I215" s="71"/>
      <c r="J215" s="71"/>
      <c r="K215" s="71"/>
      <c r="L215" s="71"/>
      <c r="M215" s="71"/>
      <c r="N215" s="71"/>
      <c r="O215" s="71"/>
      <c r="P215" s="71"/>
      <c r="Q215" s="71"/>
      <c r="R215" s="71"/>
      <c r="S215" s="71"/>
      <c r="T215" s="71"/>
      <c r="U215" s="71"/>
      <c r="V215" s="71"/>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1"/>
      <c r="BE215" s="71"/>
      <c r="BF215" s="71"/>
      <c r="BG215" s="71"/>
      <c r="BH215" s="71"/>
      <c r="BI215" s="71"/>
      <c r="BJ215" s="71"/>
      <c r="BK215" s="71"/>
      <c r="BL215" s="71"/>
      <c r="BM215" s="71"/>
      <c r="BN215" s="71"/>
      <c r="BO215" s="71"/>
      <c r="BP215" s="71"/>
      <c r="BQ215" s="71"/>
      <c r="BR215" s="71"/>
      <c r="BS215" s="71"/>
      <c r="BT215" s="71"/>
      <c r="BU215" s="71"/>
      <c r="BV215" s="71"/>
      <c r="BW215" s="71"/>
      <c r="BX215" s="71"/>
      <c r="BY215" s="71"/>
      <c r="BZ215" s="71"/>
      <c r="CA215" s="71"/>
      <c r="CB215" s="71"/>
      <c r="CC215" s="71"/>
      <c r="CD215" s="71"/>
      <c r="CE215" s="71"/>
      <c r="CF215" s="71"/>
      <c r="CG215" s="71"/>
      <c r="CH215" s="71"/>
      <c r="CI215" s="71"/>
      <c r="CJ215" s="71"/>
      <c r="CK215" s="71"/>
      <c r="CL215" s="71"/>
      <c r="CM215" s="71"/>
      <c r="CN215" s="71"/>
      <c r="CO215" s="71"/>
      <c r="CP215" s="71"/>
      <c r="CQ215" s="71"/>
      <c r="CR215" s="71"/>
      <c r="CS215" s="71"/>
      <c r="CT215" s="71"/>
      <c r="CU215" s="71"/>
      <c r="CV215" s="71"/>
      <c r="CW215" s="71"/>
      <c r="CX215" s="71"/>
      <c r="CY215" s="71"/>
      <c r="CZ215" s="71"/>
      <c r="DA215" s="71"/>
      <c r="DB215" s="71"/>
      <c r="DC215" s="71"/>
      <c r="DD215" s="71"/>
      <c r="DE215" s="71"/>
      <c r="DF215" s="71"/>
      <c r="DG215" s="71"/>
      <c r="DH215" s="71"/>
      <c r="DI215" s="71"/>
      <c r="DJ215" s="71"/>
      <c r="DK215" s="71"/>
      <c r="DL215" s="71"/>
      <c r="DM215" s="71"/>
      <c r="DN215" s="71"/>
      <c r="DO215" s="71"/>
      <c r="DP215" s="71"/>
    </row>
    <row r="216" spans="1:120" x14ac:dyDescent="0.15">
      <c r="A216" s="71"/>
      <c r="B216" s="71"/>
      <c r="C216" s="71"/>
      <c r="D216" s="71"/>
      <c r="E216" s="71"/>
      <c r="F216" s="71"/>
      <c r="G216" s="71"/>
      <c r="H216" s="71"/>
      <c r="I216" s="71"/>
      <c r="J216" s="71"/>
      <c r="K216" s="71"/>
      <c r="L216" s="71"/>
      <c r="M216" s="71"/>
      <c r="N216" s="71"/>
      <c r="O216" s="71"/>
      <c r="P216" s="71"/>
      <c r="Q216" s="71"/>
      <c r="R216" s="71"/>
      <c r="S216" s="71"/>
      <c r="T216" s="71"/>
      <c r="U216" s="71"/>
      <c r="V216" s="71"/>
      <c r="W216" s="71"/>
      <c r="X216" s="71"/>
      <c r="Y216" s="71"/>
      <c r="Z216" s="71"/>
      <c r="AA216" s="71"/>
      <c r="AB216" s="71"/>
      <c r="AC216" s="71"/>
      <c r="AD216" s="71"/>
      <c r="AE216" s="71"/>
      <c r="AF216" s="71"/>
      <c r="AG216" s="71"/>
      <c r="AH216" s="71"/>
      <c r="AI216" s="71"/>
      <c r="AJ216" s="71"/>
      <c r="AK216" s="71"/>
      <c r="AL216" s="71"/>
      <c r="AM216" s="71"/>
      <c r="AN216" s="71"/>
      <c r="AO216" s="71"/>
      <c r="AP216" s="71"/>
      <c r="AQ216" s="71"/>
      <c r="AR216" s="71"/>
      <c r="AS216" s="71"/>
      <c r="AT216" s="71"/>
      <c r="AU216" s="71"/>
      <c r="AV216" s="71"/>
      <c r="AW216" s="71"/>
      <c r="AX216" s="71"/>
      <c r="AY216" s="71"/>
      <c r="AZ216" s="71"/>
      <c r="BA216" s="71"/>
      <c r="BB216" s="71"/>
      <c r="BC216" s="71"/>
      <c r="BD216" s="71"/>
      <c r="BE216" s="71"/>
      <c r="BF216" s="71"/>
      <c r="BG216" s="71"/>
      <c r="BH216" s="71"/>
      <c r="BI216" s="71"/>
      <c r="BJ216" s="71"/>
      <c r="BK216" s="71"/>
      <c r="BL216" s="71"/>
      <c r="BM216" s="71"/>
      <c r="BN216" s="71"/>
      <c r="BO216" s="71"/>
      <c r="BP216" s="71"/>
      <c r="BQ216" s="71"/>
      <c r="BR216" s="71"/>
      <c r="BS216" s="71"/>
      <c r="BT216" s="71"/>
      <c r="BU216" s="71"/>
      <c r="BV216" s="71"/>
      <c r="BW216" s="71"/>
      <c r="BX216" s="71"/>
      <c r="BY216" s="71"/>
      <c r="BZ216" s="71"/>
      <c r="CA216" s="71"/>
      <c r="CB216" s="71"/>
      <c r="CC216" s="71"/>
      <c r="CD216" s="71"/>
      <c r="CE216" s="71"/>
      <c r="CF216" s="71"/>
      <c r="CG216" s="71"/>
      <c r="CH216" s="71"/>
      <c r="CI216" s="71"/>
      <c r="CJ216" s="71"/>
      <c r="CK216" s="71"/>
      <c r="CL216" s="71"/>
      <c r="CM216" s="71"/>
      <c r="CN216" s="71"/>
      <c r="CO216" s="71"/>
      <c r="CP216" s="71"/>
      <c r="CQ216" s="71"/>
      <c r="CR216" s="71"/>
      <c r="CS216" s="71"/>
      <c r="CT216" s="71"/>
      <c r="CU216" s="71"/>
      <c r="CV216" s="71"/>
      <c r="CW216" s="71"/>
      <c r="CX216" s="71"/>
      <c r="CY216" s="71"/>
      <c r="CZ216" s="71"/>
      <c r="DA216" s="71"/>
      <c r="DB216" s="71"/>
      <c r="DC216" s="71"/>
      <c r="DD216" s="71"/>
      <c r="DE216" s="71"/>
      <c r="DF216" s="71"/>
      <c r="DG216" s="71"/>
      <c r="DH216" s="71"/>
      <c r="DI216" s="71"/>
      <c r="DJ216" s="71"/>
      <c r="DK216" s="71"/>
      <c r="DL216" s="71"/>
      <c r="DM216" s="71"/>
      <c r="DN216" s="71"/>
      <c r="DO216" s="71"/>
      <c r="DP216" s="71"/>
    </row>
    <row r="217" spans="1:120" x14ac:dyDescent="0.15">
      <c r="A217" s="71"/>
      <c r="B217" s="71"/>
      <c r="C217" s="71"/>
      <c r="D217" s="71"/>
      <c r="E217" s="71"/>
      <c r="F217" s="71"/>
      <c r="G217" s="71"/>
      <c r="H217" s="71"/>
      <c r="I217" s="71"/>
      <c r="J217" s="71"/>
      <c r="K217" s="71"/>
      <c r="L217" s="71"/>
      <c r="M217" s="71"/>
      <c r="N217" s="71"/>
      <c r="O217" s="71"/>
      <c r="P217" s="71"/>
      <c r="Q217" s="71"/>
      <c r="R217" s="71"/>
      <c r="S217" s="71"/>
      <c r="T217" s="71"/>
      <c r="U217" s="71"/>
      <c r="V217" s="71"/>
      <c r="W217" s="71"/>
      <c r="X217" s="71"/>
      <c r="Y217" s="71"/>
      <c r="Z217" s="71"/>
      <c r="AA217" s="71"/>
      <c r="AB217" s="71"/>
      <c r="AC217" s="71"/>
      <c r="AD217" s="71"/>
      <c r="AE217" s="71"/>
      <c r="AF217" s="71"/>
      <c r="AG217" s="71"/>
      <c r="AH217" s="71"/>
      <c r="AI217" s="71"/>
      <c r="AJ217" s="71"/>
      <c r="AK217" s="71"/>
      <c r="AL217" s="71"/>
      <c r="AM217" s="71"/>
      <c r="AN217" s="71"/>
      <c r="AO217" s="71"/>
      <c r="AP217" s="71"/>
      <c r="AQ217" s="71"/>
      <c r="AR217" s="71"/>
      <c r="AS217" s="71"/>
      <c r="AT217" s="71"/>
      <c r="AU217" s="71"/>
      <c r="AV217" s="71"/>
      <c r="AW217" s="71"/>
      <c r="AX217" s="71"/>
      <c r="AY217" s="71"/>
      <c r="AZ217" s="71"/>
      <c r="BA217" s="71"/>
      <c r="BB217" s="71"/>
      <c r="BC217" s="71"/>
      <c r="BD217" s="71"/>
      <c r="BE217" s="71"/>
      <c r="BF217" s="71"/>
      <c r="BG217" s="71"/>
      <c r="BH217" s="71"/>
      <c r="BI217" s="71"/>
      <c r="BJ217" s="71"/>
      <c r="BK217" s="71"/>
      <c r="BL217" s="71"/>
      <c r="BM217" s="71"/>
      <c r="BN217" s="71"/>
      <c r="BO217" s="71"/>
      <c r="BP217" s="71"/>
      <c r="BQ217" s="71"/>
      <c r="BR217" s="71"/>
      <c r="BS217" s="71"/>
      <c r="BT217" s="71"/>
      <c r="BU217" s="71"/>
      <c r="BV217" s="71"/>
      <c r="BW217" s="71"/>
      <c r="BX217" s="71"/>
      <c r="BY217" s="71"/>
      <c r="BZ217" s="71"/>
      <c r="CA217" s="71"/>
      <c r="CB217" s="71"/>
      <c r="CC217" s="71"/>
      <c r="CD217" s="71"/>
      <c r="CE217" s="71"/>
      <c r="CF217" s="71"/>
      <c r="CG217" s="71"/>
      <c r="CH217" s="71"/>
      <c r="CI217" s="71"/>
      <c r="CJ217" s="71"/>
      <c r="CK217" s="71"/>
      <c r="CL217" s="71"/>
      <c r="CM217" s="71"/>
      <c r="CN217" s="71"/>
      <c r="CO217" s="71"/>
      <c r="CP217" s="71"/>
      <c r="CQ217" s="71"/>
      <c r="CR217" s="71"/>
      <c r="CS217" s="71"/>
      <c r="CT217" s="71"/>
      <c r="CU217" s="71"/>
      <c r="CV217" s="71"/>
      <c r="CW217" s="71"/>
      <c r="CX217" s="71"/>
      <c r="CY217" s="71"/>
      <c r="CZ217" s="71"/>
      <c r="DA217" s="71"/>
      <c r="DB217" s="71"/>
      <c r="DC217" s="71"/>
      <c r="DD217" s="71"/>
      <c r="DE217" s="71"/>
      <c r="DF217" s="71"/>
      <c r="DG217" s="71"/>
      <c r="DH217" s="71"/>
      <c r="DI217" s="71"/>
      <c r="DJ217" s="71"/>
      <c r="DK217" s="71"/>
      <c r="DL217" s="71"/>
      <c r="DM217" s="71"/>
      <c r="DN217" s="71"/>
      <c r="DO217" s="71"/>
      <c r="DP217" s="71"/>
    </row>
    <row r="218" spans="1:120" x14ac:dyDescent="0.15">
      <c r="A218" s="71"/>
      <c r="B218" s="71"/>
      <c r="C218" s="71"/>
      <c r="D218" s="71"/>
      <c r="E218" s="71"/>
      <c r="F218" s="71"/>
      <c r="G218" s="71"/>
      <c r="H218" s="71"/>
      <c r="I218" s="71"/>
      <c r="J218" s="71"/>
      <c r="K218" s="71"/>
      <c r="L218" s="71"/>
      <c r="M218" s="71"/>
      <c r="N218" s="71"/>
      <c r="O218" s="71"/>
      <c r="P218" s="71"/>
      <c r="Q218" s="71"/>
      <c r="R218" s="71"/>
      <c r="S218" s="71"/>
      <c r="T218" s="71"/>
      <c r="U218" s="71"/>
      <c r="V218" s="71"/>
      <c r="W218" s="71"/>
      <c r="X218" s="71"/>
      <c r="Y218" s="71"/>
      <c r="Z218" s="71"/>
      <c r="AA218" s="71"/>
      <c r="AB218" s="71"/>
      <c r="AC218" s="71"/>
      <c r="AD218" s="71"/>
      <c r="AE218" s="71"/>
      <c r="AF218" s="71"/>
      <c r="AG218" s="71"/>
      <c r="AH218" s="71"/>
      <c r="AI218" s="71"/>
      <c r="AJ218" s="71"/>
      <c r="AK218" s="71"/>
      <c r="AL218" s="71"/>
      <c r="AM218" s="71"/>
      <c r="AN218" s="71"/>
      <c r="AO218" s="71"/>
      <c r="AP218" s="71"/>
      <c r="AQ218" s="71"/>
      <c r="AR218" s="71"/>
      <c r="AS218" s="71"/>
      <c r="AT218" s="71"/>
      <c r="AU218" s="71"/>
      <c r="AV218" s="71"/>
      <c r="AW218" s="71"/>
      <c r="AX218" s="71"/>
      <c r="AY218" s="71"/>
      <c r="AZ218" s="71"/>
      <c r="BA218" s="71"/>
      <c r="BB218" s="71"/>
      <c r="BC218" s="71"/>
      <c r="BD218" s="71"/>
      <c r="BE218" s="71"/>
      <c r="BF218" s="71"/>
      <c r="BG218" s="71"/>
      <c r="BH218" s="71"/>
      <c r="BI218" s="71"/>
      <c r="BJ218" s="71"/>
      <c r="BK218" s="71"/>
      <c r="BL218" s="71"/>
      <c r="BM218" s="71"/>
      <c r="BN218" s="71"/>
      <c r="BO218" s="71"/>
      <c r="BP218" s="71"/>
      <c r="BQ218" s="71"/>
      <c r="BR218" s="71"/>
      <c r="BS218" s="71"/>
      <c r="BT218" s="71"/>
      <c r="BU218" s="71"/>
      <c r="BV218" s="71"/>
      <c r="BW218" s="71"/>
      <c r="BX218" s="71"/>
      <c r="BY218" s="71"/>
      <c r="BZ218" s="71"/>
      <c r="CA218" s="71"/>
      <c r="CB218" s="71"/>
      <c r="CC218" s="71"/>
      <c r="CD218" s="71"/>
      <c r="CE218" s="71"/>
      <c r="CF218" s="71"/>
      <c r="CG218" s="71"/>
      <c r="CH218" s="71"/>
      <c r="CI218" s="71"/>
      <c r="CJ218" s="71"/>
      <c r="CK218" s="71"/>
      <c r="CL218" s="71"/>
      <c r="CM218" s="71"/>
      <c r="CN218" s="71"/>
      <c r="CO218" s="71"/>
      <c r="CP218" s="71"/>
      <c r="CQ218" s="71"/>
      <c r="CR218" s="71"/>
      <c r="CS218" s="71"/>
      <c r="CT218" s="71"/>
      <c r="CU218" s="71"/>
      <c r="CV218" s="71"/>
      <c r="CW218" s="71"/>
      <c r="CX218" s="71"/>
      <c r="CY218" s="71"/>
      <c r="CZ218" s="71"/>
      <c r="DA218" s="71"/>
      <c r="DB218" s="71"/>
      <c r="DC218" s="71"/>
      <c r="DD218" s="71"/>
      <c r="DE218" s="71"/>
      <c r="DF218" s="71"/>
      <c r="DG218" s="71"/>
      <c r="DH218" s="71"/>
      <c r="DI218" s="71"/>
      <c r="DJ218" s="71"/>
      <c r="DK218" s="71"/>
      <c r="DL218" s="71"/>
      <c r="DM218" s="71"/>
      <c r="DN218" s="71"/>
      <c r="DO218" s="71"/>
      <c r="DP218" s="71"/>
    </row>
    <row r="219" spans="1:120" x14ac:dyDescent="0.15">
      <c r="A219" s="71"/>
      <c r="B219" s="71"/>
      <c r="C219" s="71"/>
      <c r="D219" s="71"/>
      <c r="E219" s="71"/>
      <c r="F219" s="71"/>
      <c r="G219" s="71"/>
      <c r="H219" s="71"/>
      <c r="I219" s="71"/>
      <c r="J219" s="71"/>
      <c r="K219" s="71"/>
      <c r="L219" s="71"/>
      <c r="M219" s="71"/>
      <c r="N219" s="71"/>
      <c r="O219" s="71"/>
      <c r="P219" s="71"/>
      <c r="Q219" s="71"/>
      <c r="R219" s="71"/>
      <c r="S219" s="71"/>
      <c r="T219" s="71"/>
      <c r="U219" s="71"/>
      <c r="V219" s="71"/>
      <c r="W219" s="71"/>
      <c r="X219" s="71"/>
      <c r="Y219" s="71"/>
      <c r="Z219" s="71"/>
      <c r="AA219" s="71"/>
      <c r="AB219" s="71"/>
      <c r="AC219" s="71"/>
      <c r="AD219" s="71"/>
      <c r="AE219" s="71"/>
      <c r="AF219" s="71"/>
      <c r="AG219" s="71"/>
      <c r="AH219" s="71"/>
      <c r="AI219" s="71"/>
      <c r="AJ219" s="71"/>
      <c r="AK219" s="71"/>
      <c r="AL219" s="71"/>
      <c r="AM219" s="71"/>
      <c r="AN219" s="71"/>
      <c r="AO219" s="71"/>
      <c r="AP219" s="71"/>
      <c r="AQ219" s="71"/>
      <c r="AR219" s="71"/>
      <c r="AS219" s="71"/>
      <c r="AT219" s="71"/>
      <c r="AU219" s="71"/>
      <c r="AV219" s="71"/>
      <c r="AW219" s="71"/>
      <c r="AX219" s="71"/>
      <c r="AY219" s="71"/>
      <c r="AZ219" s="71"/>
      <c r="BA219" s="71"/>
      <c r="BB219" s="71"/>
      <c r="BC219" s="71"/>
      <c r="BD219" s="71"/>
      <c r="BE219" s="71"/>
      <c r="BF219" s="71"/>
      <c r="BG219" s="71"/>
      <c r="BH219" s="71"/>
      <c r="BI219" s="71"/>
      <c r="BJ219" s="71"/>
      <c r="BK219" s="71"/>
      <c r="BL219" s="71"/>
      <c r="BM219" s="71"/>
      <c r="BN219" s="71"/>
      <c r="BO219" s="71"/>
      <c r="BP219" s="71"/>
      <c r="BQ219" s="71"/>
      <c r="BR219" s="71"/>
      <c r="BS219" s="71"/>
      <c r="BT219" s="71"/>
      <c r="BU219" s="71"/>
      <c r="BV219" s="71"/>
      <c r="BW219" s="71"/>
      <c r="BX219" s="71"/>
      <c r="BY219" s="71"/>
      <c r="BZ219" s="71"/>
      <c r="CA219" s="71"/>
      <c r="CB219" s="71"/>
      <c r="CC219" s="71"/>
      <c r="CD219" s="71"/>
      <c r="CE219" s="71"/>
      <c r="CF219" s="71"/>
      <c r="CG219" s="71"/>
      <c r="CH219" s="71"/>
      <c r="CI219" s="71"/>
      <c r="CJ219" s="71"/>
      <c r="CK219" s="71"/>
      <c r="CL219" s="71"/>
      <c r="CM219" s="71"/>
      <c r="CN219" s="71"/>
      <c r="CO219" s="71"/>
      <c r="CP219" s="71"/>
      <c r="CQ219" s="71"/>
      <c r="CR219" s="71"/>
      <c r="CS219" s="71"/>
      <c r="CT219" s="71"/>
      <c r="CU219" s="71"/>
      <c r="CV219" s="71"/>
      <c r="CW219" s="71"/>
      <c r="CX219" s="71"/>
      <c r="CY219" s="71"/>
      <c r="CZ219" s="71"/>
      <c r="DA219" s="71"/>
      <c r="DB219" s="71"/>
      <c r="DC219" s="71"/>
      <c r="DD219" s="71"/>
      <c r="DE219" s="71"/>
      <c r="DF219" s="71"/>
      <c r="DG219" s="71"/>
      <c r="DH219" s="71"/>
      <c r="DI219" s="71"/>
      <c r="DJ219" s="71"/>
      <c r="DK219" s="71"/>
      <c r="DL219" s="71"/>
      <c r="DM219" s="71"/>
      <c r="DN219" s="71"/>
      <c r="DO219" s="71"/>
      <c r="DP219" s="71"/>
    </row>
    <row r="220" spans="1:120" x14ac:dyDescent="0.15">
      <c r="A220" s="71"/>
      <c r="B220" s="71"/>
      <c r="C220" s="71"/>
      <c r="D220" s="71"/>
      <c r="E220" s="71"/>
      <c r="F220" s="71"/>
      <c r="G220" s="71"/>
      <c r="H220" s="71"/>
      <c r="I220" s="71"/>
      <c r="J220" s="71"/>
      <c r="K220" s="71"/>
      <c r="L220" s="71"/>
      <c r="M220" s="71"/>
      <c r="N220" s="71"/>
      <c r="O220" s="71"/>
      <c r="P220" s="71"/>
      <c r="Q220" s="71"/>
      <c r="R220" s="71"/>
      <c r="S220" s="71"/>
      <c r="T220" s="71"/>
      <c r="U220" s="71"/>
      <c r="V220" s="71"/>
      <c r="W220" s="71"/>
      <c r="X220" s="71"/>
      <c r="Y220" s="71"/>
      <c r="Z220" s="71"/>
      <c r="AA220" s="71"/>
      <c r="AB220" s="71"/>
      <c r="AC220" s="71"/>
      <c r="AD220" s="71"/>
      <c r="AE220" s="71"/>
      <c r="AF220" s="71"/>
      <c r="AG220" s="71"/>
      <c r="AH220" s="71"/>
      <c r="AI220" s="71"/>
      <c r="AJ220" s="71"/>
      <c r="AK220" s="71"/>
      <c r="AL220" s="71"/>
      <c r="AM220" s="71"/>
      <c r="AN220" s="71"/>
      <c r="AO220" s="71"/>
      <c r="AP220" s="71"/>
      <c r="AQ220" s="71"/>
      <c r="AR220" s="71"/>
      <c r="AS220" s="71"/>
      <c r="AT220" s="71"/>
      <c r="AU220" s="71"/>
      <c r="AV220" s="71"/>
      <c r="AW220" s="71"/>
      <c r="AX220" s="71"/>
      <c r="AY220" s="71"/>
      <c r="AZ220" s="71"/>
      <c r="BA220" s="71"/>
      <c r="BB220" s="71"/>
      <c r="BC220" s="71"/>
      <c r="BD220" s="71"/>
      <c r="BE220" s="71"/>
      <c r="BF220" s="71"/>
      <c r="BG220" s="71"/>
      <c r="BH220" s="71"/>
      <c r="BI220" s="71"/>
      <c r="BJ220" s="71"/>
      <c r="BK220" s="71"/>
      <c r="BL220" s="71"/>
      <c r="BM220" s="71"/>
      <c r="BN220" s="71"/>
      <c r="BO220" s="71"/>
      <c r="BP220" s="71"/>
      <c r="BQ220" s="71"/>
      <c r="BR220" s="71"/>
      <c r="BS220" s="71"/>
      <c r="BT220" s="71"/>
      <c r="BU220" s="71"/>
      <c r="BV220" s="71"/>
      <c r="BW220" s="71"/>
      <c r="BX220" s="71"/>
      <c r="BY220" s="71"/>
      <c r="BZ220" s="71"/>
      <c r="CA220" s="71"/>
      <c r="CB220" s="71"/>
      <c r="CC220" s="71"/>
      <c r="CD220" s="71"/>
      <c r="CE220" s="71"/>
      <c r="CF220" s="71"/>
      <c r="CG220" s="71"/>
      <c r="CH220" s="71"/>
      <c r="CI220" s="71"/>
      <c r="CJ220" s="71"/>
      <c r="CK220" s="71"/>
      <c r="CL220" s="71"/>
      <c r="CM220" s="71"/>
      <c r="CN220" s="71"/>
      <c r="CO220" s="71"/>
      <c r="CP220" s="71"/>
      <c r="CQ220" s="71"/>
      <c r="CR220" s="71"/>
      <c r="CS220" s="71"/>
      <c r="CT220" s="71"/>
      <c r="CU220" s="71"/>
      <c r="CV220" s="71"/>
      <c r="CW220" s="71"/>
      <c r="CX220" s="71"/>
      <c r="CY220" s="71"/>
      <c r="CZ220" s="71"/>
      <c r="DA220" s="71"/>
      <c r="DB220" s="71"/>
      <c r="DC220" s="71"/>
      <c r="DD220" s="71"/>
      <c r="DE220" s="71"/>
      <c r="DF220" s="71"/>
      <c r="DG220" s="71"/>
      <c r="DH220" s="71"/>
      <c r="DI220" s="71"/>
      <c r="DJ220" s="71"/>
      <c r="DK220" s="71"/>
      <c r="DL220" s="71"/>
      <c r="DM220" s="71"/>
      <c r="DN220" s="71"/>
      <c r="DO220" s="71"/>
      <c r="DP220" s="71"/>
    </row>
    <row r="221" spans="1:120" x14ac:dyDescent="0.15">
      <c r="A221" s="71"/>
      <c r="B221" s="71"/>
      <c r="C221" s="71"/>
      <c r="D221" s="71"/>
      <c r="E221" s="71"/>
      <c r="F221" s="71"/>
      <c r="G221" s="71"/>
      <c r="H221" s="71"/>
      <c r="I221" s="71"/>
      <c r="J221" s="71"/>
      <c r="K221" s="71"/>
      <c r="L221" s="71"/>
      <c r="M221" s="71"/>
      <c r="N221" s="71"/>
      <c r="O221" s="71"/>
      <c r="P221" s="71"/>
      <c r="Q221" s="71"/>
      <c r="R221" s="71"/>
      <c r="S221" s="71"/>
      <c r="T221" s="71"/>
      <c r="U221" s="71"/>
      <c r="V221" s="71"/>
      <c r="W221" s="71"/>
      <c r="X221" s="71"/>
      <c r="Y221" s="71"/>
      <c r="Z221" s="71"/>
      <c r="AA221" s="71"/>
      <c r="AB221" s="71"/>
      <c r="AC221" s="71"/>
      <c r="AD221" s="71"/>
      <c r="AE221" s="71"/>
      <c r="AF221" s="71"/>
      <c r="AG221" s="71"/>
      <c r="AH221" s="71"/>
      <c r="AI221" s="71"/>
      <c r="AJ221" s="71"/>
      <c r="AK221" s="71"/>
      <c r="AL221" s="71"/>
      <c r="AM221" s="71"/>
      <c r="AN221" s="71"/>
      <c r="AO221" s="71"/>
      <c r="AP221" s="71"/>
      <c r="AQ221" s="71"/>
      <c r="AR221" s="71"/>
      <c r="AS221" s="71"/>
      <c r="AT221" s="71"/>
      <c r="AU221" s="71"/>
      <c r="AV221" s="71"/>
      <c r="AW221" s="71"/>
      <c r="AX221" s="71"/>
      <c r="AY221" s="71"/>
      <c r="AZ221" s="71"/>
      <c r="BA221" s="71"/>
      <c r="BB221" s="71"/>
      <c r="BC221" s="71"/>
      <c r="BD221" s="71"/>
      <c r="BE221" s="71"/>
      <c r="BF221" s="71"/>
      <c r="BG221" s="71"/>
      <c r="BH221" s="71"/>
      <c r="BI221" s="71"/>
      <c r="BJ221" s="71"/>
      <c r="BK221" s="71"/>
      <c r="BL221" s="71"/>
      <c r="BM221" s="71"/>
      <c r="BN221" s="71"/>
      <c r="BO221" s="71"/>
      <c r="BP221" s="71"/>
      <c r="BQ221" s="71"/>
      <c r="BR221" s="71"/>
      <c r="BS221" s="71"/>
      <c r="BT221" s="71"/>
      <c r="BU221" s="71"/>
      <c r="BV221" s="71"/>
      <c r="BW221" s="71"/>
      <c r="BX221" s="71"/>
      <c r="BY221" s="71"/>
      <c r="BZ221" s="71"/>
      <c r="CA221" s="71"/>
      <c r="CB221" s="71"/>
      <c r="CC221" s="71"/>
      <c r="CD221" s="71"/>
      <c r="CE221" s="71"/>
      <c r="CF221" s="71"/>
      <c r="CG221" s="71"/>
      <c r="CH221" s="71"/>
      <c r="CI221" s="71"/>
      <c r="CJ221" s="71"/>
      <c r="CK221" s="71"/>
      <c r="CL221" s="71"/>
      <c r="CM221" s="71"/>
      <c r="CN221" s="71"/>
      <c r="CO221" s="71"/>
      <c r="CP221" s="71"/>
      <c r="CQ221" s="71"/>
      <c r="CR221" s="71"/>
      <c r="CS221" s="71"/>
      <c r="CT221" s="71"/>
      <c r="CU221" s="71"/>
      <c r="CV221" s="71"/>
      <c r="CW221" s="71"/>
      <c r="CX221" s="71"/>
      <c r="CY221" s="71"/>
      <c r="CZ221" s="71"/>
      <c r="DA221" s="71"/>
      <c r="DB221" s="71"/>
      <c r="DC221" s="71"/>
      <c r="DD221" s="71"/>
      <c r="DE221" s="71"/>
      <c r="DF221" s="71"/>
      <c r="DG221" s="71"/>
      <c r="DH221" s="71"/>
      <c r="DI221" s="71"/>
      <c r="DJ221" s="71"/>
      <c r="DK221" s="71"/>
      <c r="DL221" s="71"/>
      <c r="DM221" s="71"/>
      <c r="DN221" s="71"/>
      <c r="DO221" s="71"/>
      <c r="DP221" s="71"/>
    </row>
    <row r="222" spans="1:120" x14ac:dyDescent="0.15">
      <c r="A222" s="71"/>
      <c r="B222" s="71"/>
      <c r="C222" s="71"/>
      <c r="D222" s="71"/>
      <c r="E222" s="71"/>
      <c r="F222" s="71"/>
      <c r="G222" s="71"/>
      <c r="H222" s="71"/>
      <c r="I222" s="71"/>
      <c r="J222" s="71"/>
      <c r="K222" s="71"/>
      <c r="L222" s="71"/>
      <c r="M222" s="71"/>
      <c r="N222" s="71"/>
      <c r="O222" s="71"/>
      <c r="P222" s="71"/>
      <c r="Q222" s="71"/>
      <c r="R222" s="71"/>
      <c r="S222" s="71"/>
      <c r="T222" s="71"/>
      <c r="U222" s="71"/>
      <c r="V222" s="71"/>
      <c r="W222" s="71"/>
      <c r="X222" s="71"/>
      <c r="Y222" s="71"/>
      <c r="Z222" s="71"/>
      <c r="AA222" s="71"/>
      <c r="AB222" s="71"/>
      <c r="AC222" s="71"/>
      <c r="AD222" s="71"/>
      <c r="AE222" s="71"/>
      <c r="AF222" s="71"/>
      <c r="AG222" s="71"/>
      <c r="AH222" s="71"/>
      <c r="AI222" s="71"/>
      <c r="AJ222" s="71"/>
      <c r="AK222" s="71"/>
      <c r="AL222" s="71"/>
      <c r="AM222" s="71"/>
      <c r="AN222" s="71"/>
      <c r="AO222" s="71"/>
      <c r="AP222" s="71"/>
      <c r="AQ222" s="71"/>
      <c r="AR222" s="71"/>
      <c r="AS222" s="71"/>
      <c r="AT222" s="71"/>
      <c r="AU222" s="71"/>
      <c r="AV222" s="71"/>
      <c r="AW222" s="71"/>
      <c r="AX222" s="71"/>
      <c r="AY222" s="71"/>
      <c r="AZ222" s="71"/>
      <c r="BA222" s="71"/>
      <c r="BB222" s="71"/>
      <c r="BC222" s="71"/>
      <c r="BD222" s="71"/>
      <c r="BE222" s="71"/>
      <c r="BF222" s="71"/>
      <c r="BG222" s="71"/>
      <c r="BH222" s="71"/>
      <c r="BI222" s="71"/>
      <c r="BJ222" s="71"/>
      <c r="BK222" s="71"/>
      <c r="BL222" s="71"/>
      <c r="BM222" s="71"/>
      <c r="BN222" s="71"/>
      <c r="BO222" s="71"/>
      <c r="BP222" s="71"/>
      <c r="BQ222" s="71"/>
      <c r="BR222" s="71"/>
      <c r="BS222" s="71"/>
      <c r="BT222" s="71"/>
      <c r="BU222" s="71"/>
      <c r="BV222" s="71"/>
      <c r="BW222" s="71"/>
      <c r="BX222" s="71"/>
      <c r="BY222" s="71"/>
      <c r="BZ222" s="71"/>
      <c r="CA222" s="71"/>
      <c r="CB222" s="71"/>
      <c r="CC222" s="71"/>
      <c r="CD222" s="71"/>
      <c r="CE222" s="71"/>
      <c r="CF222" s="71"/>
      <c r="CG222" s="71"/>
      <c r="CH222" s="71"/>
      <c r="CI222" s="71"/>
      <c r="CJ222" s="71"/>
      <c r="CK222" s="71"/>
      <c r="CL222" s="71"/>
      <c r="CM222" s="71"/>
      <c r="CN222" s="71"/>
      <c r="CO222" s="71"/>
      <c r="CP222" s="71"/>
      <c r="CQ222" s="71"/>
      <c r="CR222" s="71"/>
      <c r="CS222" s="71"/>
      <c r="CT222" s="71"/>
      <c r="CU222" s="71"/>
      <c r="CV222" s="71"/>
      <c r="CW222" s="71"/>
      <c r="CX222" s="71"/>
      <c r="CY222" s="71"/>
      <c r="CZ222" s="71"/>
      <c r="DA222" s="71"/>
      <c r="DB222" s="71"/>
      <c r="DC222" s="71"/>
      <c r="DD222" s="71"/>
      <c r="DE222" s="71"/>
      <c r="DF222" s="71"/>
      <c r="DG222" s="71"/>
      <c r="DH222" s="71"/>
      <c r="DI222" s="71"/>
      <c r="DJ222" s="71"/>
      <c r="DK222" s="71"/>
      <c r="DL222" s="71"/>
      <c r="DM222" s="71"/>
      <c r="DN222" s="71"/>
      <c r="DO222" s="71"/>
      <c r="DP222" s="71"/>
    </row>
    <row r="223" spans="1:120" x14ac:dyDescent="0.15">
      <c r="A223" s="71"/>
      <c r="B223" s="71"/>
      <c r="C223" s="71"/>
      <c r="D223" s="71"/>
      <c r="E223" s="71"/>
      <c r="F223" s="71"/>
      <c r="G223" s="71"/>
      <c r="H223" s="71"/>
      <c r="I223" s="71"/>
      <c r="J223" s="71"/>
      <c r="K223" s="71"/>
      <c r="L223" s="71"/>
      <c r="M223" s="71"/>
      <c r="N223" s="71"/>
      <c r="O223" s="71"/>
      <c r="P223" s="71"/>
      <c r="Q223" s="71"/>
      <c r="R223" s="71"/>
      <c r="S223" s="71"/>
      <c r="T223" s="71"/>
      <c r="U223" s="71"/>
      <c r="V223" s="71"/>
      <c r="W223" s="71"/>
      <c r="X223" s="71"/>
      <c r="Y223" s="71"/>
      <c r="Z223" s="71"/>
      <c r="AA223" s="71"/>
      <c r="AB223" s="71"/>
      <c r="AC223" s="71"/>
      <c r="AD223" s="71"/>
      <c r="AE223" s="71"/>
      <c r="AF223" s="71"/>
      <c r="AG223" s="71"/>
      <c r="AH223" s="71"/>
      <c r="AI223" s="71"/>
      <c r="AJ223" s="71"/>
      <c r="AK223" s="71"/>
      <c r="AL223" s="71"/>
      <c r="AM223" s="71"/>
      <c r="AN223" s="71"/>
      <c r="AO223" s="71"/>
      <c r="AP223" s="71"/>
      <c r="AQ223" s="71"/>
      <c r="AR223" s="71"/>
      <c r="AS223" s="71"/>
      <c r="AT223" s="71"/>
      <c r="AU223" s="71"/>
      <c r="AV223" s="71"/>
      <c r="AW223" s="71"/>
      <c r="AX223" s="71"/>
      <c r="AY223" s="71"/>
      <c r="AZ223" s="71"/>
      <c r="BA223" s="71"/>
      <c r="BB223" s="71"/>
      <c r="BC223" s="71"/>
      <c r="BD223" s="71"/>
      <c r="BE223" s="71"/>
      <c r="BF223" s="71"/>
      <c r="BG223" s="71"/>
      <c r="BH223" s="71"/>
      <c r="BI223" s="71"/>
      <c r="BJ223" s="71"/>
      <c r="BK223" s="71"/>
      <c r="BL223" s="71"/>
      <c r="BM223" s="71"/>
      <c r="BN223" s="71"/>
      <c r="BO223" s="71"/>
      <c r="BP223" s="71"/>
      <c r="BQ223" s="71"/>
      <c r="BR223" s="71"/>
      <c r="BS223" s="71"/>
      <c r="BT223" s="71"/>
      <c r="BU223" s="71"/>
      <c r="BV223" s="71"/>
      <c r="BW223" s="71"/>
      <c r="BX223" s="71"/>
      <c r="BY223" s="71"/>
      <c r="BZ223" s="71"/>
      <c r="CA223" s="71"/>
      <c r="CB223" s="71"/>
      <c r="CC223" s="71"/>
      <c r="CD223" s="71"/>
      <c r="CE223" s="71"/>
      <c r="CF223" s="71"/>
      <c r="CG223" s="71"/>
      <c r="CH223" s="71"/>
      <c r="CI223" s="71"/>
      <c r="CJ223" s="71"/>
      <c r="CK223" s="71"/>
      <c r="CL223" s="71"/>
      <c r="CM223" s="71"/>
      <c r="CN223" s="71"/>
      <c r="CO223" s="71"/>
      <c r="CP223" s="71"/>
      <c r="CQ223" s="71"/>
      <c r="CR223" s="71"/>
      <c r="CS223" s="71"/>
      <c r="CT223" s="71"/>
      <c r="CU223" s="71"/>
      <c r="CV223" s="71"/>
      <c r="CW223" s="71"/>
      <c r="CX223" s="71"/>
      <c r="CY223" s="71"/>
      <c r="CZ223" s="71"/>
      <c r="DA223" s="71"/>
      <c r="DB223" s="71"/>
      <c r="DC223" s="71"/>
      <c r="DD223" s="71"/>
      <c r="DE223" s="71"/>
      <c r="DF223" s="71"/>
      <c r="DG223" s="71"/>
      <c r="DH223" s="71"/>
      <c r="DI223" s="71"/>
      <c r="DJ223" s="71"/>
      <c r="DK223" s="71"/>
      <c r="DL223" s="71"/>
      <c r="DM223" s="71"/>
      <c r="DN223" s="71"/>
      <c r="DO223" s="71"/>
      <c r="DP223" s="71"/>
    </row>
  </sheetData>
  <sheetProtection algorithmName="SHA-512" hashValue="afbPW6dY3YXSIgOb3neM1j6Ks6ZM38H+vRjHtGHE5ran8MIvviYaGtn4rL8sB3bedtTW6hArTCX08uwSgmT2Ew==" saltValue="CEKxnBrVBl6uZjmD97gOLA==" spinCount="100000" sheet="1" objects="1" scenarios="1" formatCells="0"/>
  <mergeCells count="4">
    <mergeCell ref="B14:B45"/>
    <mergeCell ref="Z11:AB11"/>
    <mergeCell ref="Z12:AB12"/>
    <mergeCell ref="BK7:BK26"/>
  </mergeCells>
  <conditionalFormatting sqref="Z15:Z63">
    <cfRule type="expression" dxfId="1472" priority="47">
      <formula>Z15&gt;0</formula>
    </cfRule>
  </conditionalFormatting>
  <conditionalFormatting sqref="AD14">
    <cfRule type="expression" dxfId="1471" priority="39">
      <formula>ISTEXT(AD14)</formula>
    </cfRule>
  </conditionalFormatting>
  <conditionalFormatting sqref="AD15:AD33">
    <cfRule type="expression" dxfId="1470" priority="38">
      <formula>ISTEXT(AD15)</formula>
    </cfRule>
  </conditionalFormatting>
  <conditionalFormatting sqref="AD34:AD63">
    <cfRule type="expression" dxfId="1469" priority="20">
      <formula>ISTEXT(AD34)</formula>
    </cfRule>
  </conditionalFormatting>
  <conditionalFormatting sqref="C14:D14">
    <cfRule type="expression" dxfId="1468" priority="17">
      <formula>$C14&gt;0</formula>
    </cfRule>
  </conditionalFormatting>
  <conditionalFormatting sqref="C15:D63">
    <cfRule type="expression" dxfId="1467" priority="13">
      <formula>$C15&gt;0</formula>
    </cfRule>
  </conditionalFormatting>
  <conditionalFormatting sqref="E14:X63">
    <cfRule type="expression" dxfId="1466" priority="12">
      <formula>E14&gt;0</formula>
    </cfRule>
  </conditionalFormatting>
  <conditionalFormatting sqref="Z14">
    <cfRule type="expression" dxfId="1465" priority="10">
      <formula>Z14&gt;0</formula>
    </cfRule>
  </conditionalFormatting>
  <conditionalFormatting sqref="AB14">
    <cfRule type="expression" dxfId="1464" priority="8">
      <formula>Z14&gt;0</formula>
    </cfRule>
    <cfRule type="expression" dxfId="1463" priority="9">
      <formula>AB14&gt;0</formula>
    </cfRule>
  </conditionalFormatting>
  <conditionalFormatting sqref="AB15:AB63">
    <cfRule type="expression" dxfId="1462" priority="1">
      <formula>Z15&gt;0</formula>
    </cfRule>
    <cfRule type="expression" dxfId="1461" priority="2">
      <formula>AB15&gt;0</formula>
    </cfRule>
  </conditionalFormatting>
  <pageMargins left="0.51" right="0.75" top="0.78" bottom="1" header="0" footer="0"/>
  <pageSetup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1:CM46"/>
  <sheetViews>
    <sheetView showGridLines="0" showRowColHeaders="0" showZeros="0" showOutlineSymbols="0" zoomScale="125" zoomScaleNormal="125" zoomScalePageLayoutView="125" workbookViewId="0">
      <selection activeCell="A54" sqref="A54"/>
    </sheetView>
  </sheetViews>
  <sheetFormatPr baseColWidth="10" defaultRowHeight="13" x14ac:dyDescent="0.15"/>
  <cols>
    <col min="1" max="2" width="3" customWidth="1"/>
    <col min="3" max="3" width="4.1640625" customWidth="1"/>
    <col min="4" max="4" width="10.6640625" customWidth="1"/>
    <col min="5" max="5" width="6.5" customWidth="1"/>
    <col min="6" max="6" width="14.5" customWidth="1"/>
    <col min="7" max="16" width="3.6640625" customWidth="1"/>
    <col min="17" max="17" width="9.5" customWidth="1"/>
    <col min="18" max="18" width="14.5" customWidth="1"/>
    <col min="19" max="56" width="3.6640625" customWidth="1"/>
    <col min="57" max="62" width="2.33203125" customWidth="1"/>
    <col min="63" max="63" width="2.6640625" customWidth="1"/>
    <col min="64" max="64" width="3.1640625" customWidth="1"/>
    <col min="65" max="65" width="4.5" hidden="1" customWidth="1"/>
    <col min="66" max="66" width="5.1640625" hidden="1" customWidth="1"/>
    <col min="67" max="67" width="10" hidden="1" customWidth="1"/>
    <col min="68" max="68" width="9" hidden="1" customWidth="1"/>
    <col min="69" max="88" width="6" hidden="1" customWidth="1"/>
    <col min="89" max="89" width="3" hidden="1" customWidth="1"/>
    <col min="90" max="90" width="7" hidden="1" customWidth="1"/>
    <col min="91" max="91" width="10.83203125" hidden="1" customWidth="1"/>
    <col min="92" max="121" width="4.1640625" customWidth="1"/>
  </cols>
  <sheetData>
    <row r="1" spans="3:91" ht="19" customHeight="1" x14ac:dyDescent="0.15"/>
    <row r="2" spans="3:91" ht="22" x14ac:dyDescent="0.25">
      <c r="C2" s="65" t="s">
        <v>64</v>
      </c>
    </row>
    <row r="3" spans="3:91" ht="8" customHeight="1" x14ac:dyDescent="0.15"/>
    <row r="4" spans="3:91" ht="18" x14ac:dyDescent="0.15">
      <c r="C4" s="73" t="s">
        <v>197</v>
      </c>
      <c r="D4" s="6"/>
      <c r="E4" s="6"/>
      <c r="F4" s="6"/>
      <c r="G4" s="6"/>
      <c r="H4" s="6"/>
      <c r="I4" s="6"/>
      <c r="J4" s="6"/>
      <c r="K4" s="6"/>
      <c r="L4" s="6"/>
      <c r="M4" s="6"/>
      <c r="N4" s="6"/>
      <c r="O4" s="6"/>
      <c r="P4" s="6"/>
      <c r="Q4" s="6"/>
      <c r="R4" s="6"/>
      <c r="S4" s="6"/>
      <c r="CL4" s="19" t="s">
        <v>59</v>
      </c>
    </row>
    <row r="5" spans="3:91" ht="37" customHeight="1" x14ac:dyDescent="0.2">
      <c r="C5" s="52"/>
      <c r="BQ5" s="16">
        <v>1</v>
      </c>
      <c r="BR5" s="16">
        <f>BQ5+1</f>
        <v>2</v>
      </c>
      <c r="BS5" s="16">
        <f>BR5+1</f>
        <v>3</v>
      </c>
      <c r="BT5" s="16">
        <f t="shared" ref="BT5:CJ5" si="0">BS5+1</f>
        <v>4</v>
      </c>
      <c r="BU5" s="16">
        <f t="shared" si="0"/>
        <v>5</v>
      </c>
      <c r="BV5" s="16">
        <f t="shared" si="0"/>
        <v>6</v>
      </c>
      <c r="BW5" s="16">
        <f t="shared" si="0"/>
        <v>7</v>
      </c>
      <c r="BX5" s="16">
        <f t="shared" si="0"/>
        <v>8</v>
      </c>
      <c r="BY5" s="16">
        <f t="shared" si="0"/>
        <v>9</v>
      </c>
      <c r="BZ5" s="16">
        <f t="shared" si="0"/>
        <v>10</v>
      </c>
      <c r="CA5" s="16">
        <f t="shared" si="0"/>
        <v>11</v>
      </c>
      <c r="CB5" s="16">
        <f t="shared" si="0"/>
        <v>12</v>
      </c>
      <c r="CC5" s="16">
        <f t="shared" si="0"/>
        <v>13</v>
      </c>
      <c r="CD5" s="16">
        <f t="shared" si="0"/>
        <v>14</v>
      </c>
      <c r="CE5" s="16">
        <f t="shared" si="0"/>
        <v>15</v>
      </c>
      <c r="CF5" s="16">
        <f t="shared" si="0"/>
        <v>16</v>
      </c>
      <c r="CG5" s="16">
        <f t="shared" si="0"/>
        <v>17</v>
      </c>
      <c r="CH5" s="16">
        <f t="shared" si="0"/>
        <v>18</v>
      </c>
      <c r="CI5" s="16">
        <f t="shared" si="0"/>
        <v>19</v>
      </c>
      <c r="CJ5" s="16">
        <f t="shared" si="0"/>
        <v>20</v>
      </c>
      <c r="CL5" s="19"/>
    </row>
    <row r="6" spans="3:91" ht="16" customHeight="1" thickBot="1" x14ac:dyDescent="0.2">
      <c r="F6" s="53" t="s">
        <v>73</v>
      </c>
      <c r="G6" s="62">
        <f>IF($CL$8&gt;0,1,0)</f>
        <v>0</v>
      </c>
      <c r="H6" s="62">
        <f>IF($CL$8&gt;MAX($G$6:G$6),G$6+1,0)</f>
        <v>0</v>
      </c>
      <c r="I6" s="62">
        <f>IF($CL$8&gt;MAX($G$6:H$6),H$6+1,0)</f>
        <v>0</v>
      </c>
      <c r="J6" s="62">
        <f>IF($CL$8&gt;MAX($G$6:I$6),I$6+1,0)</f>
        <v>0</v>
      </c>
      <c r="K6" s="62">
        <f>IF($CL$8&gt;MAX($G$6:J$6),J$6+1,0)</f>
        <v>0</v>
      </c>
      <c r="L6" s="62">
        <f>IF($CL$8&gt;MAX($G$6:K$6),K$6+1,0)</f>
        <v>0</v>
      </c>
      <c r="M6" s="62">
        <f>IF($CL$8&gt;MAX($G$6:L$6),L$6+1,0)</f>
        <v>0</v>
      </c>
      <c r="N6" s="62">
        <f>IF($CL$8&gt;MAX($G$6:M$6),M$6+1,0)</f>
        <v>0</v>
      </c>
      <c r="O6" s="62">
        <f>IF($CL$8&gt;MAX($G$6:N$6),N$6+1,0)</f>
        <v>0</v>
      </c>
      <c r="P6" s="62">
        <f>IF($CL$8&gt;MAX($G$6:O$6),O$6+1,0)</f>
        <v>0</v>
      </c>
      <c r="R6" s="53" t="s">
        <v>73</v>
      </c>
      <c r="S6" s="62">
        <f>G6</f>
        <v>0</v>
      </c>
      <c r="T6" s="62">
        <f t="shared" ref="T6:AB6" si="1">H6</f>
        <v>0</v>
      </c>
      <c r="U6" s="62">
        <f t="shared" si="1"/>
        <v>0</v>
      </c>
      <c r="V6" s="62">
        <f t="shared" si="1"/>
        <v>0</v>
      </c>
      <c r="W6" s="62">
        <f t="shared" si="1"/>
        <v>0</v>
      </c>
      <c r="X6" s="62">
        <f t="shared" si="1"/>
        <v>0</v>
      </c>
      <c r="Y6" s="62">
        <f t="shared" si="1"/>
        <v>0</v>
      </c>
      <c r="Z6" s="62">
        <f t="shared" si="1"/>
        <v>0</v>
      </c>
      <c r="AA6" s="62">
        <f t="shared" si="1"/>
        <v>0</v>
      </c>
      <c r="AB6" s="62">
        <f t="shared" si="1"/>
        <v>0</v>
      </c>
      <c r="BP6" s="21" t="s">
        <v>62</v>
      </c>
      <c r="BQ6" s="20"/>
      <c r="BR6" s="20"/>
      <c r="BS6" s="20"/>
      <c r="BT6" s="20"/>
      <c r="BU6" s="20"/>
      <c r="BV6" s="20"/>
      <c r="BW6" s="20"/>
      <c r="BX6" s="20"/>
      <c r="BY6" s="20"/>
      <c r="BZ6" s="20"/>
      <c r="CA6" s="20"/>
      <c r="CB6" s="20"/>
      <c r="CC6" s="20"/>
      <c r="CD6" s="20"/>
      <c r="CE6" s="20"/>
      <c r="CF6" s="20"/>
      <c r="CG6" s="20"/>
      <c r="CH6" s="20"/>
      <c r="CI6" s="20"/>
      <c r="CJ6" s="20"/>
      <c r="CL6" s="2" t="s">
        <v>60</v>
      </c>
    </row>
    <row r="7" spans="3:91" ht="16" customHeight="1" thickTop="1" thickBot="1" x14ac:dyDescent="0.2">
      <c r="F7" s="50"/>
      <c r="G7" s="51"/>
      <c r="H7" s="51"/>
      <c r="I7" s="51"/>
      <c r="J7" s="51"/>
      <c r="K7" s="51"/>
      <c r="L7" s="51"/>
      <c r="M7" s="51"/>
      <c r="N7" s="51"/>
      <c r="O7" s="51"/>
      <c r="P7" s="51"/>
      <c r="BP7" s="21"/>
      <c r="BQ7" s="20"/>
      <c r="BR7" s="20"/>
      <c r="BS7" s="20"/>
      <c r="BT7" s="20"/>
      <c r="BU7" s="20"/>
      <c r="BV7" s="20"/>
      <c r="BW7" s="20"/>
      <c r="BX7" s="20"/>
      <c r="BY7" s="20"/>
      <c r="BZ7" s="20"/>
      <c r="CA7" s="20"/>
      <c r="CB7" s="20"/>
      <c r="CC7" s="20"/>
      <c r="CD7" s="20"/>
      <c r="CE7" s="20"/>
      <c r="CF7" s="20"/>
      <c r="CG7" s="20"/>
      <c r="CH7" s="20"/>
      <c r="CI7" s="20"/>
      <c r="CJ7" s="20"/>
      <c r="CL7" s="57" t="s">
        <v>77</v>
      </c>
      <c r="CM7" s="2" t="s">
        <v>55</v>
      </c>
    </row>
    <row r="8" spans="3:91" ht="22" customHeight="1" thickTop="1" thickBot="1" x14ac:dyDescent="0.2">
      <c r="C8" s="64" t="s">
        <v>83</v>
      </c>
      <c r="D8" s="63"/>
      <c r="F8" s="67" t="s">
        <v>69</v>
      </c>
      <c r="G8" s="49"/>
      <c r="H8" s="49"/>
      <c r="R8" s="67" t="s">
        <v>71</v>
      </c>
      <c r="BP8" s="10" t="s">
        <v>58</v>
      </c>
      <c r="BQ8" s="11">
        <f>'Nivelado aprovisionamientos'!E10</f>
        <v>0</v>
      </c>
      <c r="BR8" s="11">
        <f>'Nivelado aprovisionamientos'!F10</f>
        <v>0</v>
      </c>
      <c r="BS8" s="11">
        <f>'Nivelado aprovisionamientos'!G10</f>
        <v>0</v>
      </c>
      <c r="BT8" s="11">
        <f>'Nivelado aprovisionamientos'!H10</f>
        <v>0</v>
      </c>
      <c r="BU8" s="11">
        <f>'Nivelado aprovisionamientos'!I10</f>
        <v>0</v>
      </c>
      <c r="BV8" s="11">
        <f>'Nivelado aprovisionamientos'!J10</f>
        <v>0</v>
      </c>
      <c r="BW8" s="11">
        <f>'Nivelado aprovisionamientos'!K10</f>
        <v>0</v>
      </c>
      <c r="BX8" s="11">
        <f>'Nivelado aprovisionamientos'!L10</f>
        <v>0</v>
      </c>
      <c r="BY8" s="11">
        <f>'Nivelado aprovisionamientos'!M10</f>
        <v>0</v>
      </c>
      <c r="BZ8" s="11">
        <f>'Nivelado aprovisionamientos'!N10</f>
        <v>0</v>
      </c>
      <c r="CA8" s="11">
        <f>'Nivelado aprovisionamientos'!O10</f>
        <v>0</v>
      </c>
      <c r="CB8" s="11">
        <f>'Nivelado aprovisionamientos'!P10</f>
        <v>0</v>
      </c>
      <c r="CC8" s="11">
        <f>'Nivelado aprovisionamientos'!Q10</f>
        <v>0</v>
      </c>
      <c r="CD8" s="11">
        <f>'Nivelado aprovisionamientos'!R10</f>
        <v>0</v>
      </c>
      <c r="CE8" s="11">
        <f>'Nivelado aprovisionamientos'!S10</f>
        <v>0</v>
      </c>
      <c r="CF8" s="11">
        <f>'Nivelado aprovisionamientos'!T10</f>
        <v>0</v>
      </c>
      <c r="CG8" s="11">
        <f>'Nivelado aprovisionamientos'!U10</f>
        <v>0</v>
      </c>
      <c r="CH8" s="11">
        <f>'Nivelado aprovisionamientos'!V10</f>
        <v>0</v>
      </c>
      <c r="CI8" s="11">
        <f>'Nivelado aprovisionamientos'!W10</f>
        <v>0</v>
      </c>
      <c r="CJ8" s="11">
        <f>'Nivelado aprovisionamientos'!X10</f>
        <v>0</v>
      </c>
      <c r="CL8" s="12">
        <f>SUM(BQ8:CJ8)</f>
        <v>0</v>
      </c>
      <c r="CM8" s="58" t="s">
        <v>61</v>
      </c>
    </row>
    <row r="9" spans="3:91" ht="16" customHeight="1" thickTop="1" thickBot="1" x14ac:dyDescent="0.2">
      <c r="C9" s="63"/>
      <c r="D9" s="63"/>
      <c r="F9" s="441" t="s">
        <v>82</v>
      </c>
      <c r="G9" s="442">
        <f>IF(G$6&gt;$CL$8,0,$BQ21*G$6)</f>
        <v>0</v>
      </c>
      <c r="H9" s="444">
        <f t="shared" ref="H9:P9" si="2">IF(H$6&gt;$CL$8,0,$BQ21*H$6)</f>
        <v>0</v>
      </c>
      <c r="I9" s="444">
        <f t="shared" si="2"/>
        <v>0</v>
      </c>
      <c r="J9" s="444">
        <f t="shared" si="2"/>
        <v>0</v>
      </c>
      <c r="K9" s="444">
        <f t="shared" si="2"/>
        <v>0</v>
      </c>
      <c r="L9" s="444">
        <f t="shared" si="2"/>
        <v>0</v>
      </c>
      <c r="M9" s="444">
        <f t="shared" si="2"/>
        <v>0</v>
      </c>
      <c r="N9" s="444">
        <f t="shared" si="2"/>
        <v>0</v>
      </c>
      <c r="O9" s="444">
        <f t="shared" si="2"/>
        <v>0</v>
      </c>
      <c r="P9" s="444">
        <f t="shared" si="2"/>
        <v>0</v>
      </c>
      <c r="R9" s="441" t="s">
        <v>82</v>
      </c>
      <c r="S9" s="60">
        <f>IF(S$6&gt;$CL$8,0,$BQ27*S$6)</f>
        <v>0</v>
      </c>
      <c r="T9" s="60">
        <f>IF(T$6&gt;$CL$8,0,$BQ27*T$6)</f>
        <v>0</v>
      </c>
      <c r="U9" s="60">
        <f t="shared" ref="U9:AB9" si="3">IF(U$6&gt;$CL$8,0,$BQ27*U$6)</f>
        <v>0</v>
      </c>
      <c r="V9" s="60">
        <f t="shared" si="3"/>
        <v>0</v>
      </c>
      <c r="W9" s="60">
        <f t="shared" si="3"/>
        <v>0</v>
      </c>
      <c r="X9" s="60">
        <f t="shared" si="3"/>
        <v>0</v>
      </c>
      <c r="Y9" s="60">
        <f t="shared" si="3"/>
        <v>0</v>
      </c>
      <c r="Z9" s="60">
        <f t="shared" si="3"/>
        <v>0</v>
      </c>
      <c r="AA9" s="60">
        <f t="shared" si="3"/>
        <v>0</v>
      </c>
      <c r="AB9" s="60">
        <f t="shared" si="3"/>
        <v>0</v>
      </c>
      <c r="BF9" s="41"/>
      <c r="BG9" s="41"/>
      <c r="BH9" s="41"/>
      <c r="BI9" s="41"/>
      <c r="BJ9" s="41"/>
      <c r="BP9" s="9"/>
      <c r="BQ9" s="15"/>
      <c r="BR9" s="15">
        <f>BT26</f>
        <v>0</v>
      </c>
      <c r="BS9" s="15">
        <f>BU26</f>
        <v>0</v>
      </c>
      <c r="BT9" s="15">
        <f t="shared" ref="BT9:CJ9" si="4">BV26</f>
        <v>0</v>
      </c>
      <c r="BU9" s="15">
        <f t="shared" si="4"/>
        <v>0</v>
      </c>
      <c r="BV9" s="15">
        <f t="shared" si="4"/>
        <v>0</v>
      </c>
      <c r="BW9" s="15">
        <f t="shared" si="4"/>
        <v>0</v>
      </c>
      <c r="BX9" s="15">
        <f t="shared" si="4"/>
        <v>0</v>
      </c>
      <c r="BY9" s="15">
        <f t="shared" si="4"/>
        <v>0</v>
      </c>
      <c r="BZ9" s="15">
        <f t="shared" si="4"/>
        <v>0</v>
      </c>
      <c r="CA9" s="15">
        <f t="shared" si="4"/>
        <v>0</v>
      </c>
      <c r="CB9" s="15">
        <f t="shared" si="4"/>
        <v>0</v>
      </c>
      <c r="CC9" s="15">
        <f t="shared" si="4"/>
        <v>0</v>
      </c>
      <c r="CD9" s="15">
        <f t="shared" si="4"/>
        <v>0</v>
      </c>
      <c r="CE9" s="15">
        <f t="shared" si="4"/>
        <v>0</v>
      </c>
      <c r="CF9" s="15">
        <f t="shared" si="4"/>
        <v>0</v>
      </c>
      <c r="CG9" s="15">
        <f t="shared" si="4"/>
        <v>0</v>
      </c>
      <c r="CH9" s="15">
        <f t="shared" si="4"/>
        <v>0</v>
      </c>
      <c r="CI9" s="15">
        <f t="shared" si="4"/>
        <v>0</v>
      </c>
      <c r="CJ9" s="15">
        <f t="shared" si="4"/>
        <v>0</v>
      </c>
      <c r="CL9" s="55" t="s">
        <v>78</v>
      </c>
      <c r="CM9" s="56" t="s">
        <v>76</v>
      </c>
    </row>
    <row r="10" spans="3:91" ht="16" customHeight="1" thickTop="1" thickBot="1" x14ac:dyDescent="0.2">
      <c r="C10" s="64" t="s">
        <v>84</v>
      </c>
      <c r="D10" s="63"/>
      <c r="F10" s="441" t="s">
        <v>74</v>
      </c>
      <c r="G10" s="443">
        <f>IF(G9=0,0,IFERROR(HLOOKUP(BN$39,$BQ$5:$CJ$13,ROW($BQ10)-ROW($BQ$5)+1,FALSE),0))</f>
        <v>0</v>
      </c>
      <c r="H10" s="445">
        <f>IF(H9=0,0,IFERROR(HLOOKUP(BO$39,$BQ$5:$CJ$13,ROW($BQ10)-ROW($BQ$5)+1,FALSE),0)+G10)</f>
        <v>0</v>
      </c>
      <c r="I10" s="445">
        <f t="shared" ref="I10:P10" si="5">IF(I9=0,0,IFERROR(HLOOKUP(BP$39,$BQ$5:$CJ$13,ROW($BQ10)-ROW($BQ$5)+1,FALSE),0)+H10)</f>
        <v>0</v>
      </c>
      <c r="J10" s="445">
        <f t="shared" si="5"/>
        <v>0</v>
      </c>
      <c r="K10" s="445">
        <f t="shared" si="5"/>
        <v>0</v>
      </c>
      <c r="L10" s="445">
        <f t="shared" si="5"/>
        <v>0</v>
      </c>
      <c r="M10" s="445">
        <f t="shared" si="5"/>
        <v>0</v>
      </c>
      <c r="N10" s="445">
        <f t="shared" si="5"/>
        <v>0</v>
      </c>
      <c r="O10" s="445">
        <f t="shared" si="5"/>
        <v>0</v>
      </c>
      <c r="P10" s="445">
        <f t="shared" si="5"/>
        <v>0</v>
      </c>
      <c r="R10" s="441" t="s">
        <v>74</v>
      </c>
      <c r="S10" s="61">
        <f>IF(S9=0,0,IFERROR(HLOOKUP(BN$39,$BQ$5:$CJ$13,ROW($BQ12)-ROW($BQ$5)+1,FALSE),0))</f>
        <v>0</v>
      </c>
      <c r="T10" s="61">
        <f>IF(T9=0,0,IFERROR(HLOOKUP(BO$39,$BQ$5:$CJ$13,ROW($BQ12)-ROW($BQ$5)+1,FALSE),0)+S10)</f>
        <v>0</v>
      </c>
      <c r="U10" s="61">
        <f t="shared" ref="U10:AB10" si="6">IF(U9=0,0,IFERROR(HLOOKUP(BP$39,$BQ$5:$CJ$13,ROW($BQ12)-ROW($BQ$5)+1,FALSE),0)+T10)</f>
        <v>0</v>
      </c>
      <c r="V10" s="61">
        <f t="shared" si="6"/>
        <v>0</v>
      </c>
      <c r="W10" s="61">
        <f t="shared" si="6"/>
        <v>0</v>
      </c>
      <c r="X10" s="61">
        <f t="shared" si="6"/>
        <v>0</v>
      </c>
      <c r="Y10" s="61">
        <f t="shared" si="6"/>
        <v>0</v>
      </c>
      <c r="Z10" s="61">
        <f t="shared" si="6"/>
        <v>0</v>
      </c>
      <c r="AA10" s="61">
        <f t="shared" si="6"/>
        <v>0</v>
      </c>
      <c r="AB10" s="61">
        <f t="shared" si="6"/>
        <v>0</v>
      </c>
      <c r="BF10" s="42"/>
      <c r="BG10" s="42"/>
      <c r="BH10" s="42"/>
      <c r="BI10" s="42"/>
      <c r="BJ10" s="42"/>
      <c r="BP10" s="17" t="s">
        <v>9</v>
      </c>
      <c r="BQ10" s="18">
        <f>'Nivelado aprovisionamientos'!E14</f>
        <v>0</v>
      </c>
      <c r="BR10" s="18">
        <f>'Nivelado aprovisionamientos'!F14</f>
        <v>0</v>
      </c>
      <c r="BS10" s="18">
        <f>'Nivelado aprovisionamientos'!G14</f>
        <v>0</v>
      </c>
      <c r="BT10" s="18">
        <f>'Nivelado aprovisionamientos'!H14</f>
        <v>0</v>
      </c>
      <c r="BU10" s="18">
        <f>'Nivelado aprovisionamientos'!I14</f>
        <v>0</v>
      </c>
      <c r="BV10" s="18">
        <f>'Nivelado aprovisionamientos'!J14</f>
        <v>0</v>
      </c>
      <c r="BW10" s="18">
        <f>'Nivelado aprovisionamientos'!K14</f>
        <v>0</v>
      </c>
      <c r="BX10" s="18">
        <f>'Nivelado aprovisionamientos'!L14</f>
        <v>0</v>
      </c>
      <c r="BY10" s="18">
        <f>'Nivelado aprovisionamientos'!M14</f>
        <v>0</v>
      </c>
      <c r="BZ10" s="18">
        <f>'Nivelado aprovisionamientos'!N14</f>
        <v>0</v>
      </c>
      <c r="CA10" s="18">
        <f>'Nivelado aprovisionamientos'!O14</f>
        <v>0</v>
      </c>
      <c r="CB10" s="18">
        <f>'Nivelado aprovisionamientos'!P14</f>
        <v>0</v>
      </c>
      <c r="CC10" s="18">
        <f>'Nivelado aprovisionamientos'!Q14</f>
        <v>0</v>
      </c>
      <c r="CD10" s="18">
        <f>'Nivelado aprovisionamientos'!R14</f>
        <v>0</v>
      </c>
      <c r="CE10" s="18">
        <f>'Nivelado aprovisionamientos'!S14</f>
        <v>0</v>
      </c>
      <c r="CF10" s="18">
        <f>'Nivelado aprovisionamientos'!T14</f>
        <v>0</v>
      </c>
      <c r="CG10" s="18">
        <f>'Nivelado aprovisionamientos'!U14</f>
        <v>0</v>
      </c>
      <c r="CH10" s="18">
        <f>'Nivelado aprovisionamientos'!V14</f>
        <v>0</v>
      </c>
      <c r="CI10" s="18">
        <f>'Nivelado aprovisionamientos'!W14</f>
        <v>0</v>
      </c>
      <c r="CJ10" s="18">
        <f>'Nivelado aprovisionamientos'!X14</f>
        <v>0</v>
      </c>
      <c r="CL10" s="13">
        <f>SUMPRODUCT(BQ$8:CJ$8,BQ10:CJ10)</f>
        <v>0</v>
      </c>
      <c r="CM10" s="14" t="e">
        <f>CL10/CL$8</f>
        <v>#DIV/0!</v>
      </c>
    </row>
    <row r="11" spans="3:91" ht="16" customHeight="1" thickTop="1" x14ac:dyDescent="0.15">
      <c r="C11" s="64" t="s">
        <v>85</v>
      </c>
      <c r="D11" s="63"/>
      <c r="BF11" s="3"/>
      <c r="BG11" s="3"/>
      <c r="BH11" s="3"/>
      <c r="BI11" s="3"/>
      <c r="BJ11" s="3"/>
      <c r="BP11" s="17" t="s">
        <v>8</v>
      </c>
      <c r="BQ11" s="18">
        <f>'Nivelado aprovisionamientos'!E15</f>
        <v>0</v>
      </c>
      <c r="BR11" s="18">
        <f>'Nivelado aprovisionamientos'!F15</f>
        <v>0</v>
      </c>
      <c r="BS11" s="18">
        <f>'Nivelado aprovisionamientos'!G15</f>
        <v>0</v>
      </c>
      <c r="BT11" s="18">
        <f>'Nivelado aprovisionamientos'!H15</f>
        <v>0</v>
      </c>
      <c r="BU11" s="18">
        <f>'Nivelado aprovisionamientos'!I15</f>
        <v>0</v>
      </c>
      <c r="BV11" s="18">
        <f>'Nivelado aprovisionamientos'!J15</f>
        <v>0</v>
      </c>
      <c r="BW11" s="18">
        <f>'Nivelado aprovisionamientos'!K15</f>
        <v>0</v>
      </c>
      <c r="BX11" s="18">
        <f>'Nivelado aprovisionamientos'!L15</f>
        <v>0</v>
      </c>
      <c r="BY11" s="18">
        <f>'Nivelado aprovisionamientos'!M15</f>
        <v>0</v>
      </c>
      <c r="BZ11" s="18">
        <f>'Nivelado aprovisionamientos'!N15</f>
        <v>0</v>
      </c>
      <c r="CA11" s="18">
        <f>'Nivelado aprovisionamientos'!O15</f>
        <v>0</v>
      </c>
      <c r="CB11" s="18">
        <f>'Nivelado aprovisionamientos'!P15</f>
        <v>0</v>
      </c>
      <c r="CC11" s="18">
        <f>'Nivelado aprovisionamientos'!Q15</f>
        <v>0</v>
      </c>
      <c r="CD11" s="18">
        <f>'Nivelado aprovisionamientos'!R15</f>
        <v>0</v>
      </c>
      <c r="CE11" s="18">
        <f>'Nivelado aprovisionamientos'!S15</f>
        <v>0</v>
      </c>
      <c r="CF11" s="18">
        <f>'Nivelado aprovisionamientos'!T15</f>
        <v>0</v>
      </c>
      <c r="CG11" s="18">
        <f>'Nivelado aprovisionamientos'!U15</f>
        <v>0</v>
      </c>
      <c r="CH11" s="18">
        <f>'Nivelado aprovisionamientos'!V15</f>
        <v>0</v>
      </c>
      <c r="CI11" s="18">
        <f>'Nivelado aprovisionamientos'!W15</f>
        <v>0</v>
      </c>
      <c r="CJ11" s="18">
        <f>'Nivelado aprovisionamientos'!X15</f>
        <v>0</v>
      </c>
      <c r="CL11" s="13">
        <f>SUMPRODUCT(BQ$8:CJ$8,BQ11:CJ11)</f>
        <v>0</v>
      </c>
      <c r="CM11" s="14" t="e">
        <f>CL11/CL$8</f>
        <v>#DIV/0!</v>
      </c>
    </row>
    <row r="12" spans="3:91" ht="22" customHeight="1" x14ac:dyDescent="0.15">
      <c r="C12" s="64" t="s">
        <v>86</v>
      </c>
      <c r="F12" s="67" t="s">
        <v>70</v>
      </c>
      <c r="R12" s="67" t="s">
        <v>72</v>
      </c>
      <c r="BF12" s="26"/>
      <c r="BG12" s="26"/>
      <c r="BH12" s="26"/>
      <c r="BI12" s="26"/>
      <c r="BJ12" s="26"/>
      <c r="BP12" s="17" t="s">
        <v>7</v>
      </c>
      <c r="BQ12" s="18">
        <f>'Nivelado aprovisionamientos'!E16</f>
        <v>0</v>
      </c>
      <c r="BR12" s="18">
        <f>'Nivelado aprovisionamientos'!F16</f>
        <v>0</v>
      </c>
      <c r="BS12" s="18">
        <f>'Nivelado aprovisionamientos'!G16</f>
        <v>0</v>
      </c>
      <c r="BT12" s="18">
        <f>'Nivelado aprovisionamientos'!H16</f>
        <v>0</v>
      </c>
      <c r="BU12" s="18">
        <f>'Nivelado aprovisionamientos'!I16</f>
        <v>0</v>
      </c>
      <c r="BV12" s="18">
        <f>'Nivelado aprovisionamientos'!J16</f>
        <v>0</v>
      </c>
      <c r="BW12" s="18">
        <f>'Nivelado aprovisionamientos'!K16</f>
        <v>0</v>
      </c>
      <c r="BX12" s="18">
        <f>'Nivelado aprovisionamientos'!L16</f>
        <v>0</v>
      </c>
      <c r="BY12" s="18">
        <f>'Nivelado aprovisionamientos'!M16</f>
        <v>0</v>
      </c>
      <c r="BZ12" s="18">
        <f>'Nivelado aprovisionamientos'!N16</f>
        <v>0</v>
      </c>
      <c r="CA12" s="18">
        <f>'Nivelado aprovisionamientos'!O16</f>
        <v>0</v>
      </c>
      <c r="CB12" s="18">
        <f>'Nivelado aprovisionamientos'!P16</f>
        <v>0</v>
      </c>
      <c r="CC12" s="18">
        <f>'Nivelado aprovisionamientos'!Q16</f>
        <v>0</v>
      </c>
      <c r="CD12" s="18">
        <f>'Nivelado aprovisionamientos'!R16</f>
        <v>0</v>
      </c>
      <c r="CE12" s="18">
        <f>'Nivelado aprovisionamientos'!S16</f>
        <v>0</v>
      </c>
      <c r="CF12" s="18">
        <f>'Nivelado aprovisionamientos'!T16</f>
        <v>0</v>
      </c>
      <c r="CG12" s="18">
        <f>'Nivelado aprovisionamientos'!U16</f>
        <v>0</v>
      </c>
      <c r="CH12" s="18">
        <f>'Nivelado aprovisionamientos'!V16</f>
        <v>0</v>
      </c>
      <c r="CI12" s="18">
        <f>'Nivelado aprovisionamientos'!W16</f>
        <v>0</v>
      </c>
      <c r="CJ12" s="18">
        <f>'Nivelado aprovisionamientos'!X16</f>
        <v>0</v>
      </c>
      <c r="CL12" s="13">
        <f>SUMPRODUCT(BQ$8:CJ$8,BQ12:CJ12)</f>
        <v>0</v>
      </c>
      <c r="CM12" s="14" t="e">
        <f>CL12/CL$8</f>
        <v>#DIV/0!</v>
      </c>
    </row>
    <row r="13" spans="3:91" ht="16" customHeight="1" thickBot="1" x14ac:dyDescent="0.2">
      <c r="F13" s="441" t="s">
        <v>82</v>
      </c>
      <c r="G13" s="60">
        <f>IF(G$6&gt;$CL$8,0,$BQ24*G$6)</f>
        <v>0</v>
      </c>
      <c r="H13" s="446">
        <f t="shared" ref="H13:P13" si="7">IF(H$6&gt;$CL$8,0,$BQ24*H$6)</f>
        <v>0</v>
      </c>
      <c r="I13" s="446">
        <f t="shared" si="7"/>
        <v>0</v>
      </c>
      <c r="J13" s="446">
        <f t="shared" si="7"/>
        <v>0</v>
      </c>
      <c r="K13" s="446">
        <f t="shared" si="7"/>
        <v>0</v>
      </c>
      <c r="L13" s="446">
        <f t="shared" si="7"/>
        <v>0</v>
      </c>
      <c r="M13" s="446">
        <f t="shared" si="7"/>
        <v>0</v>
      </c>
      <c r="N13" s="446">
        <f t="shared" si="7"/>
        <v>0</v>
      </c>
      <c r="O13" s="446">
        <f t="shared" si="7"/>
        <v>0</v>
      </c>
      <c r="P13" s="446">
        <f t="shared" si="7"/>
        <v>0</v>
      </c>
      <c r="R13" s="441" t="s">
        <v>82</v>
      </c>
      <c r="S13" s="60">
        <f>IF(S$6&gt;$CL$8,0,$BQ30*S$6)</f>
        <v>0</v>
      </c>
      <c r="T13" s="60">
        <f>IF(T$6&gt;$CL$8,0,$BQ30*T$6)</f>
        <v>0</v>
      </c>
      <c r="U13" s="60">
        <f t="shared" ref="U13:AB13" si="8">IF(U$6&gt;$CL$8,0,$BQ30*U$6)</f>
        <v>0</v>
      </c>
      <c r="V13" s="60">
        <f t="shared" si="8"/>
        <v>0</v>
      </c>
      <c r="W13" s="60">
        <f t="shared" si="8"/>
        <v>0</v>
      </c>
      <c r="X13" s="60">
        <f t="shared" si="8"/>
        <v>0</v>
      </c>
      <c r="Y13" s="60">
        <f t="shared" si="8"/>
        <v>0</v>
      </c>
      <c r="Z13" s="60">
        <f t="shared" si="8"/>
        <v>0</v>
      </c>
      <c r="AA13" s="60">
        <f t="shared" si="8"/>
        <v>0</v>
      </c>
      <c r="AB13" s="60">
        <f t="shared" si="8"/>
        <v>0</v>
      </c>
      <c r="BF13" s="26"/>
      <c r="BG13" s="26"/>
      <c r="BH13" s="26"/>
      <c r="BI13" s="26"/>
      <c r="BJ13" s="26"/>
      <c r="BP13" s="17" t="s">
        <v>6</v>
      </c>
      <c r="BQ13" s="18">
        <f>'Nivelado aprovisionamientos'!E17</f>
        <v>0</v>
      </c>
      <c r="BR13" s="18">
        <f>'Nivelado aprovisionamientos'!F17</f>
        <v>0</v>
      </c>
      <c r="BS13" s="18">
        <f>'Nivelado aprovisionamientos'!G17</f>
        <v>0</v>
      </c>
      <c r="BT13" s="18">
        <f>'Nivelado aprovisionamientos'!H17</f>
        <v>0</v>
      </c>
      <c r="BU13" s="18">
        <f>'Nivelado aprovisionamientos'!I17</f>
        <v>0</v>
      </c>
      <c r="BV13" s="18">
        <f>'Nivelado aprovisionamientos'!J17</f>
        <v>0</v>
      </c>
      <c r="BW13" s="18">
        <f>'Nivelado aprovisionamientos'!K17</f>
        <v>0</v>
      </c>
      <c r="BX13" s="18">
        <f>'Nivelado aprovisionamientos'!L17</f>
        <v>0</v>
      </c>
      <c r="BY13" s="18">
        <f>'Nivelado aprovisionamientos'!M17</f>
        <v>0</v>
      </c>
      <c r="BZ13" s="18">
        <f>'Nivelado aprovisionamientos'!N17</f>
        <v>0</v>
      </c>
      <c r="CA13" s="18">
        <f>'Nivelado aprovisionamientos'!O17</f>
        <v>0</v>
      </c>
      <c r="CB13" s="18">
        <f>'Nivelado aprovisionamientos'!P17</f>
        <v>0</v>
      </c>
      <c r="CC13" s="18">
        <f>'Nivelado aprovisionamientos'!Q17</f>
        <v>0</v>
      </c>
      <c r="CD13" s="18">
        <f>'Nivelado aprovisionamientos'!R17</f>
        <v>0</v>
      </c>
      <c r="CE13" s="18">
        <f>'Nivelado aprovisionamientos'!S17</f>
        <v>0</v>
      </c>
      <c r="CF13" s="18">
        <f>'Nivelado aprovisionamientos'!T17</f>
        <v>0</v>
      </c>
      <c r="CG13" s="18">
        <f>'Nivelado aprovisionamientos'!U17</f>
        <v>0</v>
      </c>
      <c r="CH13" s="18">
        <f>'Nivelado aprovisionamientos'!V17</f>
        <v>0</v>
      </c>
      <c r="CI13" s="18">
        <f>'Nivelado aprovisionamientos'!W17</f>
        <v>0</v>
      </c>
      <c r="CJ13" s="18">
        <f>'Nivelado aprovisionamientos'!X17</f>
        <v>0</v>
      </c>
      <c r="CL13" s="13">
        <f>SUMPRODUCT(BQ$8:CJ$8,BQ13:CJ13)</f>
        <v>0</v>
      </c>
      <c r="CM13" s="14" t="e">
        <f>CL13/CL$8</f>
        <v>#DIV/0!</v>
      </c>
    </row>
    <row r="14" spans="3:91" ht="16" customHeight="1" thickTop="1" thickBot="1" x14ac:dyDescent="0.2">
      <c r="C14" s="44">
        <f>'Nivelado aprovisionamientos'!BE7</f>
        <v>0</v>
      </c>
      <c r="D14" s="45">
        <f>'Nivelado aprovisionamientos'!AD14</f>
        <v>0</v>
      </c>
      <c r="F14" s="441" t="s">
        <v>74</v>
      </c>
      <c r="G14" s="61">
        <f>IF(G13=0,0,IFERROR(HLOOKUP(BN$39,$BQ$5:$CJ$13,ROW($BQ11)-ROW($BQ$5)+1,FALSE),0))</f>
        <v>0</v>
      </c>
      <c r="H14" s="447">
        <f>IF(H13=0,0,IFERROR(HLOOKUP(BO$39,$BQ$5:$CJ$13,ROW($BQ11)-ROW($BQ$5)+1,FALSE),0)+G14)</f>
        <v>0</v>
      </c>
      <c r="I14" s="447">
        <f t="shared" ref="I14:P14" si="9">IF(I13=0,0,IFERROR(HLOOKUP(BP$39,$BQ$5:$CJ$13,ROW($BQ11)-ROW($BQ$5)+1,FALSE),0)+H14)</f>
        <v>0</v>
      </c>
      <c r="J14" s="447">
        <f t="shared" si="9"/>
        <v>0</v>
      </c>
      <c r="K14" s="447">
        <f t="shared" si="9"/>
        <v>0</v>
      </c>
      <c r="L14" s="447">
        <f t="shared" si="9"/>
        <v>0</v>
      </c>
      <c r="M14" s="447">
        <f t="shared" si="9"/>
        <v>0</v>
      </c>
      <c r="N14" s="447">
        <f t="shared" si="9"/>
        <v>0</v>
      </c>
      <c r="O14" s="447">
        <f t="shared" si="9"/>
        <v>0</v>
      </c>
      <c r="P14" s="447">
        <f t="shared" si="9"/>
        <v>0</v>
      </c>
      <c r="R14" s="441" t="s">
        <v>74</v>
      </c>
      <c r="S14" s="61">
        <f>IF(S13=0,0,IFERROR(HLOOKUP(BN$39,$BQ$5:$CJ$13,ROW($BQ13)-ROW($BQ$5)+1,FALSE),0))</f>
        <v>0</v>
      </c>
      <c r="T14" s="61">
        <f>IF(T13=0,0,IFERROR(HLOOKUP(BO$39,$BQ$5:$CJ$13,ROW($BQ13)-ROW($BQ$5)+1,FALSE),0)+S14)</f>
        <v>0</v>
      </c>
      <c r="U14" s="61">
        <f t="shared" ref="U14:AB14" si="10">IF(U13=0,0,IFERROR(HLOOKUP(BP$39,$BQ$5:$CJ$13,ROW($BQ13)-ROW($BQ$5)+1,FALSE),0)+T14)</f>
        <v>0</v>
      </c>
      <c r="V14" s="61">
        <f t="shared" si="10"/>
        <v>0</v>
      </c>
      <c r="W14" s="61">
        <f t="shared" si="10"/>
        <v>0</v>
      </c>
      <c r="X14" s="61">
        <f t="shared" si="10"/>
        <v>0</v>
      </c>
      <c r="Y14" s="61">
        <f t="shared" si="10"/>
        <v>0</v>
      </c>
      <c r="Z14" s="61">
        <f t="shared" si="10"/>
        <v>0</v>
      </c>
      <c r="AA14" s="61">
        <f t="shared" si="10"/>
        <v>0</v>
      </c>
      <c r="AB14" s="61">
        <f t="shared" si="10"/>
        <v>0</v>
      </c>
      <c r="BF14" s="26"/>
      <c r="BG14" s="26"/>
      <c r="BH14" s="26"/>
      <c r="BI14" s="26"/>
      <c r="BJ14" s="26"/>
    </row>
    <row r="15" spans="3:91" ht="16" customHeight="1" thickTop="1" thickBot="1" x14ac:dyDescent="0.2">
      <c r="C15" s="44">
        <f>'Nivelado aprovisionamientos'!BE8</f>
        <v>0</v>
      </c>
      <c r="D15" s="45">
        <f>'Nivelado aprovisionamientos'!AD15</f>
        <v>0</v>
      </c>
      <c r="BF15" s="26"/>
      <c r="BG15" s="26"/>
      <c r="BH15" s="26"/>
      <c r="BI15" s="26"/>
      <c r="BJ15" s="26"/>
    </row>
    <row r="16" spans="3:91" ht="16" customHeight="1" thickTop="1" thickBot="1" x14ac:dyDescent="0.2">
      <c r="C16" s="44">
        <f>'Nivelado aprovisionamientos'!BE9</f>
        <v>0</v>
      </c>
      <c r="D16" s="45">
        <f>'Nivelado aprovisionamientos'!AD16</f>
        <v>0</v>
      </c>
      <c r="BF16" s="26"/>
      <c r="BG16" s="26"/>
      <c r="BH16" s="26"/>
      <c r="BI16" s="26"/>
      <c r="BJ16" s="26"/>
    </row>
    <row r="17" spans="3:88" ht="16" customHeight="1" thickTop="1" thickBot="1" x14ac:dyDescent="0.2">
      <c r="C17" s="44">
        <f>'Nivelado aprovisionamientos'!BE10</f>
        <v>0</v>
      </c>
      <c r="D17" s="45">
        <f>'Nivelado aprovisionamientos'!AD17</f>
        <v>0</v>
      </c>
      <c r="BF17" s="26"/>
      <c r="BG17" s="26"/>
      <c r="BH17" s="26"/>
      <c r="BI17" s="26"/>
      <c r="BJ17" s="26"/>
    </row>
    <row r="18" spans="3:88" ht="16" customHeight="1" thickTop="1" thickBot="1" x14ac:dyDescent="0.2">
      <c r="C18" s="44">
        <f>'Nivelado aprovisionamientos'!BE11</f>
        <v>0</v>
      </c>
      <c r="D18" s="45">
        <f>'Nivelado aprovisionamientos'!AD18</f>
        <v>0</v>
      </c>
      <c r="BF18" s="26"/>
      <c r="BG18" s="26"/>
      <c r="BH18" s="26"/>
      <c r="BI18" s="26"/>
      <c r="BJ18" s="26"/>
      <c r="BM18" s="22"/>
      <c r="BN18" s="29"/>
      <c r="BO18" s="29"/>
      <c r="BP18" s="29"/>
      <c r="BQ18" s="23">
        <v>1</v>
      </c>
      <c r="BR18" s="23">
        <f>BQ18+1</f>
        <v>2</v>
      </c>
      <c r="BS18" s="23">
        <f>BR18+1</f>
        <v>3</v>
      </c>
      <c r="BT18" s="23">
        <f t="shared" ref="BT18:CJ18" si="11">BS18+1</f>
        <v>4</v>
      </c>
      <c r="BU18" s="23">
        <f t="shared" si="11"/>
        <v>5</v>
      </c>
      <c r="BV18" s="23">
        <f t="shared" si="11"/>
        <v>6</v>
      </c>
      <c r="BW18" s="23">
        <f t="shared" si="11"/>
        <v>7</v>
      </c>
      <c r="BX18" s="23">
        <f t="shared" si="11"/>
        <v>8</v>
      </c>
      <c r="BY18" s="23">
        <f t="shared" si="11"/>
        <v>9</v>
      </c>
      <c r="BZ18" s="23">
        <f t="shared" si="11"/>
        <v>10</v>
      </c>
      <c r="CA18" s="23">
        <f t="shared" si="11"/>
        <v>11</v>
      </c>
      <c r="CB18" s="23">
        <f t="shared" si="11"/>
        <v>12</v>
      </c>
      <c r="CC18" s="23">
        <f t="shared" si="11"/>
        <v>13</v>
      </c>
      <c r="CD18" s="23">
        <f t="shared" si="11"/>
        <v>14</v>
      </c>
      <c r="CE18" s="23">
        <f t="shared" si="11"/>
        <v>15</v>
      </c>
      <c r="CF18" s="23">
        <f t="shared" si="11"/>
        <v>16</v>
      </c>
      <c r="CG18" s="23">
        <f t="shared" si="11"/>
        <v>17</v>
      </c>
      <c r="CH18" s="23">
        <f t="shared" si="11"/>
        <v>18</v>
      </c>
      <c r="CI18" s="23">
        <f t="shared" si="11"/>
        <v>19</v>
      </c>
      <c r="CJ18" s="24">
        <f t="shared" si="11"/>
        <v>20</v>
      </c>
    </row>
    <row r="19" spans="3:88" ht="16" customHeight="1" thickTop="1" thickBot="1" x14ac:dyDescent="0.25">
      <c r="C19" s="44">
        <f>'Nivelado aprovisionamientos'!BE12</f>
        <v>0</v>
      </c>
      <c r="D19" s="45">
        <f>'Nivelado aprovisionamientos'!AD19</f>
        <v>0</v>
      </c>
      <c r="F19" s="1"/>
      <c r="G19" s="1"/>
      <c r="H19" s="1"/>
      <c r="I19" s="1"/>
      <c r="J19" s="1"/>
      <c r="K19" s="1"/>
      <c r="L19" s="1"/>
      <c r="M19" s="1"/>
      <c r="N19" s="1"/>
      <c r="O19" s="1"/>
      <c r="P19" s="1"/>
      <c r="BM19" s="25"/>
      <c r="BN19" s="30"/>
      <c r="BO19" s="30"/>
      <c r="BP19" s="31" t="s">
        <v>63</v>
      </c>
      <c r="BQ19" s="47">
        <f>'Nivelado aprovisionamientos'!E9</f>
        <v>0</v>
      </c>
      <c r="BR19" s="47">
        <f>'Nivelado aprovisionamientos'!F9</f>
        <v>0</v>
      </c>
      <c r="BS19" s="47">
        <f>'Nivelado aprovisionamientos'!G9</f>
        <v>0</v>
      </c>
      <c r="BT19" s="47">
        <f>'Nivelado aprovisionamientos'!H9</f>
        <v>0</v>
      </c>
      <c r="BU19" s="47">
        <f>'Nivelado aprovisionamientos'!I9</f>
        <v>0</v>
      </c>
      <c r="BV19" s="47">
        <f>'Nivelado aprovisionamientos'!J9</f>
        <v>0</v>
      </c>
      <c r="BW19" s="47">
        <f>'Nivelado aprovisionamientos'!K9</f>
        <v>0</v>
      </c>
      <c r="BX19" s="47">
        <f>'Nivelado aprovisionamientos'!L9</f>
        <v>0</v>
      </c>
      <c r="BY19" s="47">
        <f>'Nivelado aprovisionamientos'!M9</f>
        <v>0</v>
      </c>
      <c r="BZ19" s="47">
        <f>'Nivelado aprovisionamientos'!N9</f>
        <v>0</v>
      </c>
      <c r="CA19" s="47">
        <f>'Nivelado aprovisionamientos'!O9</f>
        <v>0</v>
      </c>
      <c r="CB19" s="47">
        <f>'Nivelado aprovisionamientos'!P9</f>
        <v>0</v>
      </c>
      <c r="CC19" s="47">
        <f>'Nivelado aprovisionamientos'!Q9</f>
        <v>0</v>
      </c>
      <c r="CD19" s="47">
        <f>'Nivelado aprovisionamientos'!R9</f>
        <v>0</v>
      </c>
      <c r="CE19" s="47">
        <f>'Nivelado aprovisionamientos'!S9</f>
        <v>0</v>
      </c>
      <c r="CF19" s="47">
        <f>'Nivelado aprovisionamientos'!T9</f>
        <v>0</v>
      </c>
      <c r="CG19" s="47">
        <f>'Nivelado aprovisionamientos'!U9</f>
        <v>0</v>
      </c>
      <c r="CH19" s="47">
        <f>'Nivelado aprovisionamientos'!V9</f>
        <v>0</v>
      </c>
      <c r="CI19" s="47">
        <f>'Nivelado aprovisionamientos'!W9</f>
        <v>0</v>
      </c>
      <c r="CJ19" s="48">
        <f>'Nivelado aprovisionamientos'!X9</f>
        <v>0</v>
      </c>
    </row>
    <row r="20" spans="3:88" ht="16" customHeight="1" thickTop="1" thickBot="1" x14ac:dyDescent="0.2">
      <c r="C20" s="44">
        <f>'Nivelado aprovisionamientos'!BE13</f>
        <v>0</v>
      </c>
      <c r="D20" s="45">
        <f>'Nivelado aprovisionamientos'!AD20</f>
        <v>0</v>
      </c>
      <c r="BM20" s="25"/>
      <c r="BN20" s="30"/>
      <c r="BO20" s="30"/>
      <c r="BP20" s="30"/>
      <c r="BQ20" s="30"/>
      <c r="BR20" s="30"/>
      <c r="BS20" s="30"/>
      <c r="BT20" s="3"/>
      <c r="BU20" s="3"/>
      <c r="BV20" s="3"/>
      <c r="BW20" s="3"/>
      <c r="BX20" s="3"/>
      <c r="BY20" s="3"/>
      <c r="BZ20" s="3"/>
      <c r="CA20" s="3"/>
      <c r="CB20" s="3"/>
      <c r="CC20" s="3"/>
      <c r="CD20" s="3"/>
      <c r="CE20" s="3"/>
      <c r="CF20" s="3"/>
      <c r="CG20" s="3"/>
      <c r="CH20" s="3"/>
      <c r="CI20" s="3"/>
      <c r="CJ20" s="27"/>
    </row>
    <row r="21" spans="3:88" ht="16" customHeight="1" thickTop="1" thickBot="1" x14ac:dyDescent="0.2">
      <c r="C21" s="44">
        <f>'Nivelado aprovisionamientos'!BE14</f>
        <v>0</v>
      </c>
      <c r="D21" s="45">
        <f>'Nivelado aprovisionamientos'!AD21</f>
        <v>0</v>
      </c>
      <c r="BM21" s="46" t="s">
        <v>65</v>
      </c>
      <c r="BN21" s="38"/>
      <c r="BO21" s="39"/>
      <c r="BP21" s="30" t="s">
        <v>56</v>
      </c>
      <c r="BQ21" s="32">
        <f>IF(BQ$8=0,0,$CM10)</f>
        <v>0</v>
      </c>
      <c r="BR21" s="54" t="s">
        <v>75</v>
      </c>
      <c r="BS21" s="32"/>
      <c r="BT21" s="32"/>
      <c r="BU21" s="32"/>
      <c r="BV21" s="32"/>
      <c r="BW21" s="32"/>
      <c r="BX21" s="32"/>
      <c r="BY21" s="32"/>
      <c r="BZ21" s="32"/>
      <c r="CA21" s="32"/>
      <c r="CB21" s="32"/>
      <c r="CC21" s="32"/>
      <c r="CD21" s="32"/>
      <c r="CE21" s="32"/>
      <c r="CF21" s="32"/>
      <c r="CG21" s="32"/>
      <c r="CH21" s="32"/>
      <c r="CI21" s="32"/>
      <c r="CJ21" s="33"/>
    </row>
    <row r="22" spans="3:88" ht="16" customHeight="1" thickTop="1" thickBot="1" x14ac:dyDescent="0.2">
      <c r="C22" s="44">
        <f>'Nivelado aprovisionamientos'!BE15</f>
        <v>0</v>
      </c>
      <c r="D22" s="45">
        <f>'Nivelado aprovisionamientos'!AD22</f>
        <v>0</v>
      </c>
      <c r="BM22" s="40"/>
      <c r="BN22" s="38"/>
      <c r="BO22" s="39"/>
      <c r="BP22" s="30" t="s">
        <v>57</v>
      </c>
      <c r="BQ22" s="34">
        <f>IF(BQ$8=0,0,HLOOKUP(BQ$18,$BQ$5:$BS$13,ROW($BQ10)-ROW($BQ$5)+1,FALSE))</f>
        <v>0</v>
      </c>
      <c r="BR22" s="34">
        <f>IF(BR$8=0,0,HLOOKUP(BR$18,$BQ$5:$BS$13,ROW($BQ10)-ROW($BQ$5)+1,FALSE))</f>
        <v>0</v>
      </c>
      <c r="BS22" s="34">
        <f t="shared" ref="BS22:CJ22" si="12">IF(BS$8=0,0,HLOOKUP(BS$18,$BQ$5:$BS$13,ROW($BQ10)-ROW($BQ$5)+1,FALSE))</f>
        <v>0</v>
      </c>
      <c r="BT22" s="34">
        <f t="shared" si="12"/>
        <v>0</v>
      </c>
      <c r="BU22" s="34">
        <f t="shared" si="12"/>
        <v>0</v>
      </c>
      <c r="BV22" s="34">
        <f t="shared" si="12"/>
        <v>0</v>
      </c>
      <c r="BW22" s="34">
        <f t="shared" si="12"/>
        <v>0</v>
      </c>
      <c r="BX22" s="34">
        <f t="shared" si="12"/>
        <v>0</v>
      </c>
      <c r="BY22" s="34">
        <f t="shared" si="12"/>
        <v>0</v>
      </c>
      <c r="BZ22" s="34">
        <f t="shared" si="12"/>
        <v>0</v>
      </c>
      <c r="CA22" s="34">
        <f t="shared" si="12"/>
        <v>0</v>
      </c>
      <c r="CB22" s="34">
        <f t="shared" si="12"/>
        <v>0</v>
      </c>
      <c r="CC22" s="34">
        <f t="shared" si="12"/>
        <v>0</v>
      </c>
      <c r="CD22" s="34">
        <f t="shared" si="12"/>
        <v>0</v>
      </c>
      <c r="CE22" s="34">
        <f t="shared" si="12"/>
        <v>0</v>
      </c>
      <c r="CF22" s="34">
        <f t="shared" si="12"/>
        <v>0</v>
      </c>
      <c r="CG22" s="34">
        <f t="shared" si="12"/>
        <v>0</v>
      </c>
      <c r="CH22" s="34">
        <f t="shared" si="12"/>
        <v>0</v>
      </c>
      <c r="CI22" s="34">
        <f t="shared" si="12"/>
        <v>0</v>
      </c>
      <c r="CJ22" s="35">
        <f t="shared" si="12"/>
        <v>0</v>
      </c>
    </row>
    <row r="23" spans="3:88" ht="16" customHeight="1" thickTop="1" x14ac:dyDescent="0.15">
      <c r="C23" s="44">
        <f>'Nivelado aprovisionamientos'!BE16</f>
        <v>0</v>
      </c>
      <c r="D23" s="45">
        <f>'Nivelado aprovisionamientos'!AD23</f>
        <v>0</v>
      </c>
      <c r="BM23" s="25"/>
      <c r="BN23" s="30"/>
      <c r="BO23" s="30"/>
      <c r="BP23" s="30"/>
      <c r="BQ23" s="30"/>
      <c r="BR23" s="30"/>
      <c r="BS23" s="30"/>
      <c r="BT23" s="3"/>
      <c r="BU23" s="3"/>
      <c r="BV23" s="3"/>
      <c r="BW23" s="3"/>
      <c r="BX23" s="3"/>
      <c r="BY23" s="3"/>
      <c r="BZ23" s="3"/>
      <c r="CA23" s="3"/>
      <c r="CB23" s="3"/>
      <c r="CC23" s="3"/>
      <c r="CD23" s="3"/>
      <c r="CE23" s="3"/>
      <c r="CF23" s="3"/>
      <c r="CG23" s="3"/>
      <c r="CH23" s="3"/>
      <c r="CI23" s="3"/>
      <c r="CJ23" s="27"/>
    </row>
    <row r="24" spans="3:88" ht="16" customHeight="1" x14ac:dyDescent="0.15">
      <c r="BM24" s="46" t="s">
        <v>66</v>
      </c>
      <c r="BN24" s="38"/>
      <c r="BO24" s="39"/>
      <c r="BP24" s="30" t="s">
        <v>56</v>
      </c>
      <c r="BQ24" s="32">
        <f>IF(BQ$8=0,0,$CM11)</f>
        <v>0</v>
      </c>
      <c r="BR24" s="54" t="s">
        <v>75</v>
      </c>
      <c r="BS24" s="32"/>
      <c r="BT24" s="32"/>
      <c r="BU24" s="32"/>
      <c r="BV24" s="32"/>
      <c r="BW24" s="32"/>
      <c r="BX24" s="32"/>
      <c r="BY24" s="32"/>
      <c r="BZ24" s="32"/>
      <c r="CA24" s="32"/>
      <c r="CB24" s="32"/>
      <c r="CC24" s="32"/>
      <c r="CD24" s="32"/>
      <c r="CE24" s="32"/>
      <c r="CF24" s="32"/>
      <c r="CG24" s="32"/>
      <c r="CH24" s="32"/>
      <c r="CI24" s="32"/>
      <c r="CJ24" s="33"/>
    </row>
    <row r="25" spans="3:88" ht="16" customHeight="1" x14ac:dyDescent="0.15">
      <c r="BM25" s="40"/>
      <c r="BN25" s="38"/>
      <c r="BO25" s="39"/>
      <c r="BP25" s="30" t="s">
        <v>57</v>
      </c>
      <c r="BQ25" s="34">
        <f>IF(BQ$8=0,0,HLOOKUP(BQ$18,$BQ$5:$BS$13,ROW($BQ11)-ROW($BQ$5)+1,FALSE))</f>
        <v>0</v>
      </c>
      <c r="BR25" s="34">
        <f>IF(BR$8=0,0,HLOOKUP(BR$18,$BQ$5:$BS$13,ROW($BQ11)-ROW($BQ$5)+1,FALSE))</f>
        <v>0</v>
      </c>
      <c r="BS25" s="34">
        <f t="shared" ref="BS25:CJ25" si="13">IF(BS$8=0,0,HLOOKUP(BS$18,$BQ$5:$BS$13,ROW($BQ11)-ROW($BQ$5)+1,FALSE))</f>
        <v>0</v>
      </c>
      <c r="BT25" s="34">
        <f t="shared" si="13"/>
        <v>0</v>
      </c>
      <c r="BU25" s="34">
        <f t="shared" si="13"/>
        <v>0</v>
      </c>
      <c r="BV25" s="34">
        <f t="shared" si="13"/>
        <v>0</v>
      </c>
      <c r="BW25" s="34">
        <f t="shared" si="13"/>
        <v>0</v>
      </c>
      <c r="BX25" s="34">
        <f t="shared" si="13"/>
        <v>0</v>
      </c>
      <c r="BY25" s="34">
        <f t="shared" si="13"/>
        <v>0</v>
      </c>
      <c r="BZ25" s="34">
        <f t="shared" si="13"/>
        <v>0</v>
      </c>
      <c r="CA25" s="34">
        <f t="shared" si="13"/>
        <v>0</v>
      </c>
      <c r="CB25" s="34">
        <f t="shared" si="13"/>
        <v>0</v>
      </c>
      <c r="CC25" s="34">
        <f t="shared" si="13"/>
        <v>0</v>
      </c>
      <c r="CD25" s="34">
        <f t="shared" si="13"/>
        <v>0</v>
      </c>
      <c r="CE25" s="34">
        <f t="shared" si="13"/>
        <v>0</v>
      </c>
      <c r="CF25" s="34">
        <f t="shared" si="13"/>
        <v>0</v>
      </c>
      <c r="CG25" s="34">
        <f t="shared" si="13"/>
        <v>0</v>
      </c>
      <c r="CH25" s="34">
        <f t="shared" si="13"/>
        <v>0</v>
      </c>
      <c r="CI25" s="34">
        <f t="shared" si="13"/>
        <v>0</v>
      </c>
      <c r="CJ25" s="35">
        <f t="shared" si="13"/>
        <v>0</v>
      </c>
    </row>
    <row r="26" spans="3:88" ht="16" customHeight="1" x14ac:dyDescent="0.15">
      <c r="BM26" s="25"/>
      <c r="BN26" s="30"/>
      <c r="BO26" s="30"/>
      <c r="BP26" s="30"/>
      <c r="BQ26" s="30"/>
      <c r="BR26" s="30"/>
      <c r="BS26" s="30"/>
      <c r="BT26" s="3"/>
      <c r="BU26" s="3"/>
      <c r="BV26" s="3"/>
      <c r="BW26" s="3"/>
      <c r="BX26" s="3"/>
      <c r="BY26" s="3"/>
      <c r="BZ26" s="3"/>
      <c r="CA26" s="3"/>
      <c r="CB26" s="3"/>
      <c r="CC26" s="3"/>
      <c r="CD26" s="3"/>
      <c r="CE26" s="3"/>
      <c r="CF26" s="3"/>
      <c r="CG26" s="3"/>
      <c r="CH26" s="3"/>
      <c r="CI26" s="3"/>
      <c r="CJ26" s="27"/>
    </row>
    <row r="27" spans="3:88" ht="16" customHeight="1" x14ac:dyDescent="0.15">
      <c r="BM27" s="46" t="s">
        <v>67</v>
      </c>
      <c r="BN27" s="38"/>
      <c r="BO27" s="39"/>
      <c r="BP27" s="30" t="s">
        <v>56</v>
      </c>
      <c r="BQ27" s="32">
        <f>IF(BQ$8=0,0,$CM12)</f>
        <v>0</v>
      </c>
      <c r="BR27" s="54" t="s">
        <v>75</v>
      </c>
      <c r="BS27" s="32"/>
      <c r="BT27" s="32"/>
      <c r="BU27" s="32"/>
      <c r="BV27" s="32"/>
      <c r="BW27" s="32"/>
      <c r="BX27" s="32"/>
      <c r="BY27" s="32"/>
      <c r="BZ27" s="32"/>
      <c r="CA27" s="32"/>
      <c r="CB27" s="32"/>
      <c r="CC27" s="32"/>
      <c r="CD27" s="32"/>
      <c r="CE27" s="32"/>
      <c r="CF27" s="32"/>
      <c r="CG27" s="32"/>
      <c r="CH27" s="32"/>
      <c r="CI27" s="32"/>
      <c r="CJ27" s="33"/>
    </row>
    <row r="28" spans="3:88" ht="16" customHeight="1" x14ac:dyDescent="0.15">
      <c r="BM28" s="40"/>
      <c r="BN28" s="38"/>
      <c r="BO28" s="39"/>
      <c r="BP28" s="30" t="s">
        <v>57</v>
      </c>
      <c r="BQ28" s="34">
        <f>IF(BQ$8=0,0,HLOOKUP(BQ$18,$BQ$5:$BS$13,ROW($BQ12)-ROW($BQ$5)+1,FALSE))</f>
        <v>0</v>
      </c>
      <c r="BR28" s="34">
        <f>IF(BR$8=0,0,HLOOKUP(BR$18,$BQ$5:$BS$13,ROW($BQ12)-ROW($BQ$5)+1,FALSE))</f>
        <v>0</v>
      </c>
      <c r="BS28" s="34">
        <f t="shared" ref="BS28:CJ28" si="14">IF(BS$8=0,0,HLOOKUP(BS$18,$BQ$5:$BS$13,ROW($BQ12)-ROW($BQ$5)+1,FALSE))</f>
        <v>0</v>
      </c>
      <c r="BT28" s="34">
        <f t="shared" si="14"/>
        <v>0</v>
      </c>
      <c r="BU28" s="34">
        <f t="shared" si="14"/>
        <v>0</v>
      </c>
      <c r="BV28" s="34">
        <f t="shared" si="14"/>
        <v>0</v>
      </c>
      <c r="BW28" s="34">
        <f t="shared" si="14"/>
        <v>0</v>
      </c>
      <c r="BX28" s="34">
        <f t="shared" si="14"/>
        <v>0</v>
      </c>
      <c r="BY28" s="34">
        <f t="shared" si="14"/>
        <v>0</v>
      </c>
      <c r="BZ28" s="34">
        <f t="shared" si="14"/>
        <v>0</v>
      </c>
      <c r="CA28" s="34">
        <f t="shared" si="14"/>
        <v>0</v>
      </c>
      <c r="CB28" s="34">
        <f t="shared" si="14"/>
        <v>0</v>
      </c>
      <c r="CC28" s="34">
        <f t="shared" si="14"/>
        <v>0</v>
      </c>
      <c r="CD28" s="34">
        <f t="shared" si="14"/>
        <v>0</v>
      </c>
      <c r="CE28" s="34">
        <f t="shared" si="14"/>
        <v>0</v>
      </c>
      <c r="CF28" s="34">
        <f t="shared" si="14"/>
        <v>0</v>
      </c>
      <c r="CG28" s="34">
        <f t="shared" si="14"/>
        <v>0</v>
      </c>
      <c r="CH28" s="34">
        <f t="shared" si="14"/>
        <v>0</v>
      </c>
      <c r="CI28" s="34">
        <f t="shared" si="14"/>
        <v>0</v>
      </c>
      <c r="CJ28" s="35">
        <f t="shared" si="14"/>
        <v>0</v>
      </c>
    </row>
    <row r="29" spans="3:88" ht="16" customHeight="1" x14ac:dyDescent="0.15">
      <c r="BM29" s="25"/>
      <c r="BN29" s="30"/>
      <c r="BO29" s="30"/>
      <c r="BP29" s="30"/>
      <c r="BQ29" s="30"/>
      <c r="BR29" s="30"/>
      <c r="BS29" s="30"/>
      <c r="BT29" s="3"/>
      <c r="BU29" s="3"/>
      <c r="BV29" s="3"/>
      <c r="BW29" s="3"/>
      <c r="BX29" s="3"/>
      <c r="BY29" s="3"/>
      <c r="BZ29" s="3"/>
      <c r="CA29" s="3"/>
      <c r="CB29" s="3"/>
      <c r="CC29" s="3"/>
      <c r="CD29" s="3"/>
      <c r="CE29" s="3"/>
      <c r="CF29" s="3"/>
      <c r="CG29" s="3"/>
      <c r="CH29" s="3"/>
      <c r="CI29" s="3"/>
      <c r="CJ29" s="27"/>
    </row>
    <row r="30" spans="3:88" ht="16" customHeight="1" x14ac:dyDescent="0.15">
      <c r="BM30" s="46" t="s">
        <v>68</v>
      </c>
      <c r="BN30" s="38"/>
      <c r="BO30" s="39"/>
      <c r="BP30" s="30" t="s">
        <v>56</v>
      </c>
      <c r="BQ30" s="32">
        <f>IF(BQ$8=0,0,$CM13)</f>
        <v>0</v>
      </c>
      <c r="BR30" s="54" t="s">
        <v>75</v>
      </c>
      <c r="BS30" s="32"/>
      <c r="BT30" s="32"/>
      <c r="BU30" s="32"/>
      <c r="BV30" s="32"/>
      <c r="BW30" s="32"/>
      <c r="BX30" s="32"/>
      <c r="BY30" s="32"/>
      <c r="BZ30" s="32"/>
      <c r="CA30" s="32"/>
      <c r="CB30" s="32"/>
      <c r="CC30" s="32"/>
      <c r="CD30" s="32"/>
      <c r="CE30" s="32"/>
      <c r="CF30" s="32"/>
      <c r="CG30" s="32"/>
      <c r="CH30" s="32"/>
      <c r="CI30" s="32"/>
      <c r="CJ30" s="33"/>
    </row>
    <row r="31" spans="3:88" ht="16" customHeight="1" x14ac:dyDescent="0.15">
      <c r="BM31" s="40"/>
      <c r="BN31" s="38"/>
      <c r="BO31" s="39"/>
      <c r="BP31" s="30" t="s">
        <v>57</v>
      </c>
      <c r="BQ31" s="34">
        <f>IF(BQ$8=0,0,HLOOKUP(BQ$18,$BQ$5:$BS$13,ROW($BQ13)-ROW($BQ$5)+1,FALSE))</f>
        <v>0</v>
      </c>
      <c r="BR31" s="34">
        <f>IF(BR$8=0,0,HLOOKUP(BR$18,$BQ$5:$BS$13,ROW($BQ13)-ROW($BQ$5)+1,FALSE))</f>
        <v>0</v>
      </c>
      <c r="BS31" s="34">
        <f t="shared" ref="BS31:CJ31" si="15">IF(BS$8=0,0,HLOOKUP(BS$18,$BQ$5:$BS$13,ROW($BQ13)-ROW($BQ$5)+1,FALSE))</f>
        <v>0</v>
      </c>
      <c r="BT31" s="34">
        <f t="shared" si="15"/>
        <v>0</v>
      </c>
      <c r="BU31" s="34">
        <f t="shared" si="15"/>
        <v>0</v>
      </c>
      <c r="BV31" s="34">
        <f t="shared" si="15"/>
        <v>0</v>
      </c>
      <c r="BW31" s="34">
        <f t="shared" si="15"/>
        <v>0</v>
      </c>
      <c r="BX31" s="34">
        <f t="shared" si="15"/>
        <v>0</v>
      </c>
      <c r="BY31" s="34">
        <f t="shared" si="15"/>
        <v>0</v>
      </c>
      <c r="BZ31" s="34">
        <f t="shared" si="15"/>
        <v>0</v>
      </c>
      <c r="CA31" s="34">
        <f t="shared" si="15"/>
        <v>0</v>
      </c>
      <c r="CB31" s="34">
        <f t="shared" si="15"/>
        <v>0</v>
      </c>
      <c r="CC31" s="34">
        <f t="shared" si="15"/>
        <v>0</v>
      </c>
      <c r="CD31" s="34">
        <f t="shared" si="15"/>
        <v>0</v>
      </c>
      <c r="CE31" s="34">
        <f t="shared" si="15"/>
        <v>0</v>
      </c>
      <c r="CF31" s="34">
        <f t="shared" si="15"/>
        <v>0</v>
      </c>
      <c r="CG31" s="34">
        <f t="shared" si="15"/>
        <v>0</v>
      </c>
      <c r="CH31" s="34">
        <f t="shared" si="15"/>
        <v>0</v>
      </c>
      <c r="CI31" s="34">
        <f t="shared" si="15"/>
        <v>0</v>
      </c>
      <c r="CJ31" s="35">
        <f t="shared" si="15"/>
        <v>0</v>
      </c>
    </row>
    <row r="32" spans="3:88" ht="16" customHeight="1" thickBot="1" x14ac:dyDescent="0.2">
      <c r="BM32" s="36"/>
      <c r="BN32" s="28"/>
      <c r="BO32" s="28"/>
      <c r="BP32" s="28"/>
      <c r="BQ32" s="28"/>
      <c r="BR32" s="28"/>
      <c r="BS32" s="28"/>
      <c r="BT32" s="28"/>
      <c r="BU32" s="28"/>
      <c r="BV32" s="28"/>
      <c r="BW32" s="28"/>
      <c r="BX32" s="28"/>
      <c r="BY32" s="28"/>
      <c r="BZ32" s="28"/>
      <c r="CA32" s="28"/>
      <c r="CB32" s="28"/>
      <c r="CC32" s="28"/>
      <c r="CD32" s="28"/>
      <c r="CE32" s="28"/>
      <c r="CF32" s="28"/>
      <c r="CG32" s="28"/>
      <c r="CH32" s="28"/>
      <c r="CI32" s="28"/>
      <c r="CJ32" s="37"/>
    </row>
    <row r="33" spans="65:88" ht="16" customHeight="1" x14ac:dyDescent="0.15">
      <c r="BM33" s="3"/>
      <c r="BN33" s="3"/>
      <c r="BO33" s="3"/>
      <c r="BP33" s="3"/>
      <c r="BQ33" s="3"/>
      <c r="BR33" s="3"/>
      <c r="BS33" s="3"/>
      <c r="BT33" s="3"/>
      <c r="BU33" s="3"/>
      <c r="BV33" s="3"/>
      <c r="BW33" s="3"/>
      <c r="BX33" s="3"/>
      <c r="BY33" s="3"/>
      <c r="BZ33" s="3"/>
      <c r="CA33" s="3"/>
      <c r="CB33" s="3"/>
      <c r="CC33" s="3"/>
      <c r="CD33" s="3"/>
      <c r="CE33" s="3"/>
      <c r="CF33" s="3"/>
      <c r="CG33" s="3"/>
      <c r="CH33" s="3"/>
      <c r="CI33" s="3"/>
      <c r="CJ33" s="3"/>
    </row>
    <row r="34" spans="65:88" ht="16" customHeight="1" x14ac:dyDescent="0.15">
      <c r="BM34" s="3"/>
      <c r="BN34" s="3"/>
      <c r="BO34" s="3"/>
      <c r="BP34" s="3"/>
      <c r="BQ34" s="3"/>
      <c r="BR34" s="3"/>
      <c r="BS34" s="3"/>
      <c r="BT34" s="3"/>
      <c r="BU34" s="3"/>
      <c r="BV34" s="3"/>
      <c r="BW34" s="3"/>
      <c r="BX34" s="3"/>
      <c r="BY34" s="3"/>
      <c r="BZ34" s="3"/>
      <c r="CA34" s="3"/>
      <c r="CB34" s="3"/>
      <c r="CC34" s="3"/>
      <c r="CD34" s="3"/>
      <c r="CE34" s="3"/>
      <c r="CF34" s="3"/>
      <c r="CG34" s="3"/>
      <c r="CH34" s="3"/>
      <c r="CI34" s="3"/>
      <c r="CJ34" s="3"/>
    </row>
    <row r="35" spans="65:88" ht="16" customHeight="1" x14ac:dyDescent="0.15">
      <c r="BM35" s="3"/>
      <c r="BN35" s="30"/>
      <c r="BO35" s="30"/>
      <c r="BP35" s="30"/>
      <c r="BQ35" s="30"/>
      <c r="BR35" s="30"/>
      <c r="BS35" s="30"/>
      <c r="BT35" s="3"/>
      <c r="BU35" s="3"/>
      <c r="BV35" s="3"/>
      <c r="BW35" s="3"/>
      <c r="BX35" s="3"/>
      <c r="BY35" s="3"/>
      <c r="BZ35" s="3"/>
      <c r="CA35" s="3"/>
      <c r="CB35" s="3"/>
      <c r="CC35" s="3"/>
      <c r="CD35" s="3"/>
      <c r="CE35" s="3"/>
      <c r="CF35" s="3"/>
      <c r="CG35" s="3"/>
      <c r="CH35" s="3"/>
      <c r="CI35" s="3"/>
      <c r="CJ35" s="3"/>
    </row>
    <row r="36" spans="65:88" ht="16" customHeight="1" x14ac:dyDescent="0.15"/>
    <row r="37" spans="65:88" ht="16" customHeight="1" thickBot="1" x14ac:dyDescent="0.25">
      <c r="BN37" s="66" t="s">
        <v>79</v>
      </c>
    </row>
    <row r="38" spans="65:88" ht="16" customHeight="1" thickTop="1" x14ac:dyDescent="0.15">
      <c r="BN38" s="43">
        <v>1</v>
      </c>
      <c r="BO38" s="43">
        <f>BN38+1</f>
        <v>2</v>
      </c>
      <c r="BP38" s="43">
        <f t="shared" ref="BP38:BW38" si="16">BO38+1</f>
        <v>3</v>
      </c>
      <c r="BQ38" s="43">
        <f t="shared" si="16"/>
        <v>4</v>
      </c>
      <c r="BR38" s="43">
        <f t="shared" si="16"/>
        <v>5</v>
      </c>
      <c r="BS38" s="43">
        <f t="shared" si="16"/>
        <v>6</v>
      </c>
      <c r="BT38" s="43">
        <f t="shared" si="16"/>
        <v>7</v>
      </c>
      <c r="BU38" s="43">
        <f t="shared" si="16"/>
        <v>8</v>
      </c>
      <c r="BV38" s="43">
        <f t="shared" si="16"/>
        <v>9</v>
      </c>
      <c r="BW38" s="43">
        <f t="shared" si="16"/>
        <v>10</v>
      </c>
    </row>
    <row r="39" spans="65:88" ht="16" customHeight="1" x14ac:dyDescent="0.15">
      <c r="BN39" s="59">
        <f>C14</f>
        <v>0</v>
      </c>
      <c r="BO39" s="59">
        <f>C15</f>
        <v>0</v>
      </c>
      <c r="BP39" s="59">
        <f>C16</f>
        <v>0</v>
      </c>
      <c r="BQ39" s="59">
        <f>C17</f>
        <v>0</v>
      </c>
      <c r="BR39" s="59">
        <f>C18</f>
        <v>0</v>
      </c>
      <c r="BS39" s="59">
        <f>C19</f>
        <v>0</v>
      </c>
      <c r="BT39" s="59">
        <f>C20</f>
        <v>0</v>
      </c>
      <c r="BU39" s="59">
        <f>C21</f>
        <v>0</v>
      </c>
      <c r="BV39" s="59">
        <f>C22</f>
        <v>0</v>
      </c>
      <c r="BW39" s="59">
        <f>C23</f>
        <v>0</v>
      </c>
    </row>
    <row r="40" spans="65:88" ht="16" customHeight="1" x14ac:dyDescent="0.15"/>
    <row r="41" spans="65:88" ht="16" customHeight="1" x14ac:dyDescent="0.15"/>
    <row r="42" spans="65:88" ht="16" customHeight="1" x14ac:dyDescent="0.15"/>
    <row r="43" spans="65:88" ht="16" customHeight="1" x14ac:dyDescent="0.15"/>
    <row r="44" spans="65:88" ht="16" customHeight="1" x14ac:dyDescent="0.15"/>
    <row r="45" spans="65:88" ht="16" customHeight="1" x14ac:dyDescent="0.15"/>
    <row r="46" spans="65:88" ht="16" customHeight="1" x14ac:dyDescent="0.15"/>
  </sheetData>
  <sheetProtection algorithmName="SHA-512" hashValue="6gsZGDKwwyvCO2DwQlHGgmEAiCeawnXS6SjAlDRV2u+7gt3SGexrAEil0NdLk9ry1DxGYiiTlG4+3TABq3e38g==" saltValue="9JUrobyYkb/fj+vU5OyKKw==" spinCount="100000" sheet="1" objects="1" scenarios="1" formatCells="0"/>
  <conditionalFormatting sqref="C14:D14">
    <cfRule type="expression" dxfId="1460" priority="39">
      <formula>$C14&gt;0</formula>
    </cfRule>
  </conditionalFormatting>
  <conditionalFormatting sqref="C15:D23">
    <cfRule type="expression" dxfId="1459" priority="38">
      <formula>$C15&gt;0</formula>
    </cfRule>
  </conditionalFormatting>
  <conditionalFormatting sqref="BN39">
    <cfRule type="expression" dxfId="1458" priority="37">
      <formula>$C39&gt;0</formula>
    </cfRule>
  </conditionalFormatting>
  <conditionalFormatting sqref="BO39">
    <cfRule type="expression" dxfId="1457" priority="64">
      <formula>$C40&gt;0</formula>
    </cfRule>
  </conditionalFormatting>
  <conditionalFormatting sqref="BP39">
    <cfRule type="expression" dxfId="1456" priority="66">
      <formula>$C41&gt;0</formula>
    </cfRule>
  </conditionalFormatting>
  <conditionalFormatting sqref="BQ39">
    <cfRule type="expression" dxfId="1455" priority="68">
      <formula>$C42&gt;0</formula>
    </cfRule>
  </conditionalFormatting>
  <conditionalFormatting sqref="BR39">
    <cfRule type="expression" dxfId="1454" priority="70">
      <formula>$C43&gt;0</formula>
    </cfRule>
  </conditionalFormatting>
  <conditionalFormatting sqref="BS39">
    <cfRule type="expression" dxfId="1453" priority="72">
      <formula>$C44&gt;0</formula>
    </cfRule>
  </conditionalFormatting>
  <conditionalFormatting sqref="BT39">
    <cfRule type="expression" dxfId="1452" priority="74">
      <formula>$C45&gt;0</formula>
    </cfRule>
  </conditionalFormatting>
  <conditionalFormatting sqref="BU39">
    <cfRule type="expression" dxfId="1451" priority="76">
      <formula>$C46&gt;0</formula>
    </cfRule>
  </conditionalFormatting>
  <conditionalFormatting sqref="BV39">
    <cfRule type="expression" dxfId="1450" priority="78">
      <formula>$C47&gt;0</formula>
    </cfRule>
  </conditionalFormatting>
  <conditionalFormatting sqref="BW39">
    <cfRule type="expression" dxfId="1449" priority="80">
      <formula>$C48&gt;0</formula>
    </cfRule>
  </conditionalFormatting>
  <conditionalFormatting sqref="G9">
    <cfRule type="expression" dxfId="1448" priority="34">
      <formula>G$9&gt;0</formula>
    </cfRule>
  </conditionalFormatting>
  <conditionalFormatting sqref="G10 S10:AB10">
    <cfRule type="expression" dxfId="1447" priority="30">
      <formula>G$10&gt;0</formula>
    </cfRule>
  </conditionalFormatting>
  <conditionalFormatting sqref="G13 S13:AB13">
    <cfRule type="expression" dxfId="1446" priority="28">
      <formula>G$13&gt;0</formula>
    </cfRule>
  </conditionalFormatting>
  <conditionalFormatting sqref="G14 S14:AB14">
    <cfRule type="expression" dxfId="1445" priority="26">
      <formula>G$14&gt;0</formula>
    </cfRule>
  </conditionalFormatting>
  <conditionalFormatting sqref="G6">
    <cfRule type="expression" dxfId="1444" priority="23">
      <formula>G$6&gt;0</formula>
    </cfRule>
  </conditionalFormatting>
  <conditionalFormatting sqref="H6:P6">
    <cfRule type="expression" dxfId="1443" priority="22">
      <formula>H$6&gt;0</formula>
    </cfRule>
  </conditionalFormatting>
  <conditionalFormatting sqref="S6">
    <cfRule type="expression" dxfId="1442" priority="7">
      <formula>S$6&gt;0</formula>
    </cfRule>
  </conditionalFormatting>
  <conditionalFormatting sqref="S9:AB9">
    <cfRule type="expression" dxfId="1441" priority="165">
      <formula>S$9&gt;0</formula>
    </cfRule>
  </conditionalFormatting>
  <conditionalFormatting sqref="H9:P9">
    <cfRule type="expression" dxfId="1440" priority="5">
      <formula>H$9&gt;0</formula>
    </cfRule>
  </conditionalFormatting>
  <conditionalFormatting sqref="H10:P10">
    <cfRule type="expression" dxfId="1439" priority="4">
      <formula>H$10&gt;0</formula>
    </cfRule>
  </conditionalFormatting>
  <conditionalFormatting sqref="H13:P13">
    <cfRule type="expression" dxfId="1438" priority="3">
      <formula>H$13&gt;0</formula>
    </cfRule>
  </conditionalFormatting>
  <conditionalFormatting sqref="H14:P14">
    <cfRule type="expression" dxfId="1437" priority="2">
      <formula>H$14&gt;0</formula>
    </cfRule>
  </conditionalFormatting>
  <conditionalFormatting sqref="T6:AB6">
    <cfRule type="expression" dxfId="1436" priority="1">
      <formula>T$6&gt;0</formula>
    </cfRule>
  </conditionalFormatting>
  <pageMargins left="0.7" right="0.7" top="0.75" bottom="0.75" header="0" footer="0"/>
  <pageSetup paperSize="9"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BN61"/>
  <sheetViews>
    <sheetView showGridLines="0" showRowColHeaders="0" showZeros="0" workbookViewId="0">
      <selection activeCell="G11" sqref="G11"/>
    </sheetView>
  </sheetViews>
  <sheetFormatPr baseColWidth="10" defaultRowHeight="13" x14ac:dyDescent="0.15"/>
  <cols>
    <col min="1" max="1" width="3.83203125" customWidth="1"/>
    <col min="2" max="2" width="2.33203125" hidden="1" customWidth="1"/>
    <col min="3" max="3" width="1.33203125" hidden="1" customWidth="1"/>
    <col min="4" max="4" width="3.83203125" hidden="1" customWidth="1"/>
    <col min="5" max="5" width="4" customWidth="1"/>
    <col min="6" max="6" width="2.33203125" customWidth="1"/>
    <col min="7" max="7" width="7.6640625" customWidth="1"/>
    <col min="8" max="8" width="18.83203125" customWidth="1"/>
    <col min="10" max="10" width="2.33203125" customWidth="1"/>
    <col min="11" max="13" width="2.83203125" customWidth="1"/>
    <col min="14" max="14" width="8.83203125" customWidth="1"/>
    <col min="15" max="15" width="18.83203125" customWidth="1"/>
    <col min="19" max="19" width="9.5" customWidth="1"/>
    <col min="20" max="20" width="7.1640625" customWidth="1"/>
    <col min="21" max="21" width="2.83203125" customWidth="1"/>
    <col min="22" max="22" width="4.6640625" customWidth="1"/>
    <col min="23" max="23" width="1.1640625" customWidth="1"/>
    <col min="24" max="24" width="4.83203125" customWidth="1"/>
    <col min="25" max="25" width="1" customWidth="1"/>
    <col min="26" max="26" width="4.83203125" customWidth="1"/>
    <col min="27" max="27" width="1" customWidth="1"/>
    <col min="28" max="28" width="4.83203125" customWidth="1"/>
    <col min="29" max="29" width="1" customWidth="1"/>
    <col min="30" max="30" width="4.83203125" customWidth="1"/>
    <col min="31" max="31" width="1" customWidth="1"/>
    <col min="32" max="32" width="4.83203125" customWidth="1"/>
    <col min="33" max="33" width="1" customWidth="1"/>
    <col min="34" max="34" width="4.83203125" customWidth="1"/>
    <col min="35" max="35" width="1" customWidth="1"/>
    <col min="36" max="36" width="4.83203125" customWidth="1"/>
    <col min="37" max="37" width="1" customWidth="1"/>
    <col min="38" max="38" width="4.83203125" customWidth="1"/>
    <col min="39" max="39" width="1" customWidth="1"/>
    <col min="40" max="40" width="4.83203125" customWidth="1"/>
    <col min="41" max="41" width="1" customWidth="1"/>
    <col min="42" max="42" width="4.83203125" customWidth="1"/>
    <col min="43" max="43" width="1" customWidth="1"/>
    <col min="44" max="44" width="4.83203125" customWidth="1"/>
    <col min="45" max="45" width="1" customWidth="1"/>
    <col min="46" max="46" width="4.83203125" customWidth="1"/>
    <col min="47" max="47" width="1" customWidth="1"/>
    <col min="48" max="48" width="4.83203125" customWidth="1"/>
    <col min="49" max="49" width="1" customWidth="1"/>
    <col min="50" max="50" width="4.83203125" customWidth="1"/>
    <col min="51" max="51" width="1" customWidth="1"/>
    <col min="52" max="52" width="4.83203125" customWidth="1"/>
    <col min="53" max="53" width="1" customWidth="1"/>
    <col min="54" max="54" width="4.83203125" customWidth="1"/>
    <col min="55" max="55" width="1" customWidth="1"/>
    <col min="56" max="56" width="4.83203125" customWidth="1"/>
    <col min="57" max="57" width="1" customWidth="1"/>
    <col min="58" max="59" width="2.83203125" customWidth="1"/>
    <col min="60" max="60" width="6.6640625" hidden="1" customWidth="1"/>
    <col min="61" max="61" width="7.33203125" hidden="1" customWidth="1"/>
    <col min="62" max="62" width="6.1640625" hidden="1" customWidth="1"/>
    <col min="63" max="63" width="14.6640625" hidden="1" customWidth="1"/>
    <col min="64" max="64" width="8.1640625" hidden="1" customWidth="1"/>
    <col min="65" max="65" width="15.1640625" hidden="1" customWidth="1"/>
  </cols>
  <sheetData>
    <row r="2" spans="2:66" ht="31" x14ac:dyDescent="0.45">
      <c r="G2" s="5" t="s">
        <v>190</v>
      </c>
      <c r="T2" s="218"/>
      <c r="W2" s="71"/>
      <c r="AR2" s="261" t="s">
        <v>195</v>
      </c>
      <c r="AS2" s="262">
        <f>'Nivelado produccion'!D5</f>
        <v>0</v>
      </c>
    </row>
    <row r="3" spans="2:66" ht="24" customHeight="1" x14ac:dyDescent="0.15">
      <c r="G3" s="153" t="s">
        <v>140</v>
      </c>
      <c r="H3" s="72"/>
      <c r="I3" s="72"/>
      <c r="J3" s="72"/>
      <c r="K3" s="72"/>
      <c r="L3" s="72"/>
      <c r="M3" s="72"/>
      <c r="N3" s="72"/>
      <c r="U3" s="117"/>
      <c r="V3" s="4"/>
    </row>
    <row r="4" spans="2:66" ht="16" customHeight="1" x14ac:dyDescent="0.2">
      <c r="G4" s="151" t="s">
        <v>141</v>
      </c>
      <c r="H4" s="72"/>
      <c r="I4" s="72"/>
      <c r="J4" s="72"/>
      <c r="K4" s="72"/>
      <c r="L4" s="152"/>
      <c r="M4" s="152"/>
      <c r="N4" s="152"/>
      <c r="O4" s="71"/>
      <c r="P4" s="118"/>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row>
    <row r="5" spans="2:66" ht="14" customHeight="1" x14ac:dyDescent="0.3">
      <c r="H5" s="154"/>
      <c r="I5" s="154"/>
      <c r="L5" s="71"/>
      <c r="M5" s="71"/>
      <c r="N5" s="119"/>
      <c r="O5" s="71"/>
      <c r="P5" s="118"/>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BB5" s="68"/>
    </row>
    <row r="6" spans="2:66" ht="18" customHeight="1" x14ac:dyDescent="0.3">
      <c r="G6" s="154" t="s">
        <v>137</v>
      </c>
      <c r="H6" s="155"/>
      <c r="I6" s="155"/>
      <c r="L6" s="71"/>
      <c r="M6" s="71"/>
      <c r="N6" s="120" t="s">
        <v>136</v>
      </c>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row>
    <row r="7" spans="2:66" x14ac:dyDescent="0.15">
      <c r="F7" s="107"/>
      <c r="G7" s="108"/>
      <c r="H7" s="108"/>
      <c r="I7" s="108"/>
      <c r="J7" s="109"/>
      <c r="L7" s="71"/>
      <c r="M7" s="71"/>
      <c r="N7" s="71"/>
      <c r="O7" s="71"/>
      <c r="P7" s="71"/>
      <c r="Q7" s="71"/>
      <c r="R7" s="71"/>
      <c r="S7" s="71"/>
      <c r="T7" s="121"/>
      <c r="U7" s="121"/>
      <c r="V7" s="122"/>
      <c r="W7" s="12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row>
    <row r="8" spans="2:66" ht="14" customHeight="1" x14ac:dyDescent="0.15">
      <c r="F8" s="110"/>
      <c r="G8" s="478" t="s">
        <v>89</v>
      </c>
      <c r="H8" s="479" t="s">
        <v>90</v>
      </c>
      <c r="I8" s="478" t="s">
        <v>91</v>
      </c>
      <c r="J8" s="111"/>
      <c r="L8" s="71"/>
      <c r="M8" s="71"/>
      <c r="N8" s="146" t="s">
        <v>139</v>
      </c>
      <c r="O8" s="150" t="s">
        <v>90</v>
      </c>
      <c r="P8" s="150" t="s">
        <v>91</v>
      </c>
      <c r="Q8" s="150" t="s">
        <v>92</v>
      </c>
      <c r="R8" s="146" t="s">
        <v>93</v>
      </c>
      <c r="S8" s="71"/>
      <c r="T8" s="696" t="s">
        <v>94</v>
      </c>
      <c r="U8" s="123"/>
      <c r="V8" s="697" t="s">
        <v>95</v>
      </c>
      <c r="W8" s="12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row>
    <row r="9" spans="2:66" ht="14" x14ac:dyDescent="0.15">
      <c r="F9" s="110"/>
      <c r="G9" s="478" t="s">
        <v>134</v>
      </c>
      <c r="H9" s="479" t="s">
        <v>97</v>
      </c>
      <c r="I9" s="478" t="s">
        <v>89</v>
      </c>
      <c r="J9" s="111"/>
      <c r="L9" s="71"/>
      <c r="M9" s="71"/>
      <c r="N9" s="146" t="s">
        <v>135</v>
      </c>
      <c r="O9" s="150" t="s">
        <v>97</v>
      </c>
      <c r="P9" s="150" t="s">
        <v>89</v>
      </c>
      <c r="Q9" s="150" t="s">
        <v>98</v>
      </c>
      <c r="R9" s="146" t="s">
        <v>99</v>
      </c>
      <c r="S9" s="71"/>
      <c r="T9" s="696"/>
      <c r="U9" s="123"/>
      <c r="V9" s="697"/>
      <c r="W9" s="12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BH9" s="89"/>
      <c r="BI9" s="89"/>
      <c r="BL9" s="79"/>
      <c r="BM9" s="79"/>
    </row>
    <row r="10" spans="2:66" ht="12" customHeight="1" thickBot="1" x14ac:dyDescent="0.2">
      <c r="F10" s="110"/>
      <c r="G10" s="3"/>
      <c r="H10" s="3"/>
      <c r="I10" s="3"/>
      <c r="J10" s="111"/>
      <c r="L10" s="71"/>
      <c r="M10" s="71"/>
      <c r="N10" s="71"/>
      <c r="O10" s="103"/>
      <c r="P10" s="103"/>
      <c r="Q10" s="103"/>
      <c r="R10" s="71"/>
      <c r="S10" s="71"/>
      <c r="T10" s="469">
        <f t="shared" ref="T10:T29" si="0">B11*BM$27</f>
        <v>0</v>
      </c>
      <c r="U10" s="124"/>
      <c r="V10" s="94">
        <f t="shared" ref="V10:V27" si="1">V11+0.05</f>
        <v>1.0000000000000002</v>
      </c>
      <c r="W10" s="121"/>
      <c r="X10" s="125" t="str">
        <f t="shared" ref="X10:X28" si="2">IF($V10&lt;=$R$11,"⎮","")</f>
        <v/>
      </c>
      <c r="Y10" s="71"/>
      <c r="Z10" s="125" t="str">
        <f t="shared" ref="Z10:Z28" si="3">IF($V10&lt;=$R$12,"⎮","")</f>
        <v/>
      </c>
      <c r="AA10" s="71"/>
      <c r="AB10" s="125" t="str">
        <f t="shared" ref="AB10:AB28" si="4">IF($V10&lt;=$R$13,"⎮","")</f>
        <v/>
      </c>
      <c r="AC10" s="71"/>
      <c r="AD10" s="125" t="str">
        <f t="shared" ref="AD10:AD28" si="5">IF($V10&lt;=$R$14,"⎮","")</f>
        <v/>
      </c>
      <c r="AE10" s="71"/>
      <c r="AF10" s="125" t="str">
        <f t="shared" ref="AF10:AF28" si="6">IF($V10&lt;=$R$15,"⎮","")</f>
        <v/>
      </c>
      <c r="AG10" s="71"/>
      <c r="AH10" s="125" t="str">
        <f t="shared" ref="AH10:AH28" si="7">IF($V10&lt;=$R$16,"⎮","")</f>
        <v/>
      </c>
      <c r="AI10" s="71"/>
      <c r="AJ10" s="125" t="str">
        <f t="shared" ref="AJ10:AJ28" si="8">IF($V10&lt;=$R$17,"⎮","")</f>
        <v/>
      </c>
      <c r="AK10" s="71"/>
      <c r="AL10" s="125" t="str">
        <f t="shared" ref="AL10:AL28" si="9">IF($V10&lt;=$R$18,"⎮","")</f>
        <v/>
      </c>
      <c r="AM10" s="71"/>
      <c r="AN10" s="125" t="str">
        <f t="shared" ref="AN10:AN28" si="10">IF($V10&lt;=$R$19,"⎮","")</f>
        <v/>
      </c>
      <c r="AO10" s="71"/>
      <c r="AP10" s="125" t="str">
        <f t="shared" ref="AP10:AP28" si="11">IF($V10&lt;=$R$20,"⎮","")</f>
        <v/>
      </c>
      <c r="AQ10" s="71"/>
      <c r="AR10" s="125" t="str">
        <f t="shared" ref="AR10:AR28" si="12">IF($V10&lt;=$R$21,"⎮","")</f>
        <v/>
      </c>
      <c r="AS10" s="71"/>
      <c r="AT10" s="125" t="str">
        <f t="shared" ref="AT10:AT28" si="13">IF($V10&lt;=$R$22,"⎮","")</f>
        <v/>
      </c>
      <c r="AU10" s="71"/>
      <c r="AV10" s="125" t="str">
        <f t="shared" ref="AV10:AV28" si="14">IF($V10&lt;=$R$23,"⎮","")</f>
        <v/>
      </c>
      <c r="AW10" s="71"/>
      <c r="AX10" s="125" t="str">
        <f t="shared" ref="AX10:AX28" si="15">IF($V10&lt;=$R$24,"⎮","")</f>
        <v/>
      </c>
      <c r="AY10" s="71"/>
      <c r="AZ10" s="92" t="str">
        <f t="shared" ref="AZ10:AZ28" si="16">IF($V10&lt;=$R$25,"⎮","")</f>
        <v/>
      </c>
      <c r="BB10" s="92" t="str">
        <f t="shared" ref="BB10:BB28" si="17">IF($V10&lt;=$R$26,"⎮","")</f>
        <v/>
      </c>
      <c r="BD10" s="92" t="str">
        <f t="shared" ref="BD10:BD28" si="18">IF($V10&lt;=$R$27,"⎮","")</f>
        <v/>
      </c>
      <c r="BH10" s="83"/>
      <c r="BI10" s="83"/>
      <c r="BJ10" s="84"/>
      <c r="BK10" s="85"/>
      <c r="BL10" s="86"/>
      <c r="BM10" s="80" t="s">
        <v>124</v>
      </c>
    </row>
    <row r="11" spans="2:66" ht="15" customHeight="1" x14ac:dyDescent="0.15">
      <c r="B11" s="69">
        <f t="shared" ref="B11:B28" si="19">B12+1</f>
        <v>20</v>
      </c>
      <c r="C11" s="100"/>
      <c r="D11" s="70">
        <v>1</v>
      </c>
      <c r="F11" s="112"/>
      <c r="G11" s="140">
        <f>IF(I11&gt;0,1,0)</f>
        <v>0</v>
      </c>
      <c r="H11" s="452"/>
      <c r="I11" s="453"/>
      <c r="J11" s="113"/>
      <c r="K11" s="104"/>
      <c r="L11" s="126"/>
      <c r="M11" s="126"/>
      <c r="N11" s="74">
        <f>IF(BM11&gt;0,1,0)</f>
        <v>0</v>
      </c>
      <c r="O11" s="138">
        <f>IFERROR(VLOOKUP(N11,$BI$11:$BL$30,COLUMN(BK$11)-COLUMN($BI$11)+1,FALSE),0)</f>
        <v>0</v>
      </c>
      <c r="P11" s="141">
        <f>IFERROR(VLOOKUP(N11,$BI$11:$BL$30,COLUMN(BL$11)-COLUMN($BI$11)+1,FALSE),0)</f>
        <v>0</v>
      </c>
      <c r="Q11" s="142">
        <f>IF(P11&gt;0,P11,0)</f>
        <v>0</v>
      </c>
      <c r="R11" s="75">
        <f>IF(MAX($Q$11:$Q$30)=0,0,Q11/MAX($Q$11:$Q$30))</f>
        <v>0</v>
      </c>
      <c r="S11" s="71"/>
      <c r="T11" s="469">
        <f t="shared" si="0"/>
        <v>0</v>
      </c>
      <c r="U11" s="93"/>
      <c r="V11" s="95">
        <f t="shared" si="1"/>
        <v>0.95000000000000029</v>
      </c>
      <c r="W11" s="96"/>
      <c r="X11" s="125" t="str">
        <f t="shared" si="2"/>
        <v/>
      </c>
      <c r="Y11" s="71"/>
      <c r="Z11" s="125" t="str">
        <f t="shared" si="3"/>
        <v/>
      </c>
      <c r="AA11" s="71"/>
      <c r="AB11" s="125" t="str">
        <f t="shared" si="4"/>
        <v/>
      </c>
      <c r="AC11" s="71"/>
      <c r="AD11" s="125" t="str">
        <f t="shared" si="5"/>
        <v/>
      </c>
      <c r="AE11" s="71"/>
      <c r="AF11" s="125" t="str">
        <f t="shared" si="6"/>
        <v/>
      </c>
      <c r="AG11" s="71"/>
      <c r="AH11" s="125" t="str">
        <f t="shared" si="7"/>
        <v/>
      </c>
      <c r="AI11" s="71"/>
      <c r="AJ11" s="125" t="str">
        <f t="shared" si="8"/>
        <v/>
      </c>
      <c r="AK11" s="71"/>
      <c r="AL11" s="125" t="str">
        <f t="shared" si="9"/>
        <v/>
      </c>
      <c r="AM11" s="71"/>
      <c r="AN11" s="125" t="str">
        <f t="shared" si="10"/>
        <v/>
      </c>
      <c r="AO11" s="71"/>
      <c r="AP11" s="125" t="str">
        <f t="shared" si="11"/>
        <v/>
      </c>
      <c r="AQ11" s="71"/>
      <c r="AR11" s="125" t="str">
        <f t="shared" si="12"/>
        <v/>
      </c>
      <c r="AS11" s="71"/>
      <c r="AT11" s="125" t="str">
        <f t="shared" si="13"/>
        <v/>
      </c>
      <c r="AU11" s="71"/>
      <c r="AV11" s="125" t="str">
        <f t="shared" si="14"/>
        <v/>
      </c>
      <c r="AW11" s="71"/>
      <c r="AX11" s="125" t="str">
        <f t="shared" si="15"/>
        <v/>
      </c>
      <c r="AY11" s="71"/>
      <c r="AZ11" s="92" t="str">
        <f t="shared" si="16"/>
        <v/>
      </c>
      <c r="BB11" s="92" t="str">
        <f t="shared" si="17"/>
        <v/>
      </c>
      <c r="BD11" s="92" t="str">
        <f t="shared" si="18"/>
        <v/>
      </c>
      <c r="BH11" s="82">
        <f>IF(BL11=0,0,COUNTIF(BL$11:BL$30,"&gt;"&amp;BL11)+1)</f>
        <v>0</v>
      </c>
      <c r="BI11" s="88">
        <f>BH11</f>
        <v>0</v>
      </c>
      <c r="BJ11" s="78">
        <v>1</v>
      </c>
      <c r="BK11" s="78">
        <f>H11</f>
        <v>0</v>
      </c>
      <c r="BL11" s="78">
        <f t="shared" ref="BL11:BL30" si="20">I11</f>
        <v>0</v>
      </c>
      <c r="BM11" s="81">
        <f>MAX(BI12:BI30)</f>
        <v>0</v>
      </c>
    </row>
    <row r="12" spans="2:66" ht="15" customHeight="1" x14ac:dyDescent="0.15">
      <c r="B12" s="69">
        <f t="shared" si="19"/>
        <v>19</v>
      </c>
      <c r="C12" s="100"/>
      <c r="D12" s="70">
        <f>IF(N12=0,0,IF(ISERROR(VLOOKUP(O12,O$11:O11,COLUMN(O$11)-COLUMN(O$11)+1,FALSE)),D11+1,D11))</f>
        <v>0</v>
      </c>
      <c r="F12" s="112"/>
      <c r="G12" s="149">
        <f>IF(I12&gt;0,G11+1,0)</f>
        <v>0</v>
      </c>
      <c r="H12" s="454"/>
      <c r="I12" s="455"/>
      <c r="J12" s="113"/>
      <c r="K12" s="104"/>
      <c r="L12" s="126"/>
      <c r="M12" s="126"/>
      <c r="N12" s="147">
        <f>IF($BM$11&gt;MAX(N$11:N11),N11+1,0)</f>
        <v>0</v>
      </c>
      <c r="O12" s="139">
        <f t="shared" ref="O12:O30" si="21">IFERROR(VLOOKUP(N12,$BI$11:$BL$30,COLUMN(BK$11)-COLUMN($BI$11)+1,FALSE),0)</f>
        <v>0</v>
      </c>
      <c r="P12" s="143">
        <f t="shared" ref="P12:P30" si="22">IFERROR(VLOOKUP(N12,$BI$11:$BL$30,COLUMN(BL$11)-COLUMN($BI$11)+1,FALSE),0)</f>
        <v>0</v>
      </c>
      <c r="Q12" s="144">
        <f>IF(P12&gt;0,Q11+P12,0)</f>
        <v>0</v>
      </c>
      <c r="R12" s="148">
        <f t="shared" ref="R12:R30" si="23">IF(MAX($Q$11:$Q$30)=0,0,Q12/MAX($Q$11:$Q$30))</f>
        <v>0</v>
      </c>
      <c r="S12" s="71"/>
      <c r="T12" s="469">
        <f t="shared" si="0"/>
        <v>0</v>
      </c>
      <c r="U12" s="93"/>
      <c r="V12" s="94">
        <f t="shared" si="1"/>
        <v>0.90000000000000024</v>
      </c>
      <c r="W12" s="96"/>
      <c r="X12" s="125" t="str">
        <f t="shared" si="2"/>
        <v/>
      </c>
      <c r="Y12" s="71"/>
      <c r="Z12" s="125" t="str">
        <f t="shared" si="3"/>
        <v/>
      </c>
      <c r="AA12" s="71"/>
      <c r="AB12" s="125" t="str">
        <f t="shared" si="4"/>
        <v/>
      </c>
      <c r="AC12" s="71"/>
      <c r="AD12" s="125" t="str">
        <f t="shared" si="5"/>
        <v/>
      </c>
      <c r="AE12" s="71"/>
      <c r="AF12" s="125" t="str">
        <f t="shared" si="6"/>
        <v/>
      </c>
      <c r="AG12" s="71"/>
      <c r="AH12" s="125" t="str">
        <f t="shared" si="7"/>
        <v/>
      </c>
      <c r="AI12" s="71"/>
      <c r="AJ12" s="125" t="str">
        <f t="shared" si="8"/>
        <v/>
      </c>
      <c r="AK12" s="71"/>
      <c r="AL12" s="125" t="str">
        <f t="shared" si="9"/>
        <v/>
      </c>
      <c r="AM12" s="71"/>
      <c r="AN12" s="125" t="str">
        <f t="shared" si="10"/>
        <v/>
      </c>
      <c r="AO12" s="71"/>
      <c r="AP12" s="125" t="str">
        <f t="shared" si="11"/>
        <v/>
      </c>
      <c r="AQ12" s="71"/>
      <c r="AR12" s="125" t="str">
        <f t="shared" si="12"/>
        <v/>
      </c>
      <c r="AS12" s="71"/>
      <c r="AT12" s="125" t="str">
        <f t="shared" si="13"/>
        <v/>
      </c>
      <c r="AU12" s="71"/>
      <c r="AV12" s="125" t="str">
        <f t="shared" si="14"/>
        <v/>
      </c>
      <c r="AW12" s="71"/>
      <c r="AX12" s="125" t="str">
        <f t="shared" si="15"/>
        <v/>
      </c>
      <c r="AY12" s="71"/>
      <c r="AZ12" s="92" t="str">
        <f t="shared" si="16"/>
        <v/>
      </c>
      <c r="BB12" s="92" t="str">
        <f t="shared" si="17"/>
        <v/>
      </c>
      <c r="BD12" s="92" t="str">
        <f t="shared" si="18"/>
        <v/>
      </c>
      <c r="BH12" s="82">
        <f t="shared" ref="BH12:BH31" si="24">IF(BL12=0,0,COUNTIF(BL$11:BL$30,"&gt;"&amp;BL12)+1)</f>
        <v>0</v>
      </c>
      <c r="BI12" s="82">
        <f>IF(BH12=0,0,$BH12+COUNTIF(BH11:BH$11,BH12))</f>
        <v>0</v>
      </c>
      <c r="BJ12" s="78">
        <v>2</v>
      </c>
      <c r="BK12" s="78">
        <f t="shared" ref="BK12:BK30" si="25">H12</f>
        <v>0</v>
      </c>
      <c r="BL12" s="78">
        <f t="shared" si="20"/>
        <v>0</v>
      </c>
      <c r="BN12" s="78"/>
    </row>
    <row r="13" spans="2:66" ht="15" customHeight="1" x14ac:dyDescent="0.15">
      <c r="B13" s="69">
        <f t="shared" si="19"/>
        <v>18</v>
      </c>
      <c r="C13" s="100"/>
      <c r="D13" s="70">
        <f>IF(N13=0,0,IF(ISERROR(VLOOKUP(O13,O$11:O12,COLUMN(O$11)-COLUMN(O$11)+1,FALSE)),D12+1,D12))</f>
        <v>0</v>
      </c>
      <c r="F13" s="112"/>
      <c r="G13" s="140">
        <f t="shared" ref="G13:G30" si="26">IF(I13&gt;0,G12+1,0)</f>
        <v>0</v>
      </c>
      <c r="H13" s="452"/>
      <c r="I13" s="453"/>
      <c r="J13" s="113"/>
      <c r="K13" s="104"/>
      <c r="L13" s="126"/>
      <c r="M13" s="126"/>
      <c r="N13" s="74">
        <f>IF($BM$11&gt;MAX(N$11:N12),N12+1,0)</f>
        <v>0</v>
      </c>
      <c r="O13" s="138">
        <f t="shared" si="21"/>
        <v>0</v>
      </c>
      <c r="P13" s="141">
        <f t="shared" si="22"/>
        <v>0</v>
      </c>
      <c r="Q13" s="145">
        <f t="shared" ref="Q13:Q29" si="27">IF(P13&gt;0,Q12+P13,0)</f>
        <v>0</v>
      </c>
      <c r="R13" s="75">
        <f t="shared" si="23"/>
        <v>0</v>
      </c>
      <c r="S13" s="71"/>
      <c r="T13" s="469">
        <f t="shared" si="0"/>
        <v>0</v>
      </c>
      <c r="U13" s="93"/>
      <c r="V13" s="95">
        <f t="shared" si="1"/>
        <v>0.8500000000000002</v>
      </c>
      <c r="W13" s="96"/>
      <c r="X13" s="125" t="str">
        <f t="shared" si="2"/>
        <v/>
      </c>
      <c r="Y13" s="71"/>
      <c r="Z13" s="125" t="str">
        <f t="shared" si="3"/>
        <v/>
      </c>
      <c r="AA13" s="71"/>
      <c r="AB13" s="125" t="str">
        <f t="shared" si="4"/>
        <v/>
      </c>
      <c r="AC13" s="71"/>
      <c r="AD13" s="125" t="str">
        <f t="shared" si="5"/>
        <v/>
      </c>
      <c r="AE13" s="71"/>
      <c r="AF13" s="125" t="str">
        <f t="shared" si="6"/>
        <v/>
      </c>
      <c r="AG13" s="71"/>
      <c r="AH13" s="125" t="str">
        <f t="shared" si="7"/>
        <v/>
      </c>
      <c r="AI13" s="71"/>
      <c r="AJ13" s="125" t="str">
        <f t="shared" si="8"/>
        <v/>
      </c>
      <c r="AK13" s="71"/>
      <c r="AL13" s="125" t="str">
        <f t="shared" si="9"/>
        <v/>
      </c>
      <c r="AM13" s="71"/>
      <c r="AN13" s="125" t="str">
        <f t="shared" si="10"/>
        <v/>
      </c>
      <c r="AO13" s="71"/>
      <c r="AP13" s="125" t="str">
        <f t="shared" si="11"/>
        <v/>
      </c>
      <c r="AQ13" s="71"/>
      <c r="AR13" s="125" t="str">
        <f t="shared" si="12"/>
        <v/>
      </c>
      <c r="AS13" s="71"/>
      <c r="AT13" s="125" t="str">
        <f t="shared" si="13"/>
        <v/>
      </c>
      <c r="AU13" s="71"/>
      <c r="AV13" s="125" t="str">
        <f t="shared" si="14"/>
        <v/>
      </c>
      <c r="AW13" s="71"/>
      <c r="AX13" s="125" t="str">
        <f t="shared" si="15"/>
        <v/>
      </c>
      <c r="AY13" s="71"/>
      <c r="AZ13" s="92" t="str">
        <f t="shared" si="16"/>
        <v/>
      </c>
      <c r="BB13" s="92" t="str">
        <f t="shared" si="17"/>
        <v/>
      </c>
      <c r="BD13" s="92" t="str">
        <f t="shared" si="18"/>
        <v/>
      </c>
      <c r="BH13" s="82">
        <f t="shared" si="24"/>
        <v>0</v>
      </c>
      <c r="BI13" s="82">
        <f>IF(BH13=0,0,$BH13+COUNTIF(BH$11:BH12,BH13))</f>
        <v>0</v>
      </c>
      <c r="BJ13" s="78">
        <v>3</v>
      </c>
      <c r="BK13" s="78">
        <f t="shared" si="25"/>
        <v>0</v>
      </c>
      <c r="BL13" s="78">
        <f t="shared" si="20"/>
        <v>0</v>
      </c>
      <c r="BN13" s="78"/>
    </row>
    <row r="14" spans="2:66" ht="15" customHeight="1" x14ac:dyDescent="0.15">
      <c r="B14" s="69">
        <f t="shared" si="19"/>
        <v>17</v>
      </c>
      <c r="C14" s="100"/>
      <c r="D14" s="70">
        <f>IF(N14=0,0,IF(ISERROR(VLOOKUP(O14,O$11:O13,COLUMN(O$11)-COLUMN(O$11)+1,FALSE)),D13+1,D13))</f>
        <v>0</v>
      </c>
      <c r="F14" s="112"/>
      <c r="G14" s="149">
        <f t="shared" si="26"/>
        <v>0</v>
      </c>
      <c r="H14" s="454"/>
      <c r="I14" s="455"/>
      <c r="J14" s="113"/>
      <c r="K14" s="104"/>
      <c r="L14" s="126"/>
      <c r="M14" s="126"/>
      <c r="N14" s="147">
        <f>IF($BM$11&gt;MAX(N$11:N13),N13+1,0)</f>
        <v>0</v>
      </c>
      <c r="O14" s="139">
        <f t="shared" si="21"/>
        <v>0</v>
      </c>
      <c r="P14" s="143">
        <f t="shared" si="22"/>
        <v>0</v>
      </c>
      <c r="Q14" s="144">
        <f t="shared" si="27"/>
        <v>0</v>
      </c>
      <c r="R14" s="148">
        <f t="shared" si="23"/>
        <v>0</v>
      </c>
      <c r="S14" s="71"/>
      <c r="T14" s="469">
        <f t="shared" si="0"/>
        <v>0</v>
      </c>
      <c r="U14" s="93"/>
      <c r="V14" s="94">
        <f t="shared" si="1"/>
        <v>0.80000000000000016</v>
      </c>
      <c r="W14" s="96"/>
      <c r="X14" s="125" t="str">
        <f t="shared" si="2"/>
        <v/>
      </c>
      <c r="Y14" s="71"/>
      <c r="Z14" s="125" t="str">
        <f t="shared" si="3"/>
        <v/>
      </c>
      <c r="AA14" s="71"/>
      <c r="AB14" s="125" t="str">
        <f t="shared" si="4"/>
        <v/>
      </c>
      <c r="AC14" s="71"/>
      <c r="AD14" s="125" t="str">
        <f t="shared" si="5"/>
        <v/>
      </c>
      <c r="AE14" s="71"/>
      <c r="AF14" s="125" t="str">
        <f t="shared" si="6"/>
        <v/>
      </c>
      <c r="AG14" s="71"/>
      <c r="AH14" s="125" t="str">
        <f t="shared" si="7"/>
        <v/>
      </c>
      <c r="AI14" s="71"/>
      <c r="AJ14" s="125" t="str">
        <f t="shared" si="8"/>
        <v/>
      </c>
      <c r="AK14" s="71"/>
      <c r="AL14" s="125" t="str">
        <f t="shared" si="9"/>
        <v/>
      </c>
      <c r="AM14" s="71"/>
      <c r="AN14" s="125" t="str">
        <f t="shared" si="10"/>
        <v/>
      </c>
      <c r="AO14" s="71"/>
      <c r="AP14" s="125" t="str">
        <f t="shared" si="11"/>
        <v/>
      </c>
      <c r="AQ14" s="71"/>
      <c r="AR14" s="125" t="str">
        <f t="shared" si="12"/>
        <v/>
      </c>
      <c r="AS14" s="71"/>
      <c r="AT14" s="125" t="str">
        <f t="shared" si="13"/>
        <v/>
      </c>
      <c r="AU14" s="71"/>
      <c r="AV14" s="125" t="str">
        <f t="shared" si="14"/>
        <v/>
      </c>
      <c r="AW14" s="71"/>
      <c r="AX14" s="125" t="str">
        <f t="shared" si="15"/>
        <v/>
      </c>
      <c r="AY14" s="71"/>
      <c r="AZ14" s="92" t="str">
        <f t="shared" si="16"/>
        <v/>
      </c>
      <c r="BB14" s="92" t="str">
        <f t="shared" si="17"/>
        <v/>
      </c>
      <c r="BD14" s="92" t="str">
        <f t="shared" si="18"/>
        <v/>
      </c>
      <c r="BH14" s="82">
        <f t="shared" si="24"/>
        <v>0</v>
      </c>
      <c r="BI14" s="82">
        <f>IF(BH14=0,0,$BH14+COUNTIF(BH$11:BH13,BH14))</f>
        <v>0</v>
      </c>
      <c r="BJ14" s="78">
        <v>4</v>
      </c>
      <c r="BK14" s="78">
        <f t="shared" si="25"/>
        <v>0</v>
      </c>
      <c r="BL14" s="78">
        <f t="shared" si="20"/>
        <v>0</v>
      </c>
      <c r="BN14" s="78"/>
    </row>
    <row r="15" spans="2:66" ht="15" customHeight="1" x14ac:dyDescent="0.15">
      <c r="B15" s="69">
        <f t="shared" si="19"/>
        <v>16</v>
      </c>
      <c r="C15" s="100"/>
      <c r="D15" s="70">
        <f>IF(N15=0,0,IF(ISERROR(VLOOKUP(O15,O$11:O14,COLUMN(O$11)-COLUMN(O$11)+1,FALSE)),D14+1,D14))</f>
        <v>0</v>
      </c>
      <c r="F15" s="112"/>
      <c r="G15" s="140">
        <f t="shared" si="26"/>
        <v>0</v>
      </c>
      <c r="H15" s="452"/>
      <c r="I15" s="453"/>
      <c r="J15" s="113"/>
      <c r="K15" s="104"/>
      <c r="L15" s="126"/>
      <c r="M15" s="126"/>
      <c r="N15" s="74">
        <f>IF($BM$11&gt;MAX(N$11:N14),N14+1,0)</f>
        <v>0</v>
      </c>
      <c r="O15" s="138">
        <f t="shared" si="21"/>
        <v>0</v>
      </c>
      <c r="P15" s="141">
        <f t="shared" si="22"/>
        <v>0</v>
      </c>
      <c r="Q15" s="145">
        <f t="shared" si="27"/>
        <v>0</v>
      </c>
      <c r="R15" s="75">
        <f t="shared" si="23"/>
        <v>0</v>
      </c>
      <c r="S15" s="71"/>
      <c r="T15" s="469">
        <f t="shared" si="0"/>
        <v>0</v>
      </c>
      <c r="U15" s="93"/>
      <c r="V15" s="95">
        <f t="shared" si="1"/>
        <v>0.75000000000000011</v>
      </c>
      <c r="W15" s="96"/>
      <c r="X15" s="125" t="str">
        <f t="shared" si="2"/>
        <v/>
      </c>
      <c r="Y15" s="71"/>
      <c r="Z15" s="125" t="str">
        <f t="shared" si="3"/>
        <v/>
      </c>
      <c r="AA15" s="71"/>
      <c r="AB15" s="125" t="str">
        <f t="shared" si="4"/>
        <v/>
      </c>
      <c r="AC15" s="71"/>
      <c r="AD15" s="125" t="str">
        <f t="shared" si="5"/>
        <v/>
      </c>
      <c r="AE15" s="71"/>
      <c r="AF15" s="125" t="str">
        <f t="shared" si="6"/>
        <v/>
      </c>
      <c r="AG15" s="71"/>
      <c r="AH15" s="125" t="str">
        <f t="shared" si="7"/>
        <v/>
      </c>
      <c r="AI15" s="71"/>
      <c r="AJ15" s="125" t="str">
        <f t="shared" si="8"/>
        <v/>
      </c>
      <c r="AK15" s="71"/>
      <c r="AL15" s="125" t="str">
        <f t="shared" si="9"/>
        <v/>
      </c>
      <c r="AM15" s="71"/>
      <c r="AN15" s="125" t="str">
        <f t="shared" si="10"/>
        <v/>
      </c>
      <c r="AO15" s="71"/>
      <c r="AP15" s="125" t="str">
        <f t="shared" si="11"/>
        <v/>
      </c>
      <c r="AQ15" s="71"/>
      <c r="AR15" s="125" t="str">
        <f t="shared" si="12"/>
        <v/>
      </c>
      <c r="AS15" s="71"/>
      <c r="AT15" s="125" t="str">
        <f t="shared" si="13"/>
        <v/>
      </c>
      <c r="AU15" s="71"/>
      <c r="AV15" s="125" t="str">
        <f t="shared" si="14"/>
        <v/>
      </c>
      <c r="AW15" s="71"/>
      <c r="AX15" s="125" t="str">
        <f t="shared" si="15"/>
        <v/>
      </c>
      <c r="AY15" s="71"/>
      <c r="AZ15" s="92" t="str">
        <f t="shared" si="16"/>
        <v/>
      </c>
      <c r="BB15" s="92" t="str">
        <f t="shared" si="17"/>
        <v/>
      </c>
      <c r="BD15" s="92" t="str">
        <f t="shared" si="18"/>
        <v/>
      </c>
      <c r="BH15" s="82">
        <f t="shared" si="24"/>
        <v>0</v>
      </c>
      <c r="BI15" s="82">
        <f>IF(BH15=0,0,$BH15+COUNTIF(BH$11:BH14,BH15))</f>
        <v>0</v>
      </c>
      <c r="BJ15" s="78">
        <v>5</v>
      </c>
      <c r="BK15" s="78">
        <f t="shared" si="25"/>
        <v>0</v>
      </c>
      <c r="BL15" s="78">
        <f t="shared" si="20"/>
        <v>0</v>
      </c>
      <c r="BN15" s="78"/>
    </row>
    <row r="16" spans="2:66" ht="15" customHeight="1" x14ac:dyDescent="0.15">
      <c r="B16" s="69">
        <f t="shared" si="19"/>
        <v>15</v>
      </c>
      <c r="C16" s="100"/>
      <c r="D16" s="70">
        <f>IF(N16=0,0,IF(ISERROR(VLOOKUP(O16,O$11:O15,COLUMN(O$11)-COLUMN(O$11)+1,FALSE)),D15+1,D15))</f>
        <v>0</v>
      </c>
      <c r="F16" s="112"/>
      <c r="G16" s="149">
        <f t="shared" si="26"/>
        <v>0</v>
      </c>
      <c r="H16" s="454"/>
      <c r="I16" s="455"/>
      <c r="J16" s="113"/>
      <c r="K16" s="104"/>
      <c r="L16" s="126"/>
      <c r="M16" s="126"/>
      <c r="N16" s="147">
        <f>IF($BM$11&gt;MAX(N$11:N15),N15+1,0)</f>
        <v>0</v>
      </c>
      <c r="O16" s="139">
        <f t="shared" si="21"/>
        <v>0</v>
      </c>
      <c r="P16" s="143">
        <f t="shared" si="22"/>
        <v>0</v>
      </c>
      <c r="Q16" s="144">
        <f t="shared" si="27"/>
        <v>0</v>
      </c>
      <c r="R16" s="148">
        <f t="shared" si="23"/>
        <v>0</v>
      </c>
      <c r="S16" s="71"/>
      <c r="T16" s="469">
        <f t="shared" si="0"/>
        <v>0</v>
      </c>
      <c r="U16" s="93"/>
      <c r="V16" s="94">
        <f t="shared" si="1"/>
        <v>0.70000000000000007</v>
      </c>
      <c r="W16" s="96"/>
      <c r="X16" s="125" t="str">
        <f t="shared" si="2"/>
        <v/>
      </c>
      <c r="Y16" s="71"/>
      <c r="Z16" s="125" t="str">
        <f t="shared" si="3"/>
        <v/>
      </c>
      <c r="AA16" s="71"/>
      <c r="AB16" s="125" t="str">
        <f t="shared" si="4"/>
        <v/>
      </c>
      <c r="AC16" s="71"/>
      <c r="AD16" s="125" t="str">
        <f t="shared" si="5"/>
        <v/>
      </c>
      <c r="AE16" s="71"/>
      <c r="AF16" s="125" t="str">
        <f t="shared" si="6"/>
        <v/>
      </c>
      <c r="AG16" s="71"/>
      <c r="AH16" s="125" t="str">
        <f t="shared" si="7"/>
        <v/>
      </c>
      <c r="AI16" s="71"/>
      <c r="AJ16" s="125" t="str">
        <f t="shared" si="8"/>
        <v/>
      </c>
      <c r="AK16" s="71"/>
      <c r="AL16" s="125" t="str">
        <f t="shared" si="9"/>
        <v/>
      </c>
      <c r="AM16" s="71"/>
      <c r="AN16" s="125" t="str">
        <f t="shared" si="10"/>
        <v/>
      </c>
      <c r="AO16" s="71"/>
      <c r="AP16" s="125" t="str">
        <f t="shared" si="11"/>
        <v/>
      </c>
      <c r="AQ16" s="71"/>
      <c r="AR16" s="125" t="str">
        <f t="shared" si="12"/>
        <v/>
      </c>
      <c r="AS16" s="71"/>
      <c r="AT16" s="125" t="str">
        <f t="shared" si="13"/>
        <v/>
      </c>
      <c r="AU16" s="71"/>
      <c r="AV16" s="125" t="str">
        <f t="shared" si="14"/>
        <v/>
      </c>
      <c r="AW16" s="71"/>
      <c r="AX16" s="125" t="str">
        <f t="shared" si="15"/>
        <v/>
      </c>
      <c r="AY16" s="71"/>
      <c r="AZ16" s="92" t="str">
        <f t="shared" si="16"/>
        <v/>
      </c>
      <c r="BB16" s="92" t="str">
        <f t="shared" si="17"/>
        <v/>
      </c>
      <c r="BD16" s="92" t="str">
        <f t="shared" si="18"/>
        <v/>
      </c>
      <c r="BH16" s="82">
        <f t="shared" si="24"/>
        <v>0</v>
      </c>
      <c r="BI16" s="82">
        <f>IF(BH16=0,0,$BH16+COUNTIF(BH$11:BH15,BH16))</f>
        <v>0</v>
      </c>
      <c r="BJ16" s="78">
        <v>6</v>
      </c>
      <c r="BK16" s="78">
        <f t="shared" si="25"/>
        <v>0</v>
      </c>
      <c r="BL16" s="78">
        <f t="shared" si="20"/>
        <v>0</v>
      </c>
      <c r="BN16" s="78"/>
    </row>
    <row r="17" spans="2:66" ht="15" customHeight="1" x14ac:dyDescent="0.15">
      <c r="B17" s="69">
        <f t="shared" si="19"/>
        <v>14</v>
      </c>
      <c r="C17" s="100"/>
      <c r="D17" s="70">
        <f>IF(N17=0,0,IF(ISERROR(VLOOKUP(O17,O$11:O16,COLUMN(O$11)-COLUMN(O$11)+1,FALSE)),D16+1,D16))</f>
        <v>0</v>
      </c>
      <c r="F17" s="112"/>
      <c r="G17" s="140">
        <f t="shared" si="26"/>
        <v>0</v>
      </c>
      <c r="H17" s="452"/>
      <c r="I17" s="453"/>
      <c r="J17" s="113"/>
      <c r="K17" s="104"/>
      <c r="L17" s="126"/>
      <c r="M17" s="126"/>
      <c r="N17" s="74">
        <f>IF($BM$11&gt;MAX(N$11:N16),N16+1,0)</f>
        <v>0</v>
      </c>
      <c r="O17" s="138">
        <f t="shared" si="21"/>
        <v>0</v>
      </c>
      <c r="P17" s="141">
        <f t="shared" si="22"/>
        <v>0</v>
      </c>
      <c r="Q17" s="142">
        <f t="shared" si="27"/>
        <v>0</v>
      </c>
      <c r="R17" s="75">
        <f t="shared" si="23"/>
        <v>0</v>
      </c>
      <c r="S17" s="71"/>
      <c r="T17" s="469">
        <f t="shared" si="0"/>
        <v>0</v>
      </c>
      <c r="U17" s="93"/>
      <c r="V17" s="95">
        <f t="shared" si="1"/>
        <v>0.65</v>
      </c>
      <c r="W17" s="96"/>
      <c r="X17" s="125" t="str">
        <f t="shared" si="2"/>
        <v/>
      </c>
      <c r="Y17" s="71"/>
      <c r="Z17" s="125" t="str">
        <f t="shared" si="3"/>
        <v/>
      </c>
      <c r="AA17" s="71"/>
      <c r="AB17" s="125" t="str">
        <f t="shared" si="4"/>
        <v/>
      </c>
      <c r="AC17" s="71"/>
      <c r="AD17" s="125" t="str">
        <f t="shared" si="5"/>
        <v/>
      </c>
      <c r="AE17" s="71"/>
      <c r="AF17" s="125" t="str">
        <f t="shared" si="6"/>
        <v/>
      </c>
      <c r="AG17" s="71"/>
      <c r="AH17" s="125" t="str">
        <f t="shared" si="7"/>
        <v/>
      </c>
      <c r="AI17" s="71"/>
      <c r="AJ17" s="125" t="str">
        <f t="shared" si="8"/>
        <v/>
      </c>
      <c r="AK17" s="71"/>
      <c r="AL17" s="125" t="str">
        <f t="shared" si="9"/>
        <v/>
      </c>
      <c r="AM17" s="71"/>
      <c r="AN17" s="125" t="str">
        <f t="shared" si="10"/>
        <v/>
      </c>
      <c r="AO17" s="71"/>
      <c r="AP17" s="125" t="str">
        <f t="shared" si="11"/>
        <v/>
      </c>
      <c r="AQ17" s="71"/>
      <c r="AR17" s="125" t="str">
        <f t="shared" si="12"/>
        <v/>
      </c>
      <c r="AS17" s="71"/>
      <c r="AT17" s="125" t="str">
        <f t="shared" si="13"/>
        <v/>
      </c>
      <c r="AU17" s="71"/>
      <c r="AV17" s="125" t="str">
        <f t="shared" si="14"/>
        <v/>
      </c>
      <c r="AW17" s="71"/>
      <c r="AX17" s="125" t="str">
        <f t="shared" si="15"/>
        <v/>
      </c>
      <c r="AY17" s="71"/>
      <c r="AZ17" s="92" t="str">
        <f t="shared" si="16"/>
        <v/>
      </c>
      <c r="BB17" s="92" t="str">
        <f t="shared" si="17"/>
        <v/>
      </c>
      <c r="BD17" s="92" t="str">
        <f t="shared" si="18"/>
        <v/>
      </c>
      <c r="BH17" s="82">
        <f t="shared" si="24"/>
        <v>0</v>
      </c>
      <c r="BI17" s="82">
        <f>IF(BH17=0,0,$BH17+COUNTIF(BH$11:BH16,BH17))</f>
        <v>0</v>
      </c>
      <c r="BJ17" s="78">
        <v>7</v>
      </c>
      <c r="BK17" s="78">
        <f t="shared" si="25"/>
        <v>0</v>
      </c>
      <c r="BL17" s="78">
        <f t="shared" si="20"/>
        <v>0</v>
      </c>
      <c r="BM17" s="78"/>
      <c r="BN17" s="77"/>
    </row>
    <row r="18" spans="2:66" ht="15" customHeight="1" x14ac:dyDescent="0.15">
      <c r="B18" s="69">
        <f t="shared" si="19"/>
        <v>13</v>
      </c>
      <c r="C18" s="100"/>
      <c r="D18" s="70">
        <f>IF(N18=0,0,IF(ISERROR(VLOOKUP(O18,O$11:O17,COLUMN(O$11)-COLUMN(O$11)+1,FALSE)),D17+1,D17))</f>
        <v>0</v>
      </c>
      <c r="F18" s="112"/>
      <c r="G18" s="149">
        <f t="shared" si="26"/>
        <v>0</v>
      </c>
      <c r="H18" s="454"/>
      <c r="I18" s="455"/>
      <c r="J18" s="113"/>
      <c r="K18" s="104"/>
      <c r="L18" s="126"/>
      <c r="M18" s="126"/>
      <c r="N18" s="147">
        <f>IF($BM$11&gt;MAX(N$11:N17),N17+1,0)</f>
        <v>0</v>
      </c>
      <c r="O18" s="139">
        <f t="shared" si="21"/>
        <v>0</v>
      </c>
      <c r="P18" s="143">
        <f t="shared" si="22"/>
        <v>0</v>
      </c>
      <c r="Q18" s="144">
        <f t="shared" si="27"/>
        <v>0</v>
      </c>
      <c r="R18" s="148">
        <f t="shared" si="23"/>
        <v>0</v>
      </c>
      <c r="S18" s="71"/>
      <c r="T18" s="469">
        <f t="shared" si="0"/>
        <v>0</v>
      </c>
      <c r="U18" s="93"/>
      <c r="V18" s="94">
        <f t="shared" si="1"/>
        <v>0.6</v>
      </c>
      <c r="W18" s="96"/>
      <c r="X18" s="125" t="str">
        <f t="shared" si="2"/>
        <v/>
      </c>
      <c r="Y18" s="71"/>
      <c r="Z18" s="125" t="str">
        <f t="shared" si="3"/>
        <v/>
      </c>
      <c r="AA18" s="71"/>
      <c r="AB18" s="125" t="str">
        <f t="shared" si="4"/>
        <v/>
      </c>
      <c r="AC18" s="71"/>
      <c r="AD18" s="125" t="str">
        <f t="shared" si="5"/>
        <v/>
      </c>
      <c r="AE18" s="71"/>
      <c r="AF18" s="125" t="str">
        <f t="shared" si="6"/>
        <v/>
      </c>
      <c r="AG18" s="71"/>
      <c r="AH18" s="125" t="str">
        <f t="shared" si="7"/>
        <v/>
      </c>
      <c r="AI18" s="71"/>
      <c r="AJ18" s="125" t="str">
        <f t="shared" si="8"/>
        <v/>
      </c>
      <c r="AK18" s="71"/>
      <c r="AL18" s="125" t="str">
        <f t="shared" si="9"/>
        <v/>
      </c>
      <c r="AM18" s="71"/>
      <c r="AN18" s="125" t="str">
        <f t="shared" si="10"/>
        <v/>
      </c>
      <c r="AO18" s="71"/>
      <c r="AP18" s="125" t="str">
        <f t="shared" si="11"/>
        <v/>
      </c>
      <c r="AQ18" s="71"/>
      <c r="AR18" s="125" t="str">
        <f t="shared" si="12"/>
        <v/>
      </c>
      <c r="AS18" s="71"/>
      <c r="AT18" s="125" t="str">
        <f t="shared" si="13"/>
        <v/>
      </c>
      <c r="AU18" s="71"/>
      <c r="AV18" s="125" t="str">
        <f t="shared" si="14"/>
        <v/>
      </c>
      <c r="AW18" s="71"/>
      <c r="AX18" s="125" t="str">
        <f t="shared" si="15"/>
        <v/>
      </c>
      <c r="AY18" s="71"/>
      <c r="AZ18" s="92" t="str">
        <f t="shared" si="16"/>
        <v/>
      </c>
      <c r="BB18" s="92" t="str">
        <f t="shared" si="17"/>
        <v/>
      </c>
      <c r="BD18" s="92" t="str">
        <f t="shared" si="18"/>
        <v/>
      </c>
      <c r="BH18" s="82">
        <f t="shared" si="24"/>
        <v>0</v>
      </c>
      <c r="BI18" s="82">
        <f>IF(BH18=0,0,$BH18+COUNTIF(BH$11:BH17,BH18))</f>
        <v>0</v>
      </c>
      <c r="BJ18" s="78">
        <v>8</v>
      </c>
      <c r="BK18" s="78">
        <f t="shared" si="25"/>
        <v>0</v>
      </c>
      <c r="BL18" s="78">
        <f t="shared" si="20"/>
        <v>0</v>
      </c>
      <c r="BM18" s="78"/>
      <c r="BN18" s="77"/>
    </row>
    <row r="19" spans="2:66" ht="15" customHeight="1" x14ac:dyDescent="0.15">
      <c r="B19" s="69">
        <f t="shared" si="19"/>
        <v>12</v>
      </c>
      <c r="C19" s="100"/>
      <c r="D19" s="70">
        <f>IF(N19=0,0,IF(ISERROR(VLOOKUP(O19,O$11:O18,COLUMN(O$11)-COLUMN(O$11)+1,FALSE)),D18+1,D18))</f>
        <v>0</v>
      </c>
      <c r="F19" s="112"/>
      <c r="G19" s="140">
        <f t="shared" si="26"/>
        <v>0</v>
      </c>
      <c r="H19" s="452"/>
      <c r="I19" s="453"/>
      <c r="J19" s="113"/>
      <c r="K19" s="104"/>
      <c r="L19" s="126"/>
      <c r="M19" s="126"/>
      <c r="N19" s="74">
        <f>IF($BM$11&gt;MAX(N$11:N18),N18+1,0)</f>
        <v>0</v>
      </c>
      <c r="O19" s="138">
        <f t="shared" si="21"/>
        <v>0</v>
      </c>
      <c r="P19" s="141">
        <f t="shared" si="22"/>
        <v>0</v>
      </c>
      <c r="Q19" s="145">
        <f t="shared" si="27"/>
        <v>0</v>
      </c>
      <c r="R19" s="75">
        <f t="shared" si="23"/>
        <v>0</v>
      </c>
      <c r="S19" s="71"/>
      <c r="T19" s="469">
        <f t="shared" si="0"/>
        <v>0</v>
      </c>
      <c r="U19" s="93"/>
      <c r="V19" s="95">
        <f t="shared" si="1"/>
        <v>0.54999999999999993</v>
      </c>
      <c r="W19" s="96"/>
      <c r="X19" s="125" t="str">
        <f t="shared" si="2"/>
        <v/>
      </c>
      <c r="Y19" s="71"/>
      <c r="Z19" s="125" t="str">
        <f t="shared" si="3"/>
        <v/>
      </c>
      <c r="AA19" s="71"/>
      <c r="AB19" s="125" t="str">
        <f t="shared" si="4"/>
        <v/>
      </c>
      <c r="AC19" s="71"/>
      <c r="AD19" s="125" t="str">
        <f t="shared" si="5"/>
        <v/>
      </c>
      <c r="AE19" s="71"/>
      <c r="AF19" s="125" t="str">
        <f t="shared" si="6"/>
        <v/>
      </c>
      <c r="AG19" s="71"/>
      <c r="AH19" s="125" t="str">
        <f t="shared" si="7"/>
        <v/>
      </c>
      <c r="AI19" s="71"/>
      <c r="AJ19" s="125" t="str">
        <f t="shared" si="8"/>
        <v/>
      </c>
      <c r="AK19" s="71"/>
      <c r="AL19" s="125" t="str">
        <f t="shared" si="9"/>
        <v/>
      </c>
      <c r="AM19" s="71"/>
      <c r="AN19" s="125" t="str">
        <f t="shared" si="10"/>
        <v/>
      </c>
      <c r="AO19" s="71"/>
      <c r="AP19" s="125" t="str">
        <f t="shared" si="11"/>
        <v/>
      </c>
      <c r="AQ19" s="71"/>
      <c r="AR19" s="125" t="str">
        <f t="shared" si="12"/>
        <v/>
      </c>
      <c r="AS19" s="71"/>
      <c r="AT19" s="125" t="str">
        <f t="shared" si="13"/>
        <v/>
      </c>
      <c r="AU19" s="71"/>
      <c r="AV19" s="125" t="str">
        <f t="shared" si="14"/>
        <v/>
      </c>
      <c r="AW19" s="71"/>
      <c r="AX19" s="125" t="str">
        <f t="shared" si="15"/>
        <v/>
      </c>
      <c r="AY19" s="71"/>
      <c r="AZ19" s="92" t="str">
        <f t="shared" si="16"/>
        <v/>
      </c>
      <c r="BB19" s="92" t="str">
        <f t="shared" si="17"/>
        <v/>
      </c>
      <c r="BD19" s="92" t="str">
        <f t="shared" si="18"/>
        <v/>
      </c>
      <c r="BH19" s="82">
        <f t="shared" si="24"/>
        <v>0</v>
      </c>
      <c r="BI19" s="82">
        <f>IF(BH19=0,0,$BH19+COUNTIF(BH$11:BH18,BH19))</f>
        <v>0</v>
      </c>
      <c r="BJ19" s="78">
        <v>9</v>
      </c>
      <c r="BK19" s="78">
        <f t="shared" si="25"/>
        <v>0</v>
      </c>
      <c r="BL19" s="78">
        <f t="shared" si="20"/>
        <v>0</v>
      </c>
      <c r="BM19" s="78"/>
      <c r="BN19" s="77"/>
    </row>
    <row r="20" spans="2:66" ht="15" customHeight="1" x14ac:dyDescent="0.15">
      <c r="B20" s="69">
        <f t="shared" si="19"/>
        <v>11</v>
      </c>
      <c r="C20" s="100"/>
      <c r="D20" s="70">
        <f>IF(N20=0,0,IF(ISERROR(VLOOKUP(O20,O$11:O19,COLUMN(O$11)-COLUMN(O$11)+1,FALSE)),D19+1,D19))</f>
        <v>0</v>
      </c>
      <c r="F20" s="112"/>
      <c r="G20" s="149">
        <f t="shared" si="26"/>
        <v>0</v>
      </c>
      <c r="H20" s="454"/>
      <c r="I20" s="455"/>
      <c r="J20" s="113"/>
      <c r="K20" s="104"/>
      <c r="L20" s="126"/>
      <c r="M20" s="126"/>
      <c r="N20" s="147">
        <f>IF($BM$11&gt;MAX(N$11:N19),N19+1,0)</f>
        <v>0</v>
      </c>
      <c r="O20" s="139">
        <f t="shared" si="21"/>
        <v>0</v>
      </c>
      <c r="P20" s="143">
        <f t="shared" si="22"/>
        <v>0</v>
      </c>
      <c r="Q20" s="144">
        <f t="shared" si="27"/>
        <v>0</v>
      </c>
      <c r="R20" s="148">
        <f t="shared" si="23"/>
        <v>0</v>
      </c>
      <c r="S20" s="71"/>
      <c r="T20" s="469">
        <f t="shared" si="0"/>
        <v>0</v>
      </c>
      <c r="U20" s="93"/>
      <c r="V20" s="94">
        <f t="shared" si="1"/>
        <v>0.49999999999999994</v>
      </c>
      <c r="W20" s="96"/>
      <c r="X20" s="125" t="str">
        <f t="shared" si="2"/>
        <v/>
      </c>
      <c r="Y20" s="71"/>
      <c r="Z20" s="125" t="str">
        <f t="shared" si="3"/>
        <v/>
      </c>
      <c r="AA20" s="71"/>
      <c r="AB20" s="125" t="str">
        <f t="shared" si="4"/>
        <v/>
      </c>
      <c r="AC20" s="71"/>
      <c r="AD20" s="125" t="str">
        <f t="shared" si="5"/>
        <v/>
      </c>
      <c r="AE20" s="71"/>
      <c r="AF20" s="125" t="str">
        <f t="shared" si="6"/>
        <v/>
      </c>
      <c r="AG20" s="71"/>
      <c r="AH20" s="125" t="str">
        <f t="shared" si="7"/>
        <v/>
      </c>
      <c r="AI20" s="71"/>
      <c r="AJ20" s="125" t="str">
        <f t="shared" si="8"/>
        <v/>
      </c>
      <c r="AK20" s="71"/>
      <c r="AL20" s="125" t="str">
        <f t="shared" si="9"/>
        <v/>
      </c>
      <c r="AM20" s="71"/>
      <c r="AN20" s="125" t="str">
        <f t="shared" si="10"/>
        <v/>
      </c>
      <c r="AO20" s="71"/>
      <c r="AP20" s="125" t="str">
        <f t="shared" si="11"/>
        <v/>
      </c>
      <c r="AQ20" s="71"/>
      <c r="AR20" s="125" t="str">
        <f t="shared" si="12"/>
        <v/>
      </c>
      <c r="AS20" s="71"/>
      <c r="AT20" s="125" t="str">
        <f t="shared" si="13"/>
        <v/>
      </c>
      <c r="AU20" s="71"/>
      <c r="AV20" s="125" t="str">
        <f t="shared" si="14"/>
        <v/>
      </c>
      <c r="AW20" s="71"/>
      <c r="AX20" s="125" t="str">
        <f t="shared" si="15"/>
        <v/>
      </c>
      <c r="AY20" s="71"/>
      <c r="AZ20" s="92" t="str">
        <f t="shared" si="16"/>
        <v/>
      </c>
      <c r="BB20" s="92" t="str">
        <f t="shared" si="17"/>
        <v/>
      </c>
      <c r="BD20" s="92" t="str">
        <f t="shared" si="18"/>
        <v/>
      </c>
      <c r="BH20" s="82">
        <f t="shared" si="24"/>
        <v>0</v>
      </c>
      <c r="BI20" s="82">
        <f>IF(BH20=0,0,$BH20+COUNTIF(BH$11:BH19,BH20))</f>
        <v>0</v>
      </c>
      <c r="BJ20" s="78">
        <v>10</v>
      </c>
      <c r="BK20" s="78">
        <f t="shared" si="25"/>
        <v>0</v>
      </c>
      <c r="BL20" s="78">
        <f t="shared" si="20"/>
        <v>0</v>
      </c>
      <c r="BM20" s="78"/>
      <c r="BN20" s="77"/>
    </row>
    <row r="21" spans="2:66" ht="15" customHeight="1" x14ac:dyDescent="0.15">
      <c r="B21" s="69">
        <f t="shared" si="19"/>
        <v>10</v>
      </c>
      <c r="C21" s="100"/>
      <c r="D21" s="70">
        <f>IF(N21=0,0,IF(ISERROR(VLOOKUP(O21,O$11:O20,COLUMN(O$11)-COLUMN(O$11)+1,FALSE)),D20+1,D20))</f>
        <v>0</v>
      </c>
      <c r="F21" s="112"/>
      <c r="G21" s="140">
        <f t="shared" si="26"/>
        <v>0</v>
      </c>
      <c r="H21" s="452"/>
      <c r="I21" s="453"/>
      <c r="J21" s="113"/>
      <c r="K21" s="104"/>
      <c r="L21" s="126"/>
      <c r="M21" s="126"/>
      <c r="N21" s="74">
        <f>IF($BM$11&gt;MAX(N$11:N20),N20+1,0)</f>
        <v>0</v>
      </c>
      <c r="O21" s="138">
        <f t="shared" si="21"/>
        <v>0</v>
      </c>
      <c r="P21" s="141">
        <f t="shared" si="22"/>
        <v>0</v>
      </c>
      <c r="Q21" s="145">
        <f t="shared" si="27"/>
        <v>0</v>
      </c>
      <c r="R21" s="75">
        <f t="shared" si="23"/>
        <v>0</v>
      </c>
      <c r="S21" s="71"/>
      <c r="T21" s="469">
        <f t="shared" si="0"/>
        <v>0</v>
      </c>
      <c r="U21" s="93"/>
      <c r="V21" s="95">
        <f t="shared" si="1"/>
        <v>0.44999999999999996</v>
      </c>
      <c r="W21" s="96"/>
      <c r="X21" s="125" t="str">
        <f t="shared" si="2"/>
        <v/>
      </c>
      <c r="Y21" s="71"/>
      <c r="Z21" s="125" t="str">
        <f t="shared" si="3"/>
        <v/>
      </c>
      <c r="AA21" s="71"/>
      <c r="AB21" s="125" t="str">
        <f t="shared" si="4"/>
        <v/>
      </c>
      <c r="AC21" s="71"/>
      <c r="AD21" s="125" t="str">
        <f t="shared" si="5"/>
        <v/>
      </c>
      <c r="AE21" s="71"/>
      <c r="AF21" s="125" t="str">
        <f t="shared" si="6"/>
        <v/>
      </c>
      <c r="AG21" s="71"/>
      <c r="AH21" s="125" t="str">
        <f t="shared" si="7"/>
        <v/>
      </c>
      <c r="AI21" s="71"/>
      <c r="AJ21" s="125" t="str">
        <f t="shared" si="8"/>
        <v/>
      </c>
      <c r="AK21" s="71"/>
      <c r="AL21" s="125" t="str">
        <f t="shared" si="9"/>
        <v/>
      </c>
      <c r="AM21" s="71"/>
      <c r="AN21" s="125" t="str">
        <f t="shared" si="10"/>
        <v/>
      </c>
      <c r="AO21" s="71"/>
      <c r="AP21" s="125" t="str">
        <f t="shared" si="11"/>
        <v/>
      </c>
      <c r="AQ21" s="71"/>
      <c r="AR21" s="125" t="str">
        <f t="shared" si="12"/>
        <v/>
      </c>
      <c r="AS21" s="71"/>
      <c r="AT21" s="125" t="str">
        <f t="shared" si="13"/>
        <v/>
      </c>
      <c r="AU21" s="71"/>
      <c r="AV21" s="125" t="str">
        <f t="shared" si="14"/>
        <v/>
      </c>
      <c r="AW21" s="71"/>
      <c r="AX21" s="125" t="str">
        <f t="shared" si="15"/>
        <v/>
      </c>
      <c r="AY21" s="71"/>
      <c r="AZ21" s="92" t="str">
        <f t="shared" si="16"/>
        <v/>
      </c>
      <c r="BB21" s="92" t="str">
        <f t="shared" si="17"/>
        <v/>
      </c>
      <c r="BD21" s="92" t="str">
        <f t="shared" si="18"/>
        <v/>
      </c>
      <c r="BH21" s="82">
        <f t="shared" si="24"/>
        <v>0</v>
      </c>
      <c r="BI21" s="82">
        <f>IF(BH21=0,0,$BH21+COUNTIF(BH$11:BH20,BH21))</f>
        <v>0</v>
      </c>
      <c r="BJ21" s="78">
        <v>11</v>
      </c>
      <c r="BK21" s="78">
        <f t="shared" si="25"/>
        <v>0</v>
      </c>
      <c r="BL21" s="78">
        <f t="shared" si="20"/>
        <v>0</v>
      </c>
      <c r="BM21" s="78"/>
      <c r="BN21" s="77"/>
    </row>
    <row r="22" spans="2:66" ht="15" customHeight="1" x14ac:dyDescent="0.15">
      <c r="B22" s="69">
        <f t="shared" si="19"/>
        <v>9</v>
      </c>
      <c r="C22" s="100"/>
      <c r="D22" s="70">
        <f>IF(N22=0,0,IF(ISERROR(VLOOKUP(O22,O$11:O21,COLUMN(O$11)-COLUMN(O$11)+1,FALSE)),D21+1,D21))</f>
        <v>0</v>
      </c>
      <c r="F22" s="112"/>
      <c r="G22" s="149">
        <f t="shared" si="26"/>
        <v>0</v>
      </c>
      <c r="H22" s="454"/>
      <c r="I22" s="455"/>
      <c r="J22" s="113"/>
      <c r="K22" s="104"/>
      <c r="L22" s="126"/>
      <c r="M22" s="126"/>
      <c r="N22" s="147">
        <f>IF($BM$11&gt;MAX(N$11:N21),N21+1,0)</f>
        <v>0</v>
      </c>
      <c r="O22" s="139">
        <f t="shared" si="21"/>
        <v>0</v>
      </c>
      <c r="P22" s="143">
        <f t="shared" si="22"/>
        <v>0</v>
      </c>
      <c r="Q22" s="144">
        <f t="shared" si="27"/>
        <v>0</v>
      </c>
      <c r="R22" s="148">
        <f t="shared" si="23"/>
        <v>0</v>
      </c>
      <c r="S22" s="71"/>
      <c r="T22" s="469">
        <f t="shared" si="0"/>
        <v>0</v>
      </c>
      <c r="U22" s="93"/>
      <c r="V22" s="94">
        <f t="shared" si="1"/>
        <v>0.39999999999999997</v>
      </c>
      <c r="W22" s="96"/>
      <c r="X22" s="125" t="str">
        <f t="shared" si="2"/>
        <v/>
      </c>
      <c r="Y22" s="71"/>
      <c r="Z22" s="125" t="str">
        <f t="shared" si="3"/>
        <v/>
      </c>
      <c r="AA22" s="71"/>
      <c r="AB22" s="125" t="str">
        <f t="shared" si="4"/>
        <v/>
      </c>
      <c r="AC22" s="71"/>
      <c r="AD22" s="125" t="str">
        <f t="shared" si="5"/>
        <v/>
      </c>
      <c r="AE22" s="71"/>
      <c r="AF22" s="125" t="str">
        <f t="shared" si="6"/>
        <v/>
      </c>
      <c r="AG22" s="71"/>
      <c r="AH22" s="125" t="str">
        <f t="shared" si="7"/>
        <v/>
      </c>
      <c r="AI22" s="71"/>
      <c r="AJ22" s="125" t="str">
        <f t="shared" si="8"/>
        <v/>
      </c>
      <c r="AK22" s="71"/>
      <c r="AL22" s="125" t="str">
        <f t="shared" si="9"/>
        <v/>
      </c>
      <c r="AM22" s="71"/>
      <c r="AN22" s="125" t="str">
        <f t="shared" si="10"/>
        <v/>
      </c>
      <c r="AO22" s="71"/>
      <c r="AP22" s="125" t="str">
        <f t="shared" si="11"/>
        <v/>
      </c>
      <c r="AQ22" s="71"/>
      <c r="AR22" s="125" t="str">
        <f t="shared" si="12"/>
        <v/>
      </c>
      <c r="AS22" s="71"/>
      <c r="AT22" s="125" t="str">
        <f t="shared" si="13"/>
        <v/>
      </c>
      <c r="AU22" s="71"/>
      <c r="AV22" s="125" t="str">
        <f t="shared" si="14"/>
        <v/>
      </c>
      <c r="AW22" s="71"/>
      <c r="AX22" s="125" t="str">
        <f t="shared" si="15"/>
        <v/>
      </c>
      <c r="AY22" s="71"/>
      <c r="AZ22" s="92" t="str">
        <f t="shared" si="16"/>
        <v/>
      </c>
      <c r="BB22" s="92" t="str">
        <f t="shared" si="17"/>
        <v/>
      </c>
      <c r="BD22" s="92" t="str">
        <f t="shared" si="18"/>
        <v/>
      </c>
      <c r="BH22" s="82">
        <f t="shared" si="24"/>
        <v>0</v>
      </c>
      <c r="BI22" s="82">
        <f>IF(BH22=0,0,$BH22+COUNTIF(BH$11:BH21,BH22))</f>
        <v>0</v>
      </c>
      <c r="BJ22" s="78">
        <v>12</v>
      </c>
      <c r="BK22" s="78">
        <f t="shared" si="25"/>
        <v>0</v>
      </c>
      <c r="BL22" s="78">
        <f t="shared" si="20"/>
        <v>0</v>
      </c>
      <c r="BM22" s="78"/>
      <c r="BN22" s="77"/>
    </row>
    <row r="23" spans="2:66" ht="15" customHeight="1" x14ac:dyDescent="0.15">
      <c r="B23" s="69">
        <f t="shared" si="19"/>
        <v>8</v>
      </c>
      <c r="C23" s="100"/>
      <c r="D23" s="70">
        <f>IF(N23=0,0,IF(ISERROR(VLOOKUP(O23,O$11:O22,COLUMN(O$11)-COLUMN(O$11)+1,FALSE)),D22+1,D22))</f>
        <v>0</v>
      </c>
      <c r="F23" s="112"/>
      <c r="G23" s="140">
        <f t="shared" si="26"/>
        <v>0</v>
      </c>
      <c r="H23" s="452"/>
      <c r="I23" s="453"/>
      <c r="J23" s="113"/>
      <c r="K23" s="104"/>
      <c r="L23" s="126"/>
      <c r="M23" s="126"/>
      <c r="N23" s="74">
        <f>IF($BM$11&gt;MAX(N$11:N22),N22+1,0)</f>
        <v>0</v>
      </c>
      <c r="O23" s="138">
        <f t="shared" si="21"/>
        <v>0</v>
      </c>
      <c r="P23" s="141">
        <f t="shared" si="22"/>
        <v>0</v>
      </c>
      <c r="Q23" s="142">
        <f t="shared" si="27"/>
        <v>0</v>
      </c>
      <c r="R23" s="75">
        <f t="shared" si="23"/>
        <v>0</v>
      </c>
      <c r="S23" s="71"/>
      <c r="T23" s="469">
        <f t="shared" si="0"/>
        <v>0</v>
      </c>
      <c r="U23" s="93"/>
      <c r="V23" s="95">
        <f t="shared" si="1"/>
        <v>0.35</v>
      </c>
      <c r="W23" s="96"/>
      <c r="X23" s="125" t="str">
        <f t="shared" si="2"/>
        <v/>
      </c>
      <c r="Y23" s="71"/>
      <c r="Z23" s="125" t="str">
        <f t="shared" si="3"/>
        <v/>
      </c>
      <c r="AA23" s="71"/>
      <c r="AB23" s="125" t="str">
        <f t="shared" si="4"/>
        <v/>
      </c>
      <c r="AC23" s="71"/>
      <c r="AD23" s="125" t="str">
        <f t="shared" si="5"/>
        <v/>
      </c>
      <c r="AE23" s="71"/>
      <c r="AF23" s="125" t="str">
        <f t="shared" si="6"/>
        <v/>
      </c>
      <c r="AG23" s="71"/>
      <c r="AH23" s="125" t="str">
        <f t="shared" si="7"/>
        <v/>
      </c>
      <c r="AI23" s="71"/>
      <c r="AJ23" s="125" t="str">
        <f t="shared" si="8"/>
        <v/>
      </c>
      <c r="AK23" s="71"/>
      <c r="AL23" s="125" t="str">
        <f t="shared" si="9"/>
        <v/>
      </c>
      <c r="AM23" s="71"/>
      <c r="AN23" s="125" t="str">
        <f t="shared" si="10"/>
        <v/>
      </c>
      <c r="AO23" s="71"/>
      <c r="AP23" s="125" t="str">
        <f t="shared" si="11"/>
        <v/>
      </c>
      <c r="AQ23" s="71"/>
      <c r="AR23" s="125" t="str">
        <f t="shared" si="12"/>
        <v/>
      </c>
      <c r="AS23" s="71"/>
      <c r="AT23" s="125" t="str">
        <f t="shared" si="13"/>
        <v/>
      </c>
      <c r="AU23" s="71"/>
      <c r="AV23" s="125" t="str">
        <f t="shared" si="14"/>
        <v/>
      </c>
      <c r="AW23" s="71"/>
      <c r="AX23" s="125" t="str">
        <f t="shared" si="15"/>
        <v/>
      </c>
      <c r="AY23" s="71"/>
      <c r="AZ23" s="92" t="str">
        <f t="shared" si="16"/>
        <v/>
      </c>
      <c r="BB23" s="92" t="str">
        <f t="shared" si="17"/>
        <v/>
      </c>
      <c r="BD23" s="92" t="str">
        <f t="shared" si="18"/>
        <v/>
      </c>
      <c r="BH23" s="82">
        <f t="shared" si="24"/>
        <v>0</v>
      </c>
      <c r="BI23" s="82">
        <f>IF(BH23=0,0,$BH23+COUNTIF(BH$11:BH22,BH23))</f>
        <v>0</v>
      </c>
      <c r="BJ23" s="78">
        <v>13</v>
      </c>
      <c r="BK23" s="78">
        <f t="shared" si="25"/>
        <v>0</v>
      </c>
      <c r="BL23" s="78">
        <f t="shared" si="20"/>
        <v>0</v>
      </c>
      <c r="BM23" s="78"/>
      <c r="BN23" s="77"/>
    </row>
    <row r="24" spans="2:66" ht="15" customHeight="1" x14ac:dyDescent="0.15">
      <c r="B24" s="69">
        <f t="shared" si="19"/>
        <v>7</v>
      </c>
      <c r="C24" s="100"/>
      <c r="D24" s="70">
        <f>IF(N24=0,0,IF(ISERROR(VLOOKUP(O24,O$11:O23,COLUMN(O$11)-COLUMN(O$11)+1,FALSE)),D23+1,D23))</f>
        <v>0</v>
      </c>
      <c r="F24" s="112"/>
      <c r="G24" s="149">
        <f t="shared" si="26"/>
        <v>0</v>
      </c>
      <c r="H24" s="454"/>
      <c r="I24" s="455"/>
      <c r="J24" s="113"/>
      <c r="K24" s="104"/>
      <c r="L24" s="126"/>
      <c r="M24" s="126"/>
      <c r="N24" s="147">
        <f>IF($BM$11&gt;MAX(N$11:N23),N23+1,0)</f>
        <v>0</v>
      </c>
      <c r="O24" s="139">
        <f t="shared" si="21"/>
        <v>0</v>
      </c>
      <c r="P24" s="143">
        <f t="shared" si="22"/>
        <v>0</v>
      </c>
      <c r="Q24" s="144">
        <f t="shared" si="27"/>
        <v>0</v>
      </c>
      <c r="R24" s="148">
        <f t="shared" si="23"/>
        <v>0</v>
      </c>
      <c r="S24" s="71"/>
      <c r="T24" s="469">
        <f t="shared" si="0"/>
        <v>0</v>
      </c>
      <c r="U24" s="93"/>
      <c r="V24" s="94">
        <f t="shared" si="1"/>
        <v>0.3</v>
      </c>
      <c r="W24" s="96"/>
      <c r="X24" s="125" t="str">
        <f t="shared" si="2"/>
        <v/>
      </c>
      <c r="Y24" s="71"/>
      <c r="Z24" s="125" t="str">
        <f t="shared" si="3"/>
        <v/>
      </c>
      <c r="AA24" s="71"/>
      <c r="AB24" s="125" t="str">
        <f t="shared" si="4"/>
        <v/>
      </c>
      <c r="AC24" s="71"/>
      <c r="AD24" s="125" t="str">
        <f t="shared" si="5"/>
        <v/>
      </c>
      <c r="AE24" s="71"/>
      <c r="AF24" s="125" t="str">
        <f t="shared" si="6"/>
        <v/>
      </c>
      <c r="AG24" s="71"/>
      <c r="AH24" s="125" t="str">
        <f t="shared" si="7"/>
        <v/>
      </c>
      <c r="AI24" s="71"/>
      <c r="AJ24" s="125" t="str">
        <f t="shared" si="8"/>
        <v/>
      </c>
      <c r="AK24" s="71"/>
      <c r="AL24" s="125" t="str">
        <f t="shared" si="9"/>
        <v/>
      </c>
      <c r="AM24" s="71"/>
      <c r="AN24" s="125" t="str">
        <f t="shared" si="10"/>
        <v/>
      </c>
      <c r="AO24" s="71"/>
      <c r="AP24" s="125" t="str">
        <f t="shared" si="11"/>
        <v/>
      </c>
      <c r="AQ24" s="71"/>
      <c r="AR24" s="125" t="str">
        <f t="shared" si="12"/>
        <v/>
      </c>
      <c r="AS24" s="71"/>
      <c r="AT24" s="125" t="str">
        <f t="shared" si="13"/>
        <v/>
      </c>
      <c r="AU24" s="71"/>
      <c r="AV24" s="125" t="str">
        <f t="shared" si="14"/>
        <v/>
      </c>
      <c r="AW24" s="71"/>
      <c r="AX24" s="125" t="str">
        <f t="shared" si="15"/>
        <v/>
      </c>
      <c r="AY24" s="71"/>
      <c r="AZ24" s="92" t="str">
        <f t="shared" si="16"/>
        <v/>
      </c>
      <c r="BB24" s="92" t="str">
        <f t="shared" si="17"/>
        <v/>
      </c>
      <c r="BD24" s="92" t="str">
        <f t="shared" si="18"/>
        <v/>
      </c>
      <c r="BH24" s="82">
        <f t="shared" si="24"/>
        <v>0</v>
      </c>
      <c r="BI24" s="82">
        <f>IF(BH24=0,0,$BH24+COUNTIF(BH$11:BH23,BH24))</f>
        <v>0</v>
      </c>
      <c r="BJ24" s="78">
        <v>14</v>
      </c>
      <c r="BK24" s="78">
        <f t="shared" si="25"/>
        <v>0</v>
      </c>
      <c r="BL24" s="78">
        <f t="shared" si="20"/>
        <v>0</v>
      </c>
      <c r="BM24" s="87"/>
      <c r="BN24" s="77"/>
    </row>
    <row r="25" spans="2:66" ht="15" customHeight="1" x14ac:dyDescent="0.15">
      <c r="B25" s="69">
        <f t="shared" si="19"/>
        <v>6</v>
      </c>
      <c r="C25" s="100"/>
      <c r="D25" s="70">
        <f>IF(N25=0,0,IF(ISERROR(VLOOKUP(O25,O$11:O24,COLUMN(O$11)-COLUMN(O$11)+1,FALSE)),D24+1,D24))</f>
        <v>0</v>
      </c>
      <c r="F25" s="112"/>
      <c r="G25" s="140">
        <f t="shared" si="26"/>
        <v>0</v>
      </c>
      <c r="H25" s="452"/>
      <c r="I25" s="453"/>
      <c r="J25" s="113"/>
      <c r="K25" s="104"/>
      <c r="L25" s="126"/>
      <c r="M25" s="126"/>
      <c r="N25" s="74">
        <f>IF($BM$11&gt;MAX(N$11:N24),N24+1,0)</f>
        <v>0</v>
      </c>
      <c r="O25" s="138">
        <f t="shared" si="21"/>
        <v>0</v>
      </c>
      <c r="P25" s="141">
        <f t="shared" si="22"/>
        <v>0</v>
      </c>
      <c r="Q25" s="145">
        <f t="shared" si="27"/>
        <v>0</v>
      </c>
      <c r="R25" s="75">
        <f t="shared" si="23"/>
        <v>0</v>
      </c>
      <c r="S25" s="71"/>
      <c r="T25" s="469">
        <f t="shared" si="0"/>
        <v>0</v>
      </c>
      <c r="U25" s="93"/>
      <c r="V25" s="95">
        <f t="shared" si="1"/>
        <v>0.25</v>
      </c>
      <c r="W25" s="96"/>
      <c r="X25" s="125" t="str">
        <f t="shared" si="2"/>
        <v/>
      </c>
      <c r="Y25" s="71"/>
      <c r="Z25" s="125" t="str">
        <f t="shared" si="3"/>
        <v/>
      </c>
      <c r="AA25" s="71"/>
      <c r="AB25" s="125" t="str">
        <f t="shared" si="4"/>
        <v/>
      </c>
      <c r="AC25" s="71"/>
      <c r="AD25" s="125" t="str">
        <f t="shared" si="5"/>
        <v/>
      </c>
      <c r="AE25" s="71"/>
      <c r="AF25" s="125" t="str">
        <f t="shared" si="6"/>
        <v/>
      </c>
      <c r="AG25" s="71"/>
      <c r="AH25" s="125" t="str">
        <f t="shared" si="7"/>
        <v/>
      </c>
      <c r="AI25" s="71"/>
      <c r="AJ25" s="125" t="str">
        <f t="shared" si="8"/>
        <v/>
      </c>
      <c r="AK25" s="71"/>
      <c r="AL25" s="125" t="str">
        <f t="shared" si="9"/>
        <v/>
      </c>
      <c r="AM25" s="71"/>
      <c r="AN25" s="125" t="str">
        <f t="shared" si="10"/>
        <v/>
      </c>
      <c r="AO25" s="71"/>
      <c r="AP25" s="125" t="str">
        <f t="shared" si="11"/>
        <v/>
      </c>
      <c r="AQ25" s="71"/>
      <c r="AR25" s="125" t="str">
        <f t="shared" si="12"/>
        <v/>
      </c>
      <c r="AS25" s="71"/>
      <c r="AT25" s="125" t="str">
        <f t="shared" si="13"/>
        <v/>
      </c>
      <c r="AU25" s="71"/>
      <c r="AV25" s="125" t="str">
        <f t="shared" si="14"/>
        <v/>
      </c>
      <c r="AW25" s="71"/>
      <c r="AX25" s="125" t="str">
        <f t="shared" si="15"/>
        <v/>
      </c>
      <c r="AY25" s="71"/>
      <c r="AZ25" s="92" t="str">
        <f t="shared" si="16"/>
        <v/>
      </c>
      <c r="BB25" s="92" t="str">
        <f t="shared" si="17"/>
        <v/>
      </c>
      <c r="BD25" s="92" t="str">
        <f t="shared" si="18"/>
        <v/>
      </c>
      <c r="BH25" s="82">
        <f t="shared" si="24"/>
        <v>0</v>
      </c>
      <c r="BI25" s="82">
        <f>IF(BH25=0,0,$BH25+COUNTIF(BH$11:BH24,BH25))</f>
        <v>0</v>
      </c>
      <c r="BJ25" s="78">
        <v>15</v>
      </c>
      <c r="BK25" s="78">
        <f t="shared" si="25"/>
        <v>0</v>
      </c>
      <c r="BL25" s="78">
        <f t="shared" si="20"/>
        <v>0</v>
      </c>
      <c r="BM25" s="101" t="s">
        <v>129</v>
      </c>
      <c r="BN25" s="77"/>
    </row>
    <row r="26" spans="2:66" ht="15" customHeight="1" x14ac:dyDescent="0.15">
      <c r="B26" s="69">
        <f t="shared" si="19"/>
        <v>5</v>
      </c>
      <c r="C26" s="100"/>
      <c r="D26" s="70">
        <f>IF(N26=0,0,IF(ISERROR(VLOOKUP(O26,O$11:O25,COLUMN(O$11)-COLUMN(O$11)+1,FALSE)),D25+1,D25))</f>
        <v>0</v>
      </c>
      <c r="F26" s="112"/>
      <c r="G26" s="149">
        <f t="shared" si="26"/>
        <v>0</v>
      </c>
      <c r="H26" s="454"/>
      <c r="I26" s="455"/>
      <c r="J26" s="113"/>
      <c r="K26" s="104"/>
      <c r="L26" s="126"/>
      <c r="M26" s="126"/>
      <c r="N26" s="147">
        <f>IF($BM$11&gt;MAX(N$11:N25),N25+1,0)</f>
        <v>0</v>
      </c>
      <c r="O26" s="139">
        <f t="shared" si="21"/>
        <v>0</v>
      </c>
      <c r="P26" s="143">
        <f t="shared" si="22"/>
        <v>0</v>
      </c>
      <c r="Q26" s="144">
        <f t="shared" si="27"/>
        <v>0</v>
      </c>
      <c r="R26" s="148">
        <f t="shared" si="23"/>
        <v>0</v>
      </c>
      <c r="S26" s="71"/>
      <c r="T26" s="469">
        <f t="shared" si="0"/>
        <v>0</v>
      </c>
      <c r="U26" s="93"/>
      <c r="V26" s="94">
        <f t="shared" si="1"/>
        <v>0.2</v>
      </c>
      <c r="W26" s="96"/>
      <c r="X26" s="125" t="str">
        <f t="shared" si="2"/>
        <v/>
      </c>
      <c r="Y26" s="71"/>
      <c r="Z26" s="125" t="str">
        <f t="shared" si="3"/>
        <v/>
      </c>
      <c r="AA26" s="71"/>
      <c r="AB26" s="125" t="str">
        <f t="shared" si="4"/>
        <v/>
      </c>
      <c r="AC26" s="71"/>
      <c r="AD26" s="125" t="str">
        <f t="shared" si="5"/>
        <v/>
      </c>
      <c r="AE26" s="71"/>
      <c r="AF26" s="125" t="str">
        <f t="shared" si="6"/>
        <v/>
      </c>
      <c r="AG26" s="71"/>
      <c r="AH26" s="125" t="str">
        <f t="shared" si="7"/>
        <v/>
      </c>
      <c r="AI26" s="71"/>
      <c r="AJ26" s="125" t="str">
        <f t="shared" si="8"/>
        <v/>
      </c>
      <c r="AK26" s="71"/>
      <c r="AL26" s="125" t="str">
        <f t="shared" si="9"/>
        <v/>
      </c>
      <c r="AM26" s="71"/>
      <c r="AN26" s="125" t="str">
        <f t="shared" si="10"/>
        <v/>
      </c>
      <c r="AO26" s="71"/>
      <c r="AP26" s="125" t="str">
        <f t="shared" si="11"/>
        <v/>
      </c>
      <c r="AQ26" s="71"/>
      <c r="AR26" s="125" t="str">
        <f t="shared" si="12"/>
        <v/>
      </c>
      <c r="AS26" s="71"/>
      <c r="AT26" s="125" t="str">
        <f t="shared" si="13"/>
        <v/>
      </c>
      <c r="AU26" s="71"/>
      <c r="AV26" s="125" t="str">
        <f t="shared" si="14"/>
        <v/>
      </c>
      <c r="AW26" s="71"/>
      <c r="AX26" s="125" t="str">
        <f t="shared" si="15"/>
        <v/>
      </c>
      <c r="AY26" s="71"/>
      <c r="AZ26" s="92" t="str">
        <f t="shared" si="16"/>
        <v/>
      </c>
      <c r="BB26" s="92" t="str">
        <f t="shared" si="17"/>
        <v/>
      </c>
      <c r="BD26" s="92" t="str">
        <f t="shared" si="18"/>
        <v/>
      </c>
      <c r="BH26" s="82">
        <f t="shared" si="24"/>
        <v>0</v>
      </c>
      <c r="BI26" s="82">
        <f>IF(BH26=0,0,$BH26+COUNTIF(BH$11:BH25,BH26))</f>
        <v>0</v>
      </c>
      <c r="BJ26" s="78">
        <v>16</v>
      </c>
      <c r="BK26" s="78">
        <f t="shared" si="25"/>
        <v>0</v>
      </c>
      <c r="BL26" s="78">
        <f t="shared" si="20"/>
        <v>0</v>
      </c>
      <c r="BM26" s="101" t="s">
        <v>128</v>
      </c>
      <c r="BN26" s="77"/>
    </row>
    <row r="27" spans="2:66" ht="15" customHeight="1" x14ac:dyDescent="0.15">
      <c r="B27" s="69">
        <f t="shared" si="19"/>
        <v>4</v>
      </c>
      <c r="C27" s="100"/>
      <c r="D27" s="70">
        <f>IF(N27=0,0,IF(ISERROR(VLOOKUP(O27,O$11:O26,COLUMN(O$11)-COLUMN(O$11)+1,FALSE)),D26+1,D26))</f>
        <v>0</v>
      </c>
      <c r="F27" s="112"/>
      <c r="G27" s="140">
        <f t="shared" si="26"/>
        <v>0</v>
      </c>
      <c r="H27" s="452"/>
      <c r="I27" s="453"/>
      <c r="J27" s="113"/>
      <c r="K27" s="104"/>
      <c r="L27" s="126"/>
      <c r="M27" s="126"/>
      <c r="N27" s="74">
        <f>IF($BM$11&gt;MAX(N$11:N26),N26+1,0)</f>
        <v>0</v>
      </c>
      <c r="O27" s="138">
        <f t="shared" si="21"/>
        <v>0</v>
      </c>
      <c r="P27" s="141">
        <f t="shared" si="22"/>
        <v>0</v>
      </c>
      <c r="Q27" s="145">
        <f t="shared" si="27"/>
        <v>0</v>
      </c>
      <c r="R27" s="75">
        <f t="shared" si="23"/>
        <v>0</v>
      </c>
      <c r="S27" s="71"/>
      <c r="T27" s="469">
        <f t="shared" si="0"/>
        <v>0</v>
      </c>
      <c r="U27" s="93"/>
      <c r="V27" s="95">
        <f t="shared" si="1"/>
        <v>0.15000000000000002</v>
      </c>
      <c r="W27" s="96"/>
      <c r="X27" s="125" t="str">
        <f t="shared" si="2"/>
        <v/>
      </c>
      <c r="Y27" s="71"/>
      <c r="Z27" s="125" t="str">
        <f t="shared" si="3"/>
        <v/>
      </c>
      <c r="AA27" s="71"/>
      <c r="AB27" s="125" t="str">
        <f t="shared" si="4"/>
        <v/>
      </c>
      <c r="AC27" s="71"/>
      <c r="AD27" s="125" t="str">
        <f t="shared" si="5"/>
        <v/>
      </c>
      <c r="AE27" s="71"/>
      <c r="AF27" s="125" t="str">
        <f t="shared" si="6"/>
        <v/>
      </c>
      <c r="AG27" s="71"/>
      <c r="AH27" s="125" t="str">
        <f t="shared" si="7"/>
        <v/>
      </c>
      <c r="AI27" s="71"/>
      <c r="AJ27" s="125" t="str">
        <f t="shared" si="8"/>
        <v/>
      </c>
      <c r="AK27" s="71"/>
      <c r="AL27" s="125" t="str">
        <f t="shared" si="9"/>
        <v/>
      </c>
      <c r="AM27" s="71"/>
      <c r="AN27" s="125" t="str">
        <f t="shared" si="10"/>
        <v/>
      </c>
      <c r="AO27" s="71"/>
      <c r="AP27" s="125" t="str">
        <f t="shared" si="11"/>
        <v/>
      </c>
      <c r="AQ27" s="71"/>
      <c r="AR27" s="125" t="str">
        <f t="shared" si="12"/>
        <v/>
      </c>
      <c r="AS27" s="71"/>
      <c r="AT27" s="125" t="str">
        <f t="shared" si="13"/>
        <v/>
      </c>
      <c r="AU27" s="71"/>
      <c r="AV27" s="125" t="str">
        <f t="shared" si="14"/>
        <v/>
      </c>
      <c r="AW27" s="71"/>
      <c r="AX27" s="125" t="str">
        <f t="shared" si="15"/>
        <v/>
      </c>
      <c r="AY27" s="71"/>
      <c r="AZ27" s="92" t="str">
        <f t="shared" si="16"/>
        <v/>
      </c>
      <c r="BB27" s="92" t="str">
        <f t="shared" si="17"/>
        <v/>
      </c>
      <c r="BD27" s="92" t="str">
        <f t="shared" si="18"/>
        <v/>
      </c>
      <c r="BH27" s="82">
        <f t="shared" si="24"/>
        <v>0</v>
      </c>
      <c r="BI27" s="82">
        <f>IF(BH27=0,0,$BH27+COUNTIF(BH$11:BH26,BH27))</f>
        <v>0</v>
      </c>
      <c r="BJ27" s="78">
        <v>17</v>
      </c>
      <c r="BK27" s="78">
        <f t="shared" si="25"/>
        <v>0</v>
      </c>
      <c r="BL27" s="78">
        <f t="shared" si="20"/>
        <v>0</v>
      </c>
      <c r="BM27" s="102">
        <f>P11/20</f>
        <v>0</v>
      </c>
      <c r="BN27" s="77"/>
    </row>
    <row r="28" spans="2:66" ht="15" customHeight="1" x14ac:dyDescent="0.15">
      <c r="B28" s="69">
        <f t="shared" si="19"/>
        <v>3</v>
      </c>
      <c r="C28" s="100"/>
      <c r="D28" s="70">
        <f>IF(N28=0,0,IF(ISERROR(VLOOKUP(O28,O$11:O27,COLUMN(O$11)-COLUMN(O$11)+1,FALSE)),D27+1,D27))</f>
        <v>0</v>
      </c>
      <c r="F28" s="112"/>
      <c r="G28" s="149">
        <f t="shared" si="26"/>
        <v>0</v>
      </c>
      <c r="H28" s="454"/>
      <c r="I28" s="455"/>
      <c r="J28" s="113"/>
      <c r="K28" s="104"/>
      <c r="L28" s="126"/>
      <c r="M28" s="126"/>
      <c r="N28" s="147">
        <f>IF($BM$11&gt;MAX(N$11:N27),N27+1,0)</f>
        <v>0</v>
      </c>
      <c r="O28" s="139">
        <f t="shared" si="21"/>
        <v>0</v>
      </c>
      <c r="P28" s="143">
        <f t="shared" si="22"/>
        <v>0</v>
      </c>
      <c r="Q28" s="144">
        <f t="shared" si="27"/>
        <v>0</v>
      </c>
      <c r="R28" s="148">
        <f t="shared" si="23"/>
        <v>0</v>
      </c>
      <c r="S28" s="71"/>
      <c r="T28" s="469">
        <f t="shared" si="0"/>
        <v>0</v>
      </c>
      <c r="U28" s="93"/>
      <c r="V28" s="94">
        <f>V29+0.05</f>
        <v>0.1</v>
      </c>
      <c r="W28" s="96"/>
      <c r="X28" s="125" t="str">
        <f t="shared" si="2"/>
        <v/>
      </c>
      <c r="Y28" s="71"/>
      <c r="Z28" s="125" t="str">
        <f t="shared" si="3"/>
        <v/>
      </c>
      <c r="AA28" s="71"/>
      <c r="AB28" s="125" t="str">
        <f t="shared" si="4"/>
        <v/>
      </c>
      <c r="AC28" s="71"/>
      <c r="AD28" s="125" t="str">
        <f t="shared" si="5"/>
        <v/>
      </c>
      <c r="AE28" s="71"/>
      <c r="AF28" s="125" t="str">
        <f t="shared" si="6"/>
        <v/>
      </c>
      <c r="AG28" s="71"/>
      <c r="AH28" s="125" t="str">
        <f t="shared" si="7"/>
        <v/>
      </c>
      <c r="AI28" s="71"/>
      <c r="AJ28" s="125" t="str">
        <f t="shared" si="8"/>
        <v/>
      </c>
      <c r="AK28" s="71"/>
      <c r="AL28" s="125" t="str">
        <f t="shared" si="9"/>
        <v/>
      </c>
      <c r="AM28" s="71"/>
      <c r="AN28" s="125" t="str">
        <f t="shared" si="10"/>
        <v/>
      </c>
      <c r="AO28" s="71"/>
      <c r="AP28" s="125" t="str">
        <f t="shared" si="11"/>
        <v/>
      </c>
      <c r="AQ28" s="71"/>
      <c r="AR28" s="125" t="str">
        <f t="shared" si="12"/>
        <v/>
      </c>
      <c r="AS28" s="71"/>
      <c r="AT28" s="125" t="str">
        <f t="shared" si="13"/>
        <v/>
      </c>
      <c r="AU28" s="71"/>
      <c r="AV28" s="125" t="str">
        <f t="shared" si="14"/>
        <v/>
      </c>
      <c r="AW28" s="71"/>
      <c r="AX28" s="125" t="str">
        <f t="shared" si="15"/>
        <v/>
      </c>
      <c r="AY28" s="71"/>
      <c r="AZ28" s="92" t="str">
        <f t="shared" si="16"/>
        <v/>
      </c>
      <c r="BB28" s="92" t="str">
        <f t="shared" si="17"/>
        <v/>
      </c>
      <c r="BD28" s="92" t="str">
        <f t="shared" si="18"/>
        <v/>
      </c>
      <c r="BH28" s="82">
        <f t="shared" si="24"/>
        <v>0</v>
      </c>
      <c r="BI28" s="82">
        <f>IF(BH28=0,0,$BH28+COUNTIF(BH$11:BH27,BH28))</f>
        <v>0</v>
      </c>
      <c r="BJ28" s="78">
        <v>18</v>
      </c>
      <c r="BK28" s="78">
        <f t="shared" si="25"/>
        <v>0</v>
      </c>
      <c r="BL28" s="78">
        <f t="shared" si="20"/>
        <v>0</v>
      </c>
      <c r="BM28" s="78"/>
      <c r="BN28" s="77"/>
    </row>
    <row r="29" spans="2:66" ht="15" customHeight="1" x14ac:dyDescent="0.15">
      <c r="B29" s="69">
        <f>B30+1</f>
        <v>2</v>
      </c>
      <c r="C29" s="100"/>
      <c r="D29" s="70">
        <f>IF(N29=0,0,IF(ISERROR(VLOOKUP(O29,O$11:O28,COLUMN(O$11)-COLUMN(O$11)+1,FALSE)),D28+1,D28))</f>
        <v>0</v>
      </c>
      <c r="F29" s="112"/>
      <c r="G29" s="140">
        <f t="shared" si="26"/>
        <v>0</v>
      </c>
      <c r="H29" s="452"/>
      <c r="I29" s="453"/>
      <c r="J29" s="113"/>
      <c r="K29" s="104"/>
      <c r="L29" s="126"/>
      <c r="M29" s="126"/>
      <c r="N29" s="74">
        <f>IF($BM$11&gt;MAX(N$11:N28),N28+1,0)</f>
        <v>0</v>
      </c>
      <c r="O29" s="138">
        <f t="shared" si="21"/>
        <v>0</v>
      </c>
      <c r="P29" s="141">
        <f t="shared" si="22"/>
        <v>0</v>
      </c>
      <c r="Q29" s="145">
        <f t="shared" si="27"/>
        <v>0</v>
      </c>
      <c r="R29" s="75">
        <f t="shared" si="23"/>
        <v>0</v>
      </c>
      <c r="S29" s="71"/>
      <c r="T29" s="469">
        <f t="shared" si="0"/>
        <v>0</v>
      </c>
      <c r="U29" s="93"/>
      <c r="V29" s="95">
        <f>5%</f>
        <v>0.05</v>
      </c>
      <c r="W29" s="96"/>
      <c r="X29" s="125" t="str">
        <f>IF($V29&lt;=$R$11,"⎮","")</f>
        <v/>
      </c>
      <c r="Y29" s="71"/>
      <c r="Z29" s="125" t="str">
        <f>IF($V29&lt;=$R$12,"⎮","")</f>
        <v/>
      </c>
      <c r="AA29" s="71"/>
      <c r="AB29" s="125" t="str">
        <f>IF($V29&lt;=$R$13,"⎮","")</f>
        <v/>
      </c>
      <c r="AC29" s="71"/>
      <c r="AD29" s="125" t="str">
        <f>IF($V29&lt;=$R$14,"⎮","")</f>
        <v/>
      </c>
      <c r="AE29" s="71"/>
      <c r="AF29" s="125" t="str">
        <f>IF($V29&lt;=$R$15,"⎮","")</f>
        <v/>
      </c>
      <c r="AG29" s="71"/>
      <c r="AH29" s="125" t="str">
        <f>IF($V29&lt;=$R$16,"⎮","")</f>
        <v/>
      </c>
      <c r="AI29" s="71"/>
      <c r="AJ29" s="125" t="str">
        <f>IF($V29&lt;=$R$17,"⎮","")</f>
        <v/>
      </c>
      <c r="AK29" s="71"/>
      <c r="AL29" s="125" t="str">
        <f>IF($V29&lt;=$R$18,"⎮","")</f>
        <v/>
      </c>
      <c r="AM29" s="71"/>
      <c r="AN29" s="125" t="str">
        <f>IF($V29&lt;=$R$19,"⎮","")</f>
        <v/>
      </c>
      <c r="AO29" s="71"/>
      <c r="AP29" s="125" t="str">
        <f>IF($V29&lt;=$R$20,"⎮","")</f>
        <v/>
      </c>
      <c r="AQ29" s="71"/>
      <c r="AR29" s="125" t="str">
        <f>IF($V29&lt;=$R$21,"⎮","")</f>
        <v/>
      </c>
      <c r="AS29" s="71"/>
      <c r="AT29" s="125" t="str">
        <f>IF($V29&lt;=$R$22,"⎮","")</f>
        <v/>
      </c>
      <c r="AU29" s="71"/>
      <c r="AV29" s="125" t="str">
        <f>IF($V29&lt;=$R$23,"⎮","")</f>
        <v/>
      </c>
      <c r="AW29" s="71"/>
      <c r="AX29" s="125" t="str">
        <f>IF($V29&lt;=$R$24,"⎮","")</f>
        <v/>
      </c>
      <c r="AY29" s="71"/>
      <c r="AZ29" s="92" t="str">
        <f>IF($V29&lt;=$R$25,"⎮","")</f>
        <v/>
      </c>
      <c r="BB29" s="92" t="str">
        <f>IF($V29&lt;=$R$26,"⎮","")</f>
        <v/>
      </c>
      <c r="BD29" s="92" t="str">
        <f>IF($V29&lt;=$R$27,"⎮","")</f>
        <v/>
      </c>
      <c r="BH29" s="82">
        <f t="shared" si="24"/>
        <v>0</v>
      </c>
      <c r="BI29" s="82">
        <f>IF(BH29=0,0,$BH29+COUNTIF(BH$11:BH28,BH29))</f>
        <v>0</v>
      </c>
      <c r="BJ29" s="78">
        <v>19</v>
      </c>
      <c r="BK29" s="78">
        <f t="shared" si="25"/>
        <v>0</v>
      </c>
      <c r="BL29" s="78">
        <f t="shared" si="20"/>
        <v>0</v>
      </c>
      <c r="BM29" s="78"/>
      <c r="BN29" s="77"/>
    </row>
    <row r="30" spans="2:66" ht="15" customHeight="1" x14ac:dyDescent="0.15">
      <c r="B30" s="69">
        <v>1</v>
      </c>
      <c r="C30" s="100"/>
      <c r="D30" s="70">
        <f>IF(N30=0,0,IF(ISERROR(VLOOKUP(O30,O$11:O29,COLUMN(O$11)-COLUMN(O$11)+1,FALSE)),D29+1,D29))</f>
        <v>0</v>
      </c>
      <c r="F30" s="112"/>
      <c r="G30" s="149">
        <f t="shared" si="26"/>
        <v>0</v>
      </c>
      <c r="H30" s="454"/>
      <c r="I30" s="455"/>
      <c r="J30" s="113"/>
      <c r="K30" s="104"/>
      <c r="L30" s="126"/>
      <c r="M30" s="126"/>
      <c r="N30" s="147">
        <f>IF($BM$11&gt;MAX(N$11:N29),N29+1,0)</f>
        <v>0</v>
      </c>
      <c r="O30" s="139">
        <f t="shared" si="21"/>
        <v>0</v>
      </c>
      <c r="P30" s="143">
        <f t="shared" si="22"/>
        <v>0</v>
      </c>
      <c r="Q30" s="144">
        <f>IF(P30&gt;0,Q29+P30,0)</f>
        <v>0</v>
      </c>
      <c r="R30" s="148">
        <f t="shared" si="23"/>
        <v>0</v>
      </c>
      <c r="S30" s="71"/>
      <c r="T30" s="121"/>
      <c r="U30" s="121"/>
      <c r="V30" s="471" t="s">
        <v>159</v>
      </c>
      <c r="W30" s="121"/>
      <c r="X30" s="99">
        <f>N11</f>
        <v>0</v>
      </c>
      <c r="Y30" s="127"/>
      <c r="Z30" s="99">
        <f>N12</f>
        <v>0</v>
      </c>
      <c r="AA30" s="127"/>
      <c r="AB30" s="99">
        <f>N13</f>
        <v>0</v>
      </c>
      <c r="AC30" s="127"/>
      <c r="AD30" s="99">
        <f>N14</f>
        <v>0</v>
      </c>
      <c r="AE30" s="127"/>
      <c r="AF30" s="99">
        <f>N15</f>
        <v>0</v>
      </c>
      <c r="AG30" s="127"/>
      <c r="AH30" s="99">
        <f>N16</f>
        <v>0</v>
      </c>
      <c r="AI30" s="127"/>
      <c r="AJ30" s="99">
        <f>N17</f>
        <v>0</v>
      </c>
      <c r="AK30" s="127"/>
      <c r="AL30" s="99">
        <f>N18</f>
        <v>0</v>
      </c>
      <c r="AM30" s="127"/>
      <c r="AN30" s="99">
        <f>N19</f>
        <v>0</v>
      </c>
      <c r="AO30" s="127"/>
      <c r="AP30" s="99">
        <f>N20</f>
        <v>0</v>
      </c>
      <c r="AQ30" s="127"/>
      <c r="AR30" s="99">
        <f>N21</f>
        <v>0</v>
      </c>
      <c r="AS30" s="127"/>
      <c r="AT30" s="99">
        <f>N22</f>
        <v>0</v>
      </c>
      <c r="AU30" s="127"/>
      <c r="AV30" s="99">
        <f>N23</f>
        <v>0</v>
      </c>
      <c r="AW30" s="127"/>
      <c r="AX30" s="99">
        <f>N24</f>
        <v>0</v>
      </c>
      <c r="AY30" s="127"/>
      <c r="AZ30" s="99">
        <f>N25</f>
        <v>0</v>
      </c>
      <c r="BA30" s="68"/>
      <c r="BB30" s="99">
        <f>N26</f>
        <v>0</v>
      </c>
      <c r="BC30" s="68"/>
      <c r="BD30" s="99">
        <f>N27</f>
        <v>0</v>
      </c>
      <c r="BE30" s="68"/>
      <c r="BH30" s="82">
        <f t="shared" si="24"/>
        <v>0</v>
      </c>
      <c r="BI30" s="82">
        <f>IF(BH30=0,0,$BH30+COUNTIF(BH$11:BH29,BH30))</f>
        <v>0</v>
      </c>
      <c r="BJ30" s="78">
        <v>20</v>
      </c>
      <c r="BK30" s="78">
        <f t="shared" si="25"/>
        <v>0</v>
      </c>
      <c r="BL30" s="78">
        <f t="shared" si="20"/>
        <v>0</v>
      </c>
      <c r="BM30" s="78"/>
      <c r="BN30" s="77"/>
    </row>
    <row r="31" spans="2:66" ht="14" customHeight="1" x14ac:dyDescent="0.15">
      <c r="F31" s="114"/>
      <c r="G31" s="115"/>
      <c r="H31" s="115"/>
      <c r="I31" s="115"/>
      <c r="J31" s="116"/>
      <c r="L31" s="71"/>
      <c r="M31" s="71"/>
      <c r="N31" s="71"/>
      <c r="O31" s="128"/>
      <c r="P31" s="71"/>
      <c r="Q31" s="71"/>
      <c r="R31" s="71"/>
      <c r="S31" s="71"/>
      <c r="T31" s="121"/>
      <c r="U31" s="121"/>
      <c r="V31" s="129" t="s">
        <v>133</v>
      </c>
      <c r="W31" s="130"/>
      <c r="X31" s="695">
        <f>IF(X30&gt;0,X30/MAX($N$11:$N$30),0)</f>
        <v>0</v>
      </c>
      <c r="Y31" s="695"/>
      <c r="Z31" s="695">
        <f>IF(Z30&gt;0,Z30/MAX($N$11:$N$30),0)</f>
        <v>0</v>
      </c>
      <c r="AA31" s="695"/>
      <c r="AB31" s="695">
        <f>IF(AB30&gt;0,AB30/MAX($N$11:$N$30),0)</f>
        <v>0</v>
      </c>
      <c r="AC31" s="695"/>
      <c r="AD31" s="695">
        <f>IF(AD30&gt;0,AD30/MAX($N$11:$N$30),0)</f>
        <v>0</v>
      </c>
      <c r="AE31" s="695"/>
      <c r="AF31" s="695">
        <f>IF(AF30&gt;0,AF30/MAX($N$11:$N$30),0)</f>
        <v>0</v>
      </c>
      <c r="AG31" s="695"/>
      <c r="AH31" s="695">
        <f>IF(AH30&gt;0,AH30/MAX($N$11:$N$30),0)</f>
        <v>0</v>
      </c>
      <c r="AI31" s="695"/>
      <c r="AJ31" s="695">
        <f>IF(AJ30&gt;0,AJ30/MAX($N$11:$N$30),0)</f>
        <v>0</v>
      </c>
      <c r="AK31" s="695"/>
      <c r="AL31" s="695">
        <f>IF(AL30&gt;0,AL30/MAX($N$11:$N$30),0)</f>
        <v>0</v>
      </c>
      <c r="AM31" s="695"/>
      <c r="AN31" s="695">
        <f>IF(AN30&gt;0,AN30/MAX($N$11:$N$30),0)</f>
        <v>0</v>
      </c>
      <c r="AO31" s="695"/>
      <c r="AP31" s="695">
        <f>IF(AP30&gt;0,AP30/MAX($N$11:$N$30),0)</f>
        <v>0</v>
      </c>
      <c r="AQ31" s="695"/>
      <c r="AR31" s="695">
        <f>IF(AR30&gt;0,AR30/MAX($N$11:$N$30),0)</f>
        <v>0</v>
      </c>
      <c r="AS31" s="695"/>
      <c r="AT31" s="695">
        <f>IF(AT30&gt;0,AT30/MAX($N$11:$N$30),0)</f>
        <v>0</v>
      </c>
      <c r="AU31" s="695"/>
      <c r="AV31" s="695">
        <f>IF(AV30&gt;0,AV30/MAX($N$11:$N$30),0)</f>
        <v>0</v>
      </c>
      <c r="AW31" s="695"/>
      <c r="AX31" s="695">
        <f>IF(AX30&gt;0,AX30/MAX($N$11:$N$30),0)</f>
        <v>0</v>
      </c>
      <c r="AY31" s="695"/>
      <c r="AZ31" s="694">
        <f>IF(AZ30&gt;0,AZ30/MAX($N$11:$N$30),0)</f>
        <v>0</v>
      </c>
      <c r="BA31" s="694"/>
      <c r="BB31" s="694">
        <f>IF(BB30&gt;0,BB30/MAX($N$11:$N$30),0)</f>
        <v>0</v>
      </c>
      <c r="BC31" s="694"/>
      <c r="BD31" s="694">
        <f>IF(BD30&gt;0,BD30/MAX($N$11:$N$30),0)</f>
        <v>0</v>
      </c>
      <c r="BE31" s="694"/>
      <c r="BH31">
        <f t="shared" si="24"/>
        <v>0</v>
      </c>
    </row>
    <row r="32" spans="2:66" x14ac:dyDescent="0.15">
      <c r="L32" s="71"/>
      <c r="M32" s="71"/>
      <c r="N32" s="71"/>
      <c r="O32" s="71"/>
      <c r="P32" s="71"/>
      <c r="Q32" s="71"/>
      <c r="R32" s="71"/>
      <c r="S32" s="71"/>
      <c r="T32" s="121"/>
      <c r="U32" s="121"/>
      <c r="V32" s="121"/>
      <c r="W32" s="121"/>
      <c r="X32" s="91"/>
      <c r="Y32" s="71"/>
      <c r="Z32" s="91"/>
      <c r="AA32" s="71"/>
      <c r="AB32" s="91"/>
      <c r="AC32" s="71"/>
      <c r="AD32" s="91"/>
      <c r="AE32" s="71"/>
      <c r="AF32" s="91"/>
      <c r="AG32" s="71"/>
      <c r="AH32" s="91"/>
      <c r="AI32" s="71"/>
      <c r="AJ32" s="91"/>
      <c r="AK32" s="71"/>
      <c r="AL32" s="91"/>
      <c r="AM32" s="71"/>
      <c r="AN32" s="91"/>
      <c r="AO32" s="71"/>
      <c r="AP32" s="91"/>
      <c r="AQ32" s="71"/>
      <c r="AR32" s="91"/>
      <c r="AS32" s="71"/>
      <c r="AT32" s="91"/>
      <c r="AU32" s="71"/>
      <c r="AV32" s="91"/>
      <c r="AW32" s="71"/>
      <c r="AX32" s="91"/>
      <c r="AY32" s="71"/>
      <c r="AZ32" s="91"/>
      <c r="BB32" s="91"/>
      <c r="BD32" s="91"/>
    </row>
    <row r="33" spans="2:65" ht="18" x14ac:dyDescent="0.2">
      <c r="L33" s="71"/>
      <c r="M33" s="71"/>
      <c r="N33" s="120" t="s">
        <v>138</v>
      </c>
      <c r="O33" s="71"/>
      <c r="P33" s="71"/>
      <c r="Q33" s="71"/>
      <c r="R33" s="71"/>
      <c r="S33" s="71"/>
      <c r="T33" s="71"/>
      <c r="U33" s="71"/>
      <c r="V33" s="71"/>
      <c r="W33" s="71"/>
      <c r="X33" s="71"/>
      <c r="Y33" s="71"/>
      <c r="Z33" s="71"/>
      <c r="AA33" s="71"/>
      <c r="AB33" s="71"/>
      <c r="AC33" s="71"/>
      <c r="AD33" s="71"/>
      <c r="AE33" s="71"/>
      <c r="AF33" s="71"/>
      <c r="AG33" s="71"/>
      <c r="AH33" s="71"/>
      <c r="AI33" s="71"/>
      <c r="AJ33" s="71"/>
      <c r="AK33" s="71"/>
      <c r="AL33" s="71"/>
      <c r="AM33" s="71"/>
      <c r="AN33" s="71"/>
      <c r="AO33" s="71"/>
      <c r="AP33" s="71"/>
      <c r="AQ33" s="71"/>
      <c r="AR33" s="71"/>
      <c r="AS33" s="71"/>
      <c r="AT33" s="71"/>
      <c r="AU33" s="71"/>
      <c r="AV33" s="71"/>
      <c r="AW33" s="71"/>
      <c r="AX33" s="71"/>
      <c r="AY33" s="71"/>
    </row>
    <row r="34" spans="2:65" x14ac:dyDescent="0.15">
      <c r="I34" s="316"/>
      <c r="L34" s="71"/>
      <c r="M34" s="71"/>
      <c r="N34" s="71"/>
      <c r="O34" s="71"/>
      <c r="P34" s="71"/>
      <c r="Q34" s="71"/>
      <c r="R34" s="71"/>
      <c r="S34" s="71"/>
      <c r="T34" s="122"/>
      <c r="U34" s="122"/>
      <c r="V34" s="122"/>
      <c r="W34" s="122"/>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row>
    <row r="35" spans="2:65" ht="14" x14ac:dyDescent="0.15">
      <c r="F35" s="449"/>
      <c r="G35" s="449" t="s">
        <v>149</v>
      </c>
      <c r="H35" s="449"/>
      <c r="I35" s="449"/>
      <c r="J35" s="449"/>
      <c r="K35" s="449"/>
      <c r="L35" s="71"/>
      <c r="M35" s="71"/>
      <c r="N35" s="146" t="s">
        <v>89</v>
      </c>
      <c r="O35" s="150" t="s">
        <v>90</v>
      </c>
      <c r="P35" s="150" t="s">
        <v>91</v>
      </c>
      <c r="Q35" s="150" t="s">
        <v>92</v>
      </c>
      <c r="R35" s="146" t="s">
        <v>93</v>
      </c>
      <c r="S35" s="131"/>
      <c r="T35" s="698" t="s">
        <v>94</v>
      </c>
      <c r="U35" s="132"/>
      <c r="V35" s="697" t="s">
        <v>95</v>
      </c>
      <c r="W35" s="122"/>
      <c r="X35" s="71"/>
      <c r="Y35" s="71"/>
      <c r="Z35" s="71"/>
      <c r="AA35" s="71"/>
      <c r="AB35" s="71"/>
      <c r="AC35" s="71"/>
      <c r="AD35" s="71"/>
      <c r="AE35" s="71"/>
      <c r="AF35" s="71"/>
      <c r="AG35" s="71"/>
      <c r="AH35" s="71"/>
      <c r="AI35" s="71"/>
      <c r="AJ35" s="71"/>
      <c r="AK35" s="71"/>
      <c r="AL35" s="71"/>
      <c r="AM35" s="71"/>
      <c r="AN35" s="71"/>
      <c r="AO35" s="71"/>
      <c r="AP35" s="71"/>
      <c r="AQ35" s="71"/>
      <c r="AR35" s="71"/>
      <c r="AS35" s="71"/>
      <c r="AT35" s="71"/>
      <c r="AU35" s="71"/>
      <c r="AV35" s="71"/>
      <c r="AW35" s="71"/>
      <c r="AX35" s="71"/>
      <c r="AY35" s="71"/>
    </row>
    <row r="36" spans="2:65" ht="14" x14ac:dyDescent="0.15">
      <c r="F36" s="449"/>
      <c r="G36" s="449"/>
      <c r="H36" s="449"/>
      <c r="I36" s="449"/>
      <c r="J36" s="449"/>
      <c r="K36" s="449"/>
      <c r="L36" s="71"/>
      <c r="M36" s="71"/>
      <c r="N36" s="146" t="s">
        <v>96</v>
      </c>
      <c r="O36" s="150" t="s">
        <v>97</v>
      </c>
      <c r="P36" s="150" t="s">
        <v>89</v>
      </c>
      <c r="Q36" s="150" t="s">
        <v>98</v>
      </c>
      <c r="R36" s="146" t="s">
        <v>99</v>
      </c>
      <c r="S36" s="133"/>
      <c r="T36" s="698"/>
      <c r="U36" s="132"/>
      <c r="V36" s="697"/>
      <c r="W36" s="122"/>
      <c r="X36" s="71"/>
      <c r="Y36" s="71"/>
      <c r="Z36" s="71"/>
      <c r="AA36" s="71"/>
      <c r="AB36" s="71"/>
      <c r="AC36" s="71"/>
      <c r="AD36" s="71"/>
      <c r="AE36" s="71"/>
      <c r="AF36" s="71"/>
      <c r="AG36" s="71"/>
      <c r="AH36" s="71"/>
      <c r="AI36" s="71"/>
      <c r="AJ36" s="71"/>
      <c r="AK36" s="71"/>
      <c r="AL36" s="71"/>
      <c r="AM36" s="71"/>
      <c r="AN36" s="71"/>
      <c r="AO36" s="71"/>
      <c r="AP36" s="71"/>
      <c r="AQ36" s="71"/>
      <c r="AR36" s="71"/>
      <c r="AS36" s="71"/>
      <c r="AT36" s="71"/>
      <c r="AU36" s="71"/>
      <c r="AV36" s="71"/>
      <c r="AW36" s="71"/>
      <c r="AX36" s="71"/>
      <c r="AY36" s="71"/>
      <c r="BH36" s="89" t="s">
        <v>132</v>
      </c>
      <c r="BI36" s="89"/>
      <c r="BL36" s="79" t="s">
        <v>125</v>
      </c>
      <c r="BM36" s="79"/>
    </row>
    <row r="37" spans="2:65" ht="12" customHeight="1" thickBot="1" x14ac:dyDescent="0.2">
      <c r="F37" s="449" t="s">
        <v>150</v>
      </c>
      <c r="G37" s="448"/>
      <c r="H37" s="449"/>
      <c r="I37" s="449"/>
      <c r="J37" s="449"/>
      <c r="K37" s="449"/>
      <c r="L37" s="71"/>
      <c r="M37" s="71"/>
      <c r="N37" s="134"/>
      <c r="O37" s="103"/>
      <c r="P37" s="103"/>
      <c r="Q37" s="103"/>
      <c r="R37" s="71"/>
      <c r="S37" s="133"/>
      <c r="T37" s="470">
        <f t="shared" ref="T37:T56" si="28">B38*BM$54</f>
        <v>0</v>
      </c>
      <c r="U37" s="97"/>
      <c r="V37" s="94">
        <f t="shared" ref="V37:V54" si="29">V38+0.05</f>
        <v>1.0000000000000002</v>
      </c>
      <c r="W37" s="122"/>
      <c r="X37" s="135" t="str">
        <f t="shared" ref="X37:X55" si="30">IF($V37&lt;=$R$38,"⎮","")</f>
        <v/>
      </c>
      <c r="Y37" s="71"/>
      <c r="Z37" s="135" t="str">
        <f t="shared" ref="Z37:Z55" si="31">IF($V37&lt;=$R$39,"⎮","")</f>
        <v/>
      </c>
      <c r="AA37" s="71"/>
      <c r="AB37" s="135" t="str">
        <f t="shared" ref="AB37:AB55" si="32">IF($V37&lt;=$R$40,"⎮","")</f>
        <v/>
      </c>
      <c r="AC37" s="71"/>
      <c r="AD37" s="135" t="str">
        <f t="shared" ref="AD37:AD55" si="33">IF($V37&lt;=$R$41,"⎮","")</f>
        <v/>
      </c>
      <c r="AE37" s="71"/>
      <c r="AF37" s="135" t="str">
        <f t="shared" ref="AF37:AF55" si="34">IF($V37&lt;=$R$42,"⎮","")</f>
        <v/>
      </c>
      <c r="AG37" s="71"/>
      <c r="AH37" s="135" t="str">
        <f t="shared" ref="AH37:AH55" si="35">IF($V37&lt;=$R$43,"⎮","")</f>
        <v/>
      </c>
      <c r="AI37" s="71"/>
      <c r="AJ37" s="135" t="str">
        <f t="shared" ref="AJ37:AJ55" si="36">IF($V37&lt;=$R$44,"⎮","")</f>
        <v/>
      </c>
      <c r="AK37" s="71"/>
      <c r="AL37" s="135" t="str">
        <f t="shared" ref="AL37:AL55" si="37">IF($V37&lt;=$R$45,"⎮","")</f>
        <v/>
      </c>
      <c r="AM37" s="71"/>
      <c r="AN37" s="135" t="str">
        <f t="shared" ref="AN37:AN55" si="38">IF($V37&lt;=$R$46,"⎮","")</f>
        <v/>
      </c>
      <c r="AO37" s="71"/>
      <c r="AP37" s="135" t="str">
        <f t="shared" ref="AP37:AP55" si="39">IF($V37&lt;=$R$47,"⎮","")</f>
        <v/>
      </c>
      <c r="AQ37" s="71"/>
      <c r="AR37" s="135" t="str">
        <f t="shared" ref="AR37:AR55" si="40">IF($V37&lt;=$R$48,"⎮","")</f>
        <v/>
      </c>
      <c r="AS37" s="71"/>
      <c r="AT37" s="135" t="str">
        <f t="shared" ref="AT37:AT55" si="41">IF($V37&lt;=$R$49,"⎮","")</f>
        <v/>
      </c>
      <c r="AU37" s="71"/>
      <c r="AV37" s="135" t="str">
        <f t="shared" ref="AV37:AV55" si="42">IF($V37&lt;=$R$50,"⎮","")</f>
        <v/>
      </c>
      <c r="AW37" s="71"/>
      <c r="AX37" s="135" t="str">
        <f t="shared" ref="AX37:AX55" si="43">IF($V37&lt;=$R$51,"⎮","")</f>
        <v/>
      </c>
      <c r="AY37" s="71"/>
      <c r="AZ37" s="90" t="str">
        <f t="shared" ref="AZ37:AZ55" si="44">IF($V37&lt;=$R$52,"⎮","")</f>
        <v/>
      </c>
      <c r="BB37" s="90" t="str">
        <f t="shared" ref="BB37:BB55" si="45">IF($V37&lt;=$R$53,"⎮","")</f>
        <v/>
      </c>
      <c r="BD37" s="90" t="str">
        <f t="shared" ref="BD37:BD55" si="46">IF($V37&lt;=$R$54,"⎮","")</f>
        <v/>
      </c>
      <c r="BH37" s="83" t="s">
        <v>130</v>
      </c>
      <c r="BI37" s="83" t="s">
        <v>131</v>
      </c>
      <c r="BJ37" s="84"/>
      <c r="BK37" s="85" t="s">
        <v>12</v>
      </c>
      <c r="BL37" s="86" t="s">
        <v>126</v>
      </c>
      <c r="BM37" s="80" t="s">
        <v>124</v>
      </c>
    </row>
    <row r="38" spans="2:65" ht="15" customHeight="1" x14ac:dyDescent="0.15">
      <c r="B38" s="69">
        <f t="shared" ref="B38:B55" si="47">B39+1</f>
        <v>20</v>
      </c>
      <c r="C38" s="105"/>
      <c r="D38" s="105"/>
      <c r="E38" s="106"/>
      <c r="F38" s="449" t="s">
        <v>150</v>
      </c>
      <c r="G38" s="450"/>
      <c r="H38" s="451"/>
      <c r="I38" s="451"/>
      <c r="J38" s="451"/>
      <c r="K38" s="451"/>
      <c r="L38" s="126"/>
      <c r="M38" s="126"/>
      <c r="N38" s="74">
        <f t="shared" ref="N38:N57" si="48">IF(BL38&gt;0,BJ38,0)</f>
        <v>0</v>
      </c>
      <c r="O38" s="76">
        <f>IFERROR(VLOOKUP(N38,$BI$38:$BL$57,COLUMN(BK$38)-COLUMN($BI$38)+1,FALSE),0)</f>
        <v>0</v>
      </c>
      <c r="P38" s="145">
        <f t="shared" ref="P38:P57" si="49">SUMIF($O$11:$O$30,O38,$P$11:$P$30)</f>
        <v>0</v>
      </c>
      <c r="Q38" s="142">
        <f>IF(P38&gt;0,P38,0)</f>
        <v>0</v>
      </c>
      <c r="R38" s="75">
        <f>IF(MAX($Q$38:$Q$57)=0,0,Q38/MAX($Q$38:$Q$57))</f>
        <v>0</v>
      </c>
      <c r="S38" s="133"/>
      <c r="T38" s="470">
        <f t="shared" si="28"/>
        <v>0</v>
      </c>
      <c r="U38" s="97"/>
      <c r="V38" s="95">
        <f t="shared" si="29"/>
        <v>0.95000000000000029</v>
      </c>
      <c r="W38" s="98"/>
      <c r="X38" s="135" t="str">
        <f t="shared" si="30"/>
        <v/>
      </c>
      <c r="Y38" s="71"/>
      <c r="Z38" s="135" t="str">
        <f t="shared" si="31"/>
        <v/>
      </c>
      <c r="AA38" s="71"/>
      <c r="AB38" s="135" t="str">
        <f t="shared" si="32"/>
        <v/>
      </c>
      <c r="AC38" s="71"/>
      <c r="AD38" s="135" t="str">
        <f t="shared" si="33"/>
        <v/>
      </c>
      <c r="AE38" s="71"/>
      <c r="AF38" s="135" t="str">
        <f t="shared" si="34"/>
        <v/>
      </c>
      <c r="AG38" s="71"/>
      <c r="AH38" s="135" t="str">
        <f t="shared" si="35"/>
        <v/>
      </c>
      <c r="AI38" s="71"/>
      <c r="AJ38" s="135" t="str">
        <f t="shared" si="36"/>
        <v/>
      </c>
      <c r="AK38" s="71"/>
      <c r="AL38" s="135" t="str">
        <f t="shared" si="37"/>
        <v/>
      </c>
      <c r="AM38" s="71"/>
      <c r="AN38" s="135" t="str">
        <f t="shared" si="38"/>
        <v/>
      </c>
      <c r="AO38" s="71"/>
      <c r="AP38" s="135" t="str">
        <f t="shared" si="39"/>
        <v/>
      </c>
      <c r="AQ38" s="71"/>
      <c r="AR38" s="135" t="str">
        <f t="shared" si="40"/>
        <v/>
      </c>
      <c r="AS38" s="71"/>
      <c r="AT38" s="135" t="str">
        <f t="shared" si="41"/>
        <v/>
      </c>
      <c r="AU38" s="71"/>
      <c r="AV38" s="135" t="str">
        <f t="shared" si="42"/>
        <v/>
      </c>
      <c r="AW38" s="71"/>
      <c r="AX38" s="135" t="str">
        <f t="shared" si="43"/>
        <v/>
      </c>
      <c r="AY38" s="71"/>
      <c r="AZ38" s="90" t="str">
        <f t="shared" si="44"/>
        <v/>
      </c>
      <c r="BB38" s="90" t="str">
        <f t="shared" si="45"/>
        <v/>
      </c>
      <c r="BD38" s="90" t="str">
        <f t="shared" si="46"/>
        <v/>
      </c>
      <c r="BH38" s="82">
        <f t="shared" ref="BH38:BH57" si="50">IF(BL38=0,0,COUNTIF(BL$38:BL$57,"&gt;"&amp;BL38)+1)</f>
        <v>0</v>
      </c>
      <c r="BI38" s="88">
        <f>BH38</f>
        <v>0</v>
      </c>
      <c r="BJ38" s="78">
        <v>1</v>
      </c>
      <c r="BK38" s="78">
        <f t="shared" ref="BK38:BK57" si="51">IFERROR(VLOOKUP(BJ38,D$11:O$30,COLUMN(O$11)-COLUMN(D$11)+1,FALSE),0)</f>
        <v>0</v>
      </c>
      <c r="BL38" s="78">
        <f t="shared" ref="BL38:BL57" si="52">SUMIF(O$11:O$30,BK38,P$11:P$30)</f>
        <v>0</v>
      </c>
      <c r="BM38" s="81">
        <f>MAX(BI39:BI57)</f>
        <v>0</v>
      </c>
    </row>
    <row r="39" spans="2:65" ht="15" customHeight="1" x14ac:dyDescent="0.15">
      <c r="B39" s="69">
        <f t="shared" si="47"/>
        <v>19</v>
      </c>
      <c r="C39" s="105"/>
      <c r="D39" s="105"/>
      <c r="E39" s="106"/>
      <c r="F39" s="449" t="s">
        <v>150</v>
      </c>
      <c r="G39" s="450"/>
      <c r="H39" s="451"/>
      <c r="I39" s="451"/>
      <c r="J39" s="451"/>
      <c r="K39" s="451"/>
      <c r="L39" s="126"/>
      <c r="M39" s="126"/>
      <c r="N39" s="147">
        <f t="shared" si="48"/>
        <v>0</v>
      </c>
      <c r="O39" s="139">
        <f t="shared" ref="O39:O57" si="53">IFERROR(VLOOKUP(N39,$BI$38:$BL$57,COLUMN(BK$38)-COLUMN($BI$38)+1,FALSE),0)</f>
        <v>0</v>
      </c>
      <c r="P39" s="143">
        <f t="shared" si="49"/>
        <v>0</v>
      </c>
      <c r="Q39" s="144">
        <f>IF(P39&gt;0,Q38+P39,0)</f>
        <v>0</v>
      </c>
      <c r="R39" s="148">
        <f t="shared" ref="R39:R57" si="54">IF(MAX($Q$38:$Q$57)=0,0,Q39/MAX($Q$38:$Q$57))</f>
        <v>0</v>
      </c>
      <c r="S39" s="133"/>
      <c r="T39" s="470">
        <f t="shared" si="28"/>
        <v>0</v>
      </c>
      <c r="U39" s="97"/>
      <c r="V39" s="94">
        <f t="shared" si="29"/>
        <v>0.90000000000000024</v>
      </c>
      <c r="W39" s="98"/>
      <c r="X39" s="135" t="str">
        <f t="shared" si="30"/>
        <v/>
      </c>
      <c r="Y39" s="71"/>
      <c r="Z39" s="135" t="str">
        <f t="shared" si="31"/>
        <v/>
      </c>
      <c r="AA39" s="71"/>
      <c r="AB39" s="135" t="str">
        <f t="shared" si="32"/>
        <v/>
      </c>
      <c r="AC39" s="71"/>
      <c r="AD39" s="135" t="str">
        <f t="shared" si="33"/>
        <v/>
      </c>
      <c r="AE39" s="71"/>
      <c r="AF39" s="135" t="str">
        <f t="shared" si="34"/>
        <v/>
      </c>
      <c r="AG39" s="71"/>
      <c r="AH39" s="135" t="str">
        <f t="shared" si="35"/>
        <v/>
      </c>
      <c r="AI39" s="71"/>
      <c r="AJ39" s="135" t="str">
        <f t="shared" si="36"/>
        <v/>
      </c>
      <c r="AK39" s="71"/>
      <c r="AL39" s="135" t="str">
        <f t="shared" si="37"/>
        <v/>
      </c>
      <c r="AM39" s="71"/>
      <c r="AN39" s="135" t="str">
        <f t="shared" si="38"/>
        <v/>
      </c>
      <c r="AO39" s="71"/>
      <c r="AP39" s="135" t="str">
        <f t="shared" si="39"/>
        <v/>
      </c>
      <c r="AQ39" s="71"/>
      <c r="AR39" s="135" t="str">
        <f t="shared" si="40"/>
        <v/>
      </c>
      <c r="AS39" s="71"/>
      <c r="AT39" s="135" t="str">
        <f t="shared" si="41"/>
        <v/>
      </c>
      <c r="AU39" s="71"/>
      <c r="AV39" s="135" t="str">
        <f t="shared" si="42"/>
        <v/>
      </c>
      <c r="AW39" s="71"/>
      <c r="AX39" s="135" t="str">
        <f t="shared" si="43"/>
        <v/>
      </c>
      <c r="AY39" s="71"/>
      <c r="AZ39" s="90" t="str">
        <f t="shared" si="44"/>
        <v/>
      </c>
      <c r="BB39" s="90" t="str">
        <f t="shared" si="45"/>
        <v/>
      </c>
      <c r="BD39" s="90" t="str">
        <f t="shared" si="46"/>
        <v/>
      </c>
      <c r="BH39" s="82">
        <f t="shared" si="50"/>
        <v>0</v>
      </c>
      <c r="BI39" s="82">
        <f>IF(BH39=0,0,$BH39+COUNTIF(BH$38:BH38,BH39))</f>
        <v>0</v>
      </c>
      <c r="BJ39" s="78">
        <v>2</v>
      </c>
      <c r="BK39" s="78">
        <f t="shared" si="51"/>
        <v>0</v>
      </c>
      <c r="BL39" s="78">
        <f t="shared" si="52"/>
        <v>0</v>
      </c>
    </row>
    <row r="40" spans="2:65" ht="15" customHeight="1" x14ac:dyDescent="0.15">
      <c r="B40" s="69">
        <f t="shared" si="47"/>
        <v>18</v>
      </c>
      <c r="C40" s="105"/>
      <c r="D40" s="105"/>
      <c r="E40" s="106"/>
      <c r="F40" s="449" t="s">
        <v>150</v>
      </c>
      <c r="G40" s="450"/>
      <c r="H40" s="451"/>
      <c r="I40" s="451"/>
      <c r="J40" s="451"/>
      <c r="K40" s="451"/>
      <c r="L40" s="126"/>
      <c r="M40" s="126"/>
      <c r="N40" s="74">
        <f t="shared" si="48"/>
        <v>0</v>
      </c>
      <c r="O40" s="138">
        <f t="shared" si="53"/>
        <v>0</v>
      </c>
      <c r="P40" s="141">
        <f t="shared" si="49"/>
        <v>0</v>
      </c>
      <c r="Q40" s="145">
        <f t="shared" ref="Q40:Q57" si="55">IF(P40&gt;0,Q39+P40,0)</f>
        <v>0</v>
      </c>
      <c r="R40" s="75">
        <f t="shared" si="54"/>
        <v>0</v>
      </c>
      <c r="S40" s="133"/>
      <c r="T40" s="470">
        <f t="shared" si="28"/>
        <v>0</v>
      </c>
      <c r="U40" s="97"/>
      <c r="V40" s="95">
        <f t="shared" si="29"/>
        <v>0.8500000000000002</v>
      </c>
      <c r="W40" s="98"/>
      <c r="X40" s="135" t="str">
        <f t="shared" si="30"/>
        <v/>
      </c>
      <c r="Y40" s="71"/>
      <c r="Z40" s="135" t="str">
        <f t="shared" si="31"/>
        <v/>
      </c>
      <c r="AA40" s="71"/>
      <c r="AB40" s="135" t="str">
        <f t="shared" si="32"/>
        <v/>
      </c>
      <c r="AC40" s="71"/>
      <c r="AD40" s="135" t="str">
        <f t="shared" si="33"/>
        <v/>
      </c>
      <c r="AE40" s="71"/>
      <c r="AF40" s="135" t="str">
        <f t="shared" si="34"/>
        <v/>
      </c>
      <c r="AG40" s="71"/>
      <c r="AH40" s="135" t="str">
        <f t="shared" si="35"/>
        <v/>
      </c>
      <c r="AI40" s="71"/>
      <c r="AJ40" s="135" t="str">
        <f t="shared" si="36"/>
        <v/>
      </c>
      <c r="AK40" s="71"/>
      <c r="AL40" s="135" t="str">
        <f t="shared" si="37"/>
        <v/>
      </c>
      <c r="AM40" s="71"/>
      <c r="AN40" s="135" t="str">
        <f t="shared" si="38"/>
        <v/>
      </c>
      <c r="AO40" s="71"/>
      <c r="AP40" s="135" t="str">
        <f t="shared" si="39"/>
        <v/>
      </c>
      <c r="AQ40" s="71"/>
      <c r="AR40" s="135" t="str">
        <f t="shared" si="40"/>
        <v/>
      </c>
      <c r="AS40" s="71"/>
      <c r="AT40" s="135" t="str">
        <f t="shared" si="41"/>
        <v/>
      </c>
      <c r="AU40" s="71"/>
      <c r="AV40" s="135" t="str">
        <f t="shared" si="42"/>
        <v/>
      </c>
      <c r="AW40" s="71"/>
      <c r="AX40" s="135" t="str">
        <f t="shared" si="43"/>
        <v/>
      </c>
      <c r="AY40" s="71"/>
      <c r="AZ40" s="90" t="str">
        <f t="shared" si="44"/>
        <v/>
      </c>
      <c r="BB40" s="90" t="str">
        <f t="shared" si="45"/>
        <v/>
      </c>
      <c r="BD40" s="90" t="str">
        <f t="shared" si="46"/>
        <v/>
      </c>
      <c r="BH40" s="82">
        <f t="shared" si="50"/>
        <v>0</v>
      </c>
      <c r="BI40" s="82">
        <f>IF(BH40=0,0,$BH40+COUNTIF(BH$38:BH39,BH40))</f>
        <v>0</v>
      </c>
      <c r="BJ40" s="78">
        <v>3</v>
      </c>
      <c r="BK40" s="78">
        <f t="shared" si="51"/>
        <v>0</v>
      </c>
      <c r="BL40" s="78">
        <f t="shared" si="52"/>
        <v>0</v>
      </c>
    </row>
    <row r="41" spans="2:65" ht="15" customHeight="1" x14ac:dyDescent="0.15">
      <c r="B41" s="69">
        <f t="shared" si="47"/>
        <v>17</v>
      </c>
      <c r="C41" s="105"/>
      <c r="D41" s="105"/>
      <c r="E41" s="106"/>
      <c r="F41" s="449" t="s">
        <v>150</v>
      </c>
      <c r="G41" s="450"/>
      <c r="H41" s="451"/>
      <c r="I41" s="451"/>
      <c r="J41" s="451"/>
      <c r="K41" s="451"/>
      <c r="L41" s="126"/>
      <c r="M41" s="126"/>
      <c r="N41" s="147">
        <f t="shared" si="48"/>
        <v>0</v>
      </c>
      <c r="O41" s="139">
        <f t="shared" si="53"/>
        <v>0</v>
      </c>
      <c r="P41" s="143">
        <f t="shared" si="49"/>
        <v>0</v>
      </c>
      <c r="Q41" s="144">
        <f t="shared" si="55"/>
        <v>0</v>
      </c>
      <c r="R41" s="148">
        <f t="shared" si="54"/>
        <v>0</v>
      </c>
      <c r="S41" s="133"/>
      <c r="T41" s="470">
        <f t="shared" si="28"/>
        <v>0</v>
      </c>
      <c r="U41" s="97"/>
      <c r="V41" s="94">
        <f t="shared" si="29"/>
        <v>0.80000000000000016</v>
      </c>
      <c r="W41" s="98"/>
      <c r="X41" s="136" t="str">
        <f t="shared" si="30"/>
        <v/>
      </c>
      <c r="Y41" s="71"/>
      <c r="Z41" s="135" t="str">
        <f t="shared" si="31"/>
        <v/>
      </c>
      <c r="AA41" s="71"/>
      <c r="AB41" s="135" t="str">
        <f t="shared" si="32"/>
        <v/>
      </c>
      <c r="AC41" s="71"/>
      <c r="AD41" s="135" t="str">
        <f t="shared" si="33"/>
        <v/>
      </c>
      <c r="AE41" s="71"/>
      <c r="AF41" s="135" t="str">
        <f t="shared" si="34"/>
        <v/>
      </c>
      <c r="AG41" s="71"/>
      <c r="AH41" s="135" t="str">
        <f t="shared" si="35"/>
        <v/>
      </c>
      <c r="AI41" s="71"/>
      <c r="AJ41" s="135" t="str">
        <f t="shared" si="36"/>
        <v/>
      </c>
      <c r="AK41" s="71"/>
      <c r="AL41" s="135" t="str">
        <f t="shared" si="37"/>
        <v/>
      </c>
      <c r="AM41" s="71"/>
      <c r="AN41" s="135" t="str">
        <f t="shared" si="38"/>
        <v/>
      </c>
      <c r="AO41" s="71"/>
      <c r="AP41" s="135" t="str">
        <f t="shared" si="39"/>
        <v/>
      </c>
      <c r="AQ41" s="71"/>
      <c r="AR41" s="135" t="str">
        <f t="shared" si="40"/>
        <v/>
      </c>
      <c r="AS41" s="71"/>
      <c r="AT41" s="135" t="str">
        <f t="shared" si="41"/>
        <v/>
      </c>
      <c r="AU41" s="71"/>
      <c r="AV41" s="135" t="str">
        <f t="shared" si="42"/>
        <v/>
      </c>
      <c r="AW41" s="71"/>
      <c r="AX41" s="135" t="str">
        <f t="shared" si="43"/>
        <v/>
      </c>
      <c r="AY41" s="71"/>
      <c r="AZ41" s="90" t="str">
        <f t="shared" si="44"/>
        <v/>
      </c>
      <c r="BB41" s="90" t="str">
        <f t="shared" si="45"/>
        <v/>
      </c>
      <c r="BD41" s="90" t="str">
        <f t="shared" si="46"/>
        <v/>
      </c>
      <c r="BH41" s="82">
        <f t="shared" si="50"/>
        <v>0</v>
      </c>
      <c r="BI41" s="82">
        <f>IF(BH41=0,0,$BH41+COUNTIF(BH$38:BH40,BH41))</f>
        <v>0</v>
      </c>
      <c r="BJ41" s="78">
        <v>4</v>
      </c>
      <c r="BK41" s="78">
        <f t="shared" si="51"/>
        <v>0</v>
      </c>
      <c r="BL41" s="78">
        <f t="shared" si="52"/>
        <v>0</v>
      </c>
    </row>
    <row r="42" spans="2:65" ht="15" customHeight="1" x14ac:dyDescent="0.15">
      <c r="B42" s="69">
        <f t="shared" si="47"/>
        <v>16</v>
      </c>
      <c r="C42" s="105"/>
      <c r="D42" s="105"/>
      <c r="E42" s="106"/>
      <c r="F42" s="449" t="s">
        <v>150</v>
      </c>
      <c r="G42" s="450"/>
      <c r="H42" s="451"/>
      <c r="I42" s="451"/>
      <c r="J42" s="451"/>
      <c r="K42" s="451"/>
      <c r="L42" s="126"/>
      <c r="M42" s="126"/>
      <c r="N42" s="74">
        <f t="shared" si="48"/>
        <v>0</v>
      </c>
      <c r="O42" s="138">
        <f t="shared" si="53"/>
        <v>0</v>
      </c>
      <c r="P42" s="141">
        <f t="shared" si="49"/>
        <v>0</v>
      </c>
      <c r="Q42" s="145">
        <f t="shared" si="55"/>
        <v>0</v>
      </c>
      <c r="R42" s="75">
        <f t="shared" si="54"/>
        <v>0</v>
      </c>
      <c r="S42" s="133"/>
      <c r="T42" s="470">
        <f t="shared" si="28"/>
        <v>0</v>
      </c>
      <c r="U42" s="97"/>
      <c r="V42" s="95">
        <f t="shared" si="29"/>
        <v>0.75000000000000011</v>
      </c>
      <c r="W42" s="98"/>
      <c r="X42" s="135" t="str">
        <f t="shared" si="30"/>
        <v/>
      </c>
      <c r="Y42" s="71"/>
      <c r="Z42" s="135" t="str">
        <f t="shared" si="31"/>
        <v/>
      </c>
      <c r="AA42" s="71"/>
      <c r="AB42" s="135" t="str">
        <f t="shared" si="32"/>
        <v/>
      </c>
      <c r="AC42" s="71"/>
      <c r="AD42" s="135" t="str">
        <f t="shared" si="33"/>
        <v/>
      </c>
      <c r="AE42" s="71"/>
      <c r="AF42" s="135" t="str">
        <f t="shared" si="34"/>
        <v/>
      </c>
      <c r="AG42" s="71"/>
      <c r="AH42" s="135" t="str">
        <f t="shared" si="35"/>
        <v/>
      </c>
      <c r="AI42" s="71"/>
      <c r="AJ42" s="135" t="str">
        <f t="shared" si="36"/>
        <v/>
      </c>
      <c r="AK42" s="71"/>
      <c r="AL42" s="135" t="str">
        <f t="shared" si="37"/>
        <v/>
      </c>
      <c r="AM42" s="71"/>
      <c r="AN42" s="135" t="str">
        <f t="shared" si="38"/>
        <v/>
      </c>
      <c r="AO42" s="71"/>
      <c r="AP42" s="135" t="str">
        <f t="shared" si="39"/>
        <v/>
      </c>
      <c r="AQ42" s="71"/>
      <c r="AR42" s="135" t="str">
        <f t="shared" si="40"/>
        <v/>
      </c>
      <c r="AS42" s="71"/>
      <c r="AT42" s="135" t="str">
        <f t="shared" si="41"/>
        <v/>
      </c>
      <c r="AU42" s="71"/>
      <c r="AV42" s="135" t="str">
        <f t="shared" si="42"/>
        <v/>
      </c>
      <c r="AW42" s="71"/>
      <c r="AX42" s="135" t="str">
        <f t="shared" si="43"/>
        <v/>
      </c>
      <c r="AY42" s="71"/>
      <c r="AZ42" s="90" t="str">
        <f t="shared" si="44"/>
        <v/>
      </c>
      <c r="BB42" s="90" t="str">
        <f t="shared" si="45"/>
        <v/>
      </c>
      <c r="BD42" s="90" t="str">
        <f t="shared" si="46"/>
        <v/>
      </c>
      <c r="BH42" s="82">
        <f t="shared" si="50"/>
        <v>0</v>
      </c>
      <c r="BI42" s="82">
        <f>IF(BH42=0,0,$BH42+COUNTIF(BH$38:BH41,BH42))</f>
        <v>0</v>
      </c>
      <c r="BJ42" s="78">
        <v>5</v>
      </c>
      <c r="BK42" s="78">
        <f t="shared" si="51"/>
        <v>0</v>
      </c>
      <c r="BL42" s="78">
        <f t="shared" si="52"/>
        <v>0</v>
      </c>
    </row>
    <row r="43" spans="2:65" ht="15" customHeight="1" x14ac:dyDescent="0.15">
      <c r="B43" s="69">
        <f t="shared" si="47"/>
        <v>15</v>
      </c>
      <c r="C43" s="105"/>
      <c r="D43" s="105"/>
      <c r="E43" s="106"/>
      <c r="F43" s="449" t="s">
        <v>150</v>
      </c>
      <c r="G43" s="450"/>
      <c r="H43" s="451"/>
      <c r="I43" s="451"/>
      <c r="J43" s="451"/>
      <c r="K43" s="451"/>
      <c r="L43" s="126"/>
      <c r="M43" s="126"/>
      <c r="N43" s="147">
        <f t="shared" si="48"/>
        <v>0</v>
      </c>
      <c r="O43" s="139">
        <f t="shared" si="53"/>
        <v>0</v>
      </c>
      <c r="P43" s="143">
        <f t="shared" si="49"/>
        <v>0</v>
      </c>
      <c r="Q43" s="144">
        <f t="shared" si="55"/>
        <v>0</v>
      </c>
      <c r="R43" s="148">
        <f t="shared" si="54"/>
        <v>0</v>
      </c>
      <c r="S43" s="133"/>
      <c r="T43" s="470">
        <f t="shared" si="28"/>
        <v>0</v>
      </c>
      <c r="U43" s="97"/>
      <c r="V43" s="94">
        <f t="shared" si="29"/>
        <v>0.70000000000000007</v>
      </c>
      <c r="W43" s="98"/>
      <c r="X43" s="136" t="str">
        <f t="shared" si="30"/>
        <v/>
      </c>
      <c r="Y43" s="71"/>
      <c r="Z43" s="135" t="str">
        <f t="shared" si="31"/>
        <v/>
      </c>
      <c r="AA43" s="71"/>
      <c r="AB43" s="135" t="str">
        <f t="shared" si="32"/>
        <v/>
      </c>
      <c r="AC43" s="71"/>
      <c r="AD43" s="135" t="str">
        <f t="shared" si="33"/>
        <v/>
      </c>
      <c r="AE43" s="71"/>
      <c r="AF43" s="135" t="str">
        <f t="shared" si="34"/>
        <v/>
      </c>
      <c r="AG43" s="71"/>
      <c r="AH43" s="135" t="str">
        <f t="shared" si="35"/>
        <v/>
      </c>
      <c r="AI43" s="71"/>
      <c r="AJ43" s="135" t="str">
        <f t="shared" si="36"/>
        <v/>
      </c>
      <c r="AK43" s="71"/>
      <c r="AL43" s="135" t="str">
        <f t="shared" si="37"/>
        <v/>
      </c>
      <c r="AM43" s="71"/>
      <c r="AN43" s="135" t="str">
        <f t="shared" si="38"/>
        <v/>
      </c>
      <c r="AO43" s="71"/>
      <c r="AP43" s="135" t="str">
        <f t="shared" si="39"/>
        <v/>
      </c>
      <c r="AQ43" s="71"/>
      <c r="AR43" s="135" t="str">
        <f t="shared" si="40"/>
        <v/>
      </c>
      <c r="AS43" s="71"/>
      <c r="AT43" s="135" t="str">
        <f t="shared" si="41"/>
        <v/>
      </c>
      <c r="AU43" s="71"/>
      <c r="AV43" s="135" t="str">
        <f t="shared" si="42"/>
        <v/>
      </c>
      <c r="AW43" s="71"/>
      <c r="AX43" s="135" t="str">
        <f t="shared" si="43"/>
        <v/>
      </c>
      <c r="AY43" s="71"/>
      <c r="AZ43" s="90" t="str">
        <f t="shared" si="44"/>
        <v/>
      </c>
      <c r="BB43" s="90" t="str">
        <f t="shared" si="45"/>
        <v/>
      </c>
      <c r="BD43" s="90" t="str">
        <f t="shared" si="46"/>
        <v/>
      </c>
      <c r="BH43" s="82">
        <f t="shared" si="50"/>
        <v>0</v>
      </c>
      <c r="BI43" s="82">
        <f>IF(BH43=0,0,$BH43+COUNTIF(BH$38:BH42,BH43))</f>
        <v>0</v>
      </c>
      <c r="BJ43" s="78">
        <v>6</v>
      </c>
      <c r="BK43" s="78">
        <f t="shared" si="51"/>
        <v>0</v>
      </c>
      <c r="BL43" s="78">
        <f t="shared" si="52"/>
        <v>0</v>
      </c>
    </row>
    <row r="44" spans="2:65" ht="15" customHeight="1" x14ac:dyDescent="0.15">
      <c r="B44" s="69">
        <f t="shared" si="47"/>
        <v>14</v>
      </c>
      <c r="C44" s="105"/>
      <c r="D44" s="105"/>
      <c r="E44" s="106"/>
      <c r="F44" s="449" t="s">
        <v>150</v>
      </c>
      <c r="G44" s="450"/>
      <c r="H44" s="451"/>
      <c r="I44" s="451"/>
      <c r="J44" s="451"/>
      <c r="K44" s="451"/>
      <c r="L44" s="126"/>
      <c r="M44" s="126"/>
      <c r="N44" s="74">
        <f t="shared" si="48"/>
        <v>0</v>
      </c>
      <c r="O44" s="138">
        <f t="shared" si="53"/>
        <v>0</v>
      </c>
      <c r="P44" s="141">
        <f t="shared" si="49"/>
        <v>0</v>
      </c>
      <c r="Q44" s="142">
        <f t="shared" si="55"/>
        <v>0</v>
      </c>
      <c r="R44" s="75">
        <f t="shared" si="54"/>
        <v>0</v>
      </c>
      <c r="S44" s="133"/>
      <c r="T44" s="470">
        <f t="shared" si="28"/>
        <v>0</v>
      </c>
      <c r="U44" s="97"/>
      <c r="V44" s="95">
        <f t="shared" si="29"/>
        <v>0.65</v>
      </c>
      <c r="W44" s="98"/>
      <c r="X44" s="135" t="str">
        <f t="shared" si="30"/>
        <v/>
      </c>
      <c r="Y44" s="71"/>
      <c r="Z44" s="135" t="str">
        <f t="shared" si="31"/>
        <v/>
      </c>
      <c r="AA44" s="71"/>
      <c r="AB44" s="135" t="str">
        <f t="shared" si="32"/>
        <v/>
      </c>
      <c r="AC44" s="71"/>
      <c r="AD44" s="135" t="str">
        <f t="shared" si="33"/>
        <v/>
      </c>
      <c r="AE44" s="71"/>
      <c r="AF44" s="135" t="str">
        <f t="shared" si="34"/>
        <v/>
      </c>
      <c r="AG44" s="71"/>
      <c r="AH44" s="135" t="str">
        <f t="shared" si="35"/>
        <v/>
      </c>
      <c r="AI44" s="71"/>
      <c r="AJ44" s="135" t="str">
        <f t="shared" si="36"/>
        <v/>
      </c>
      <c r="AK44" s="71"/>
      <c r="AL44" s="135" t="str">
        <f t="shared" si="37"/>
        <v/>
      </c>
      <c r="AM44" s="71"/>
      <c r="AN44" s="135" t="str">
        <f t="shared" si="38"/>
        <v/>
      </c>
      <c r="AO44" s="71"/>
      <c r="AP44" s="135" t="str">
        <f t="shared" si="39"/>
        <v/>
      </c>
      <c r="AQ44" s="71"/>
      <c r="AR44" s="135" t="str">
        <f t="shared" si="40"/>
        <v/>
      </c>
      <c r="AS44" s="71"/>
      <c r="AT44" s="135" t="str">
        <f t="shared" si="41"/>
        <v/>
      </c>
      <c r="AU44" s="71"/>
      <c r="AV44" s="135" t="str">
        <f t="shared" si="42"/>
        <v/>
      </c>
      <c r="AW44" s="71"/>
      <c r="AX44" s="135" t="str">
        <f t="shared" si="43"/>
        <v/>
      </c>
      <c r="AY44" s="71"/>
      <c r="AZ44" s="90" t="str">
        <f t="shared" si="44"/>
        <v/>
      </c>
      <c r="BB44" s="90" t="str">
        <f t="shared" si="45"/>
        <v/>
      </c>
      <c r="BD44" s="90" t="str">
        <f t="shared" si="46"/>
        <v/>
      </c>
      <c r="BH44" s="82">
        <f t="shared" si="50"/>
        <v>0</v>
      </c>
      <c r="BI44" s="82">
        <f>IF(BH44=0,0,$BH44+COUNTIF(BH$38:BH43,BH44))</f>
        <v>0</v>
      </c>
      <c r="BJ44" s="78">
        <v>7</v>
      </c>
      <c r="BK44" s="78">
        <f t="shared" si="51"/>
        <v>0</v>
      </c>
      <c r="BL44" s="78">
        <f t="shared" si="52"/>
        <v>0</v>
      </c>
      <c r="BM44" s="78"/>
    </row>
    <row r="45" spans="2:65" ht="15" customHeight="1" x14ac:dyDescent="0.15">
      <c r="B45" s="69">
        <f t="shared" si="47"/>
        <v>13</v>
      </c>
      <c r="C45" s="105"/>
      <c r="D45" s="105"/>
      <c r="E45" s="106"/>
      <c r="F45" s="449" t="s">
        <v>150</v>
      </c>
      <c r="G45" s="450"/>
      <c r="H45" s="451"/>
      <c r="I45" s="451"/>
      <c r="J45" s="451"/>
      <c r="K45" s="451"/>
      <c r="L45" s="126"/>
      <c r="M45" s="126"/>
      <c r="N45" s="147">
        <f t="shared" si="48"/>
        <v>0</v>
      </c>
      <c r="O45" s="139">
        <f t="shared" si="53"/>
        <v>0</v>
      </c>
      <c r="P45" s="143">
        <f t="shared" si="49"/>
        <v>0</v>
      </c>
      <c r="Q45" s="144">
        <f t="shared" si="55"/>
        <v>0</v>
      </c>
      <c r="R45" s="148">
        <f t="shared" si="54"/>
        <v>0</v>
      </c>
      <c r="S45" s="133"/>
      <c r="T45" s="470">
        <f t="shared" si="28"/>
        <v>0</v>
      </c>
      <c r="U45" s="97"/>
      <c r="V45" s="94">
        <f t="shared" si="29"/>
        <v>0.6</v>
      </c>
      <c r="W45" s="98"/>
      <c r="X45" s="136" t="str">
        <f t="shared" si="30"/>
        <v/>
      </c>
      <c r="Y45" s="71"/>
      <c r="Z45" s="135" t="str">
        <f t="shared" si="31"/>
        <v/>
      </c>
      <c r="AA45" s="71"/>
      <c r="AB45" s="135" t="str">
        <f t="shared" si="32"/>
        <v/>
      </c>
      <c r="AC45" s="71"/>
      <c r="AD45" s="135" t="str">
        <f t="shared" si="33"/>
        <v/>
      </c>
      <c r="AE45" s="71"/>
      <c r="AF45" s="135" t="str">
        <f t="shared" si="34"/>
        <v/>
      </c>
      <c r="AG45" s="71"/>
      <c r="AH45" s="135" t="str">
        <f t="shared" si="35"/>
        <v/>
      </c>
      <c r="AI45" s="71"/>
      <c r="AJ45" s="135" t="str">
        <f t="shared" si="36"/>
        <v/>
      </c>
      <c r="AK45" s="71"/>
      <c r="AL45" s="135" t="str">
        <f t="shared" si="37"/>
        <v/>
      </c>
      <c r="AM45" s="71"/>
      <c r="AN45" s="135" t="str">
        <f t="shared" si="38"/>
        <v/>
      </c>
      <c r="AO45" s="71"/>
      <c r="AP45" s="135" t="str">
        <f t="shared" si="39"/>
        <v/>
      </c>
      <c r="AQ45" s="71"/>
      <c r="AR45" s="135" t="str">
        <f t="shared" si="40"/>
        <v/>
      </c>
      <c r="AS45" s="71"/>
      <c r="AT45" s="135" t="str">
        <f t="shared" si="41"/>
        <v/>
      </c>
      <c r="AU45" s="71"/>
      <c r="AV45" s="135" t="str">
        <f t="shared" si="42"/>
        <v/>
      </c>
      <c r="AW45" s="71"/>
      <c r="AX45" s="135" t="str">
        <f t="shared" si="43"/>
        <v/>
      </c>
      <c r="AY45" s="71"/>
      <c r="AZ45" s="90" t="str">
        <f t="shared" si="44"/>
        <v/>
      </c>
      <c r="BB45" s="90" t="str">
        <f t="shared" si="45"/>
        <v/>
      </c>
      <c r="BD45" s="90" t="str">
        <f t="shared" si="46"/>
        <v/>
      </c>
      <c r="BH45" s="82">
        <f t="shared" si="50"/>
        <v>0</v>
      </c>
      <c r="BI45" s="82">
        <f>IF(BH45=0,0,$BH45+COUNTIF(BH$38:BH44,BH45))</f>
        <v>0</v>
      </c>
      <c r="BJ45" s="78">
        <v>8</v>
      </c>
      <c r="BK45" s="78">
        <f t="shared" si="51"/>
        <v>0</v>
      </c>
      <c r="BL45" s="78">
        <f t="shared" si="52"/>
        <v>0</v>
      </c>
      <c r="BM45" s="78"/>
    </row>
    <row r="46" spans="2:65" ht="15" customHeight="1" x14ac:dyDescent="0.15">
      <c r="B46" s="69">
        <f t="shared" si="47"/>
        <v>12</v>
      </c>
      <c r="C46" s="105"/>
      <c r="D46" s="105"/>
      <c r="E46" s="106"/>
      <c r="F46" s="449" t="s">
        <v>150</v>
      </c>
      <c r="G46" s="450"/>
      <c r="H46" s="451"/>
      <c r="I46" s="451"/>
      <c r="J46" s="451"/>
      <c r="K46" s="451"/>
      <c r="L46" s="126"/>
      <c r="M46" s="126"/>
      <c r="N46" s="74">
        <f t="shared" si="48"/>
        <v>0</v>
      </c>
      <c r="O46" s="138">
        <f t="shared" si="53"/>
        <v>0</v>
      </c>
      <c r="P46" s="141">
        <f t="shared" si="49"/>
        <v>0</v>
      </c>
      <c r="Q46" s="145">
        <f t="shared" si="55"/>
        <v>0</v>
      </c>
      <c r="R46" s="75">
        <f t="shared" si="54"/>
        <v>0</v>
      </c>
      <c r="S46" s="133"/>
      <c r="T46" s="470">
        <f t="shared" si="28"/>
        <v>0</v>
      </c>
      <c r="U46" s="97"/>
      <c r="V46" s="95">
        <f t="shared" si="29"/>
        <v>0.54999999999999993</v>
      </c>
      <c r="W46" s="98"/>
      <c r="X46" s="135" t="str">
        <f t="shared" si="30"/>
        <v/>
      </c>
      <c r="Y46" s="71"/>
      <c r="Z46" s="135" t="str">
        <f t="shared" si="31"/>
        <v/>
      </c>
      <c r="AA46" s="71"/>
      <c r="AB46" s="135" t="str">
        <f t="shared" si="32"/>
        <v/>
      </c>
      <c r="AC46" s="71"/>
      <c r="AD46" s="135" t="str">
        <f t="shared" si="33"/>
        <v/>
      </c>
      <c r="AE46" s="71"/>
      <c r="AF46" s="135" t="str">
        <f t="shared" si="34"/>
        <v/>
      </c>
      <c r="AG46" s="71"/>
      <c r="AH46" s="135" t="str">
        <f t="shared" si="35"/>
        <v/>
      </c>
      <c r="AI46" s="71"/>
      <c r="AJ46" s="135" t="str">
        <f t="shared" si="36"/>
        <v/>
      </c>
      <c r="AK46" s="71"/>
      <c r="AL46" s="135" t="str">
        <f t="shared" si="37"/>
        <v/>
      </c>
      <c r="AM46" s="71"/>
      <c r="AN46" s="135" t="str">
        <f t="shared" si="38"/>
        <v/>
      </c>
      <c r="AO46" s="71"/>
      <c r="AP46" s="135" t="str">
        <f t="shared" si="39"/>
        <v/>
      </c>
      <c r="AQ46" s="71"/>
      <c r="AR46" s="135" t="str">
        <f t="shared" si="40"/>
        <v/>
      </c>
      <c r="AS46" s="71"/>
      <c r="AT46" s="135" t="str">
        <f t="shared" si="41"/>
        <v/>
      </c>
      <c r="AU46" s="71"/>
      <c r="AV46" s="135" t="str">
        <f t="shared" si="42"/>
        <v/>
      </c>
      <c r="AW46" s="71"/>
      <c r="AX46" s="135" t="str">
        <f t="shared" si="43"/>
        <v/>
      </c>
      <c r="AY46" s="71"/>
      <c r="AZ46" s="90" t="str">
        <f t="shared" si="44"/>
        <v/>
      </c>
      <c r="BB46" s="90" t="str">
        <f t="shared" si="45"/>
        <v/>
      </c>
      <c r="BD46" s="90" t="str">
        <f t="shared" si="46"/>
        <v/>
      </c>
      <c r="BH46" s="82">
        <f t="shared" si="50"/>
        <v>0</v>
      </c>
      <c r="BI46" s="82">
        <f>IF(BH46=0,0,$BH46+COUNTIF(BH$38:BH45,BH46))</f>
        <v>0</v>
      </c>
      <c r="BJ46" s="78">
        <v>9</v>
      </c>
      <c r="BK46" s="78">
        <f t="shared" si="51"/>
        <v>0</v>
      </c>
      <c r="BL46" s="78">
        <f t="shared" si="52"/>
        <v>0</v>
      </c>
      <c r="BM46" s="78"/>
    </row>
    <row r="47" spans="2:65" ht="15" customHeight="1" x14ac:dyDescent="0.15">
      <c r="B47" s="69">
        <f t="shared" si="47"/>
        <v>11</v>
      </c>
      <c r="C47" s="105"/>
      <c r="D47" s="105"/>
      <c r="E47" s="106"/>
      <c r="F47" s="104"/>
      <c r="G47" s="104"/>
      <c r="H47" s="104"/>
      <c r="I47" s="104"/>
      <c r="J47" s="104"/>
      <c r="K47" s="104"/>
      <c r="L47" s="126"/>
      <c r="M47" s="126"/>
      <c r="N47" s="147">
        <f t="shared" si="48"/>
        <v>0</v>
      </c>
      <c r="O47" s="139">
        <f t="shared" si="53"/>
        <v>0</v>
      </c>
      <c r="P47" s="143">
        <f t="shared" si="49"/>
        <v>0</v>
      </c>
      <c r="Q47" s="144">
        <f t="shared" si="55"/>
        <v>0</v>
      </c>
      <c r="R47" s="148">
        <f t="shared" si="54"/>
        <v>0</v>
      </c>
      <c r="S47" s="133"/>
      <c r="T47" s="470">
        <f t="shared" si="28"/>
        <v>0</v>
      </c>
      <c r="U47" s="97"/>
      <c r="V47" s="94">
        <f t="shared" si="29"/>
        <v>0.49999999999999994</v>
      </c>
      <c r="W47" s="98"/>
      <c r="X47" s="135" t="str">
        <f t="shared" si="30"/>
        <v/>
      </c>
      <c r="Y47" s="71"/>
      <c r="Z47" s="135" t="str">
        <f t="shared" si="31"/>
        <v/>
      </c>
      <c r="AA47" s="71"/>
      <c r="AB47" s="135" t="str">
        <f t="shared" si="32"/>
        <v/>
      </c>
      <c r="AC47" s="71"/>
      <c r="AD47" s="135" t="str">
        <f t="shared" si="33"/>
        <v/>
      </c>
      <c r="AE47" s="71"/>
      <c r="AF47" s="135" t="str">
        <f t="shared" si="34"/>
        <v/>
      </c>
      <c r="AG47" s="71"/>
      <c r="AH47" s="135" t="str">
        <f t="shared" si="35"/>
        <v/>
      </c>
      <c r="AI47" s="71"/>
      <c r="AJ47" s="135" t="str">
        <f t="shared" si="36"/>
        <v/>
      </c>
      <c r="AK47" s="71"/>
      <c r="AL47" s="135" t="str">
        <f t="shared" si="37"/>
        <v/>
      </c>
      <c r="AM47" s="71"/>
      <c r="AN47" s="135" t="str">
        <f t="shared" si="38"/>
        <v/>
      </c>
      <c r="AO47" s="71"/>
      <c r="AP47" s="135" t="str">
        <f t="shared" si="39"/>
        <v/>
      </c>
      <c r="AQ47" s="71"/>
      <c r="AR47" s="135" t="str">
        <f t="shared" si="40"/>
        <v/>
      </c>
      <c r="AS47" s="71"/>
      <c r="AT47" s="135" t="str">
        <f t="shared" si="41"/>
        <v/>
      </c>
      <c r="AU47" s="71"/>
      <c r="AV47" s="135" t="str">
        <f t="shared" si="42"/>
        <v/>
      </c>
      <c r="AW47" s="71"/>
      <c r="AX47" s="135" t="str">
        <f t="shared" si="43"/>
        <v/>
      </c>
      <c r="AY47" s="71"/>
      <c r="AZ47" s="90" t="str">
        <f t="shared" si="44"/>
        <v/>
      </c>
      <c r="BB47" s="90" t="str">
        <f t="shared" si="45"/>
        <v/>
      </c>
      <c r="BD47" s="90" t="str">
        <f t="shared" si="46"/>
        <v/>
      </c>
      <c r="BH47" s="82">
        <f t="shared" si="50"/>
        <v>0</v>
      </c>
      <c r="BI47" s="82">
        <f>IF(BH47=0,0,$BH47+COUNTIF(BH$38:BH46,BH47))</f>
        <v>0</v>
      </c>
      <c r="BJ47" s="78">
        <v>10</v>
      </c>
      <c r="BK47" s="78">
        <f t="shared" si="51"/>
        <v>0</v>
      </c>
      <c r="BL47" s="78">
        <f t="shared" si="52"/>
        <v>0</v>
      </c>
      <c r="BM47" s="78"/>
    </row>
    <row r="48" spans="2:65" ht="15" customHeight="1" x14ac:dyDescent="0.15">
      <c r="B48" s="69">
        <f t="shared" si="47"/>
        <v>10</v>
      </c>
      <c r="C48" s="105"/>
      <c r="D48" s="105"/>
      <c r="E48" s="106"/>
      <c r="F48" s="104"/>
      <c r="G48" s="104"/>
      <c r="H48" s="104"/>
      <c r="I48" s="104"/>
      <c r="J48" s="104"/>
      <c r="K48" s="104"/>
      <c r="L48" s="126"/>
      <c r="M48" s="126"/>
      <c r="N48" s="74">
        <f t="shared" si="48"/>
        <v>0</v>
      </c>
      <c r="O48" s="138">
        <f t="shared" si="53"/>
        <v>0</v>
      </c>
      <c r="P48" s="141">
        <f t="shared" si="49"/>
        <v>0</v>
      </c>
      <c r="Q48" s="145">
        <f t="shared" si="55"/>
        <v>0</v>
      </c>
      <c r="R48" s="75">
        <f t="shared" si="54"/>
        <v>0</v>
      </c>
      <c r="S48" s="133"/>
      <c r="T48" s="470">
        <f t="shared" si="28"/>
        <v>0</v>
      </c>
      <c r="U48" s="97"/>
      <c r="V48" s="95">
        <f t="shared" si="29"/>
        <v>0.44999999999999996</v>
      </c>
      <c r="W48" s="98"/>
      <c r="X48" s="135" t="str">
        <f t="shared" si="30"/>
        <v/>
      </c>
      <c r="Y48" s="71"/>
      <c r="Z48" s="135" t="str">
        <f t="shared" si="31"/>
        <v/>
      </c>
      <c r="AA48" s="71"/>
      <c r="AB48" s="135" t="str">
        <f t="shared" si="32"/>
        <v/>
      </c>
      <c r="AC48" s="71"/>
      <c r="AD48" s="135" t="str">
        <f t="shared" si="33"/>
        <v/>
      </c>
      <c r="AE48" s="71"/>
      <c r="AF48" s="135" t="str">
        <f t="shared" si="34"/>
        <v/>
      </c>
      <c r="AG48" s="71"/>
      <c r="AH48" s="135" t="str">
        <f t="shared" si="35"/>
        <v/>
      </c>
      <c r="AI48" s="71"/>
      <c r="AJ48" s="135" t="str">
        <f t="shared" si="36"/>
        <v/>
      </c>
      <c r="AK48" s="71"/>
      <c r="AL48" s="135" t="str">
        <f t="shared" si="37"/>
        <v/>
      </c>
      <c r="AM48" s="71"/>
      <c r="AN48" s="135" t="str">
        <f t="shared" si="38"/>
        <v/>
      </c>
      <c r="AO48" s="71"/>
      <c r="AP48" s="135" t="str">
        <f t="shared" si="39"/>
        <v/>
      </c>
      <c r="AQ48" s="71"/>
      <c r="AR48" s="135" t="str">
        <f t="shared" si="40"/>
        <v/>
      </c>
      <c r="AS48" s="71"/>
      <c r="AT48" s="135" t="str">
        <f t="shared" si="41"/>
        <v/>
      </c>
      <c r="AU48" s="71"/>
      <c r="AV48" s="135" t="str">
        <f t="shared" si="42"/>
        <v/>
      </c>
      <c r="AW48" s="71"/>
      <c r="AX48" s="135" t="str">
        <f t="shared" si="43"/>
        <v/>
      </c>
      <c r="AY48" s="71"/>
      <c r="AZ48" s="90" t="str">
        <f t="shared" si="44"/>
        <v/>
      </c>
      <c r="BB48" s="90" t="str">
        <f t="shared" si="45"/>
        <v/>
      </c>
      <c r="BD48" s="90" t="str">
        <f t="shared" si="46"/>
        <v/>
      </c>
      <c r="BH48" s="82">
        <f t="shared" si="50"/>
        <v>0</v>
      </c>
      <c r="BI48" s="82">
        <f>IF(BH48=0,0,$BH48+COUNTIF(BH$38:BH47,BH48))</f>
        <v>0</v>
      </c>
      <c r="BJ48" s="78">
        <v>11</v>
      </c>
      <c r="BK48" s="78">
        <f t="shared" si="51"/>
        <v>0</v>
      </c>
      <c r="BL48" s="78">
        <f t="shared" si="52"/>
        <v>0</v>
      </c>
      <c r="BM48" s="78"/>
    </row>
    <row r="49" spans="2:65" ht="15" customHeight="1" x14ac:dyDescent="0.15">
      <c r="B49" s="69">
        <f t="shared" si="47"/>
        <v>9</v>
      </c>
      <c r="C49" s="105"/>
      <c r="D49" s="105"/>
      <c r="E49" s="106"/>
      <c r="F49" s="104"/>
      <c r="G49" s="104"/>
      <c r="H49" s="104"/>
      <c r="I49" s="104"/>
      <c r="J49" s="104"/>
      <c r="K49" s="104"/>
      <c r="L49" s="126"/>
      <c r="M49" s="126"/>
      <c r="N49" s="147">
        <f t="shared" si="48"/>
        <v>0</v>
      </c>
      <c r="O49" s="139">
        <f t="shared" si="53"/>
        <v>0</v>
      </c>
      <c r="P49" s="143">
        <f t="shared" si="49"/>
        <v>0</v>
      </c>
      <c r="Q49" s="144">
        <f t="shared" si="55"/>
        <v>0</v>
      </c>
      <c r="R49" s="148">
        <f t="shared" si="54"/>
        <v>0</v>
      </c>
      <c r="S49" s="133"/>
      <c r="T49" s="470">
        <f t="shared" si="28"/>
        <v>0</v>
      </c>
      <c r="U49" s="97"/>
      <c r="V49" s="94">
        <f t="shared" si="29"/>
        <v>0.39999999999999997</v>
      </c>
      <c r="W49" s="98"/>
      <c r="X49" s="135" t="str">
        <f t="shared" si="30"/>
        <v/>
      </c>
      <c r="Y49" s="71"/>
      <c r="Z49" s="135" t="str">
        <f t="shared" si="31"/>
        <v/>
      </c>
      <c r="AA49" s="71"/>
      <c r="AB49" s="135" t="str">
        <f t="shared" si="32"/>
        <v/>
      </c>
      <c r="AC49" s="71"/>
      <c r="AD49" s="135" t="str">
        <f t="shared" si="33"/>
        <v/>
      </c>
      <c r="AE49" s="71"/>
      <c r="AF49" s="135" t="str">
        <f t="shared" si="34"/>
        <v/>
      </c>
      <c r="AG49" s="71"/>
      <c r="AH49" s="135" t="str">
        <f t="shared" si="35"/>
        <v/>
      </c>
      <c r="AI49" s="71"/>
      <c r="AJ49" s="135" t="str">
        <f t="shared" si="36"/>
        <v/>
      </c>
      <c r="AK49" s="71"/>
      <c r="AL49" s="135" t="str">
        <f t="shared" si="37"/>
        <v/>
      </c>
      <c r="AM49" s="71"/>
      <c r="AN49" s="135" t="str">
        <f t="shared" si="38"/>
        <v/>
      </c>
      <c r="AO49" s="71"/>
      <c r="AP49" s="135" t="str">
        <f t="shared" si="39"/>
        <v/>
      </c>
      <c r="AQ49" s="71"/>
      <c r="AR49" s="135" t="str">
        <f t="shared" si="40"/>
        <v/>
      </c>
      <c r="AS49" s="71"/>
      <c r="AT49" s="135" t="str">
        <f t="shared" si="41"/>
        <v/>
      </c>
      <c r="AU49" s="71"/>
      <c r="AV49" s="135" t="str">
        <f t="shared" si="42"/>
        <v/>
      </c>
      <c r="AW49" s="71"/>
      <c r="AX49" s="135" t="str">
        <f t="shared" si="43"/>
        <v/>
      </c>
      <c r="AY49" s="71"/>
      <c r="AZ49" s="90" t="str">
        <f t="shared" si="44"/>
        <v/>
      </c>
      <c r="BB49" s="90" t="str">
        <f t="shared" si="45"/>
        <v/>
      </c>
      <c r="BD49" s="90" t="str">
        <f t="shared" si="46"/>
        <v/>
      </c>
      <c r="BH49" s="82">
        <f t="shared" si="50"/>
        <v>0</v>
      </c>
      <c r="BI49" s="82">
        <f>IF(BH49=0,0,$BH49+COUNTIF(BH$38:BH48,BH49))</f>
        <v>0</v>
      </c>
      <c r="BJ49" s="78">
        <v>12</v>
      </c>
      <c r="BK49" s="78">
        <f t="shared" si="51"/>
        <v>0</v>
      </c>
      <c r="BL49" s="78">
        <f t="shared" si="52"/>
        <v>0</v>
      </c>
    </row>
    <row r="50" spans="2:65" ht="15" customHeight="1" x14ac:dyDescent="0.15">
      <c r="B50" s="69">
        <f t="shared" si="47"/>
        <v>8</v>
      </c>
      <c r="C50" s="105"/>
      <c r="D50" s="105"/>
      <c r="E50" s="106"/>
      <c r="F50" s="104"/>
      <c r="G50" s="104"/>
      <c r="H50" s="104"/>
      <c r="I50" s="104"/>
      <c r="J50" s="104"/>
      <c r="K50" s="104"/>
      <c r="L50" s="126"/>
      <c r="M50" s="126"/>
      <c r="N50" s="74">
        <f t="shared" si="48"/>
        <v>0</v>
      </c>
      <c r="O50" s="138">
        <f t="shared" si="53"/>
        <v>0</v>
      </c>
      <c r="P50" s="141">
        <f t="shared" si="49"/>
        <v>0</v>
      </c>
      <c r="Q50" s="142">
        <f t="shared" si="55"/>
        <v>0</v>
      </c>
      <c r="R50" s="75">
        <f t="shared" si="54"/>
        <v>0</v>
      </c>
      <c r="S50" s="133"/>
      <c r="T50" s="470">
        <f t="shared" si="28"/>
        <v>0</v>
      </c>
      <c r="U50" s="97"/>
      <c r="V50" s="95">
        <f t="shared" si="29"/>
        <v>0.35</v>
      </c>
      <c r="W50" s="98"/>
      <c r="X50" s="135" t="str">
        <f t="shared" si="30"/>
        <v/>
      </c>
      <c r="Y50" s="71"/>
      <c r="Z50" s="135" t="str">
        <f t="shared" si="31"/>
        <v/>
      </c>
      <c r="AA50" s="71"/>
      <c r="AB50" s="135" t="str">
        <f t="shared" si="32"/>
        <v/>
      </c>
      <c r="AC50" s="71"/>
      <c r="AD50" s="135" t="str">
        <f t="shared" si="33"/>
        <v/>
      </c>
      <c r="AE50" s="71"/>
      <c r="AF50" s="135" t="str">
        <f t="shared" si="34"/>
        <v/>
      </c>
      <c r="AG50" s="71"/>
      <c r="AH50" s="135" t="str">
        <f t="shared" si="35"/>
        <v/>
      </c>
      <c r="AI50" s="71"/>
      <c r="AJ50" s="135" t="str">
        <f t="shared" si="36"/>
        <v/>
      </c>
      <c r="AK50" s="71"/>
      <c r="AL50" s="135" t="str">
        <f t="shared" si="37"/>
        <v/>
      </c>
      <c r="AM50" s="71"/>
      <c r="AN50" s="135" t="str">
        <f t="shared" si="38"/>
        <v/>
      </c>
      <c r="AO50" s="71"/>
      <c r="AP50" s="135" t="str">
        <f t="shared" si="39"/>
        <v/>
      </c>
      <c r="AQ50" s="71"/>
      <c r="AR50" s="135" t="str">
        <f t="shared" si="40"/>
        <v/>
      </c>
      <c r="AS50" s="71"/>
      <c r="AT50" s="135" t="str">
        <f t="shared" si="41"/>
        <v/>
      </c>
      <c r="AU50" s="71"/>
      <c r="AV50" s="135" t="str">
        <f t="shared" si="42"/>
        <v/>
      </c>
      <c r="AW50" s="71"/>
      <c r="AX50" s="135" t="str">
        <f t="shared" si="43"/>
        <v/>
      </c>
      <c r="AY50" s="71"/>
      <c r="AZ50" s="90" t="str">
        <f t="shared" si="44"/>
        <v/>
      </c>
      <c r="BB50" s="90" t="str">
        <f t="shared" si="45"/>
        <v/>
      </c>
      <c r="BD50" s="90" t="str">
        <f t="shared" si="46"/>
        <v/>
      </c>
      <c r="BH50" s="82">
        <f t="shared" si="50"/>
        <v>0</v>
      </c>
      <c r="BI50" s="82">
        <f>IF(BH50=0,0,$BH50+COUNTIF(BH$38:BH49,BH50))</f>
        <v>0</v>
      </c>
      <c r="BJ50" s="78">
        <v>13</v>
      </c>
      <c r="BK50" s="78">
        <f t="shared" si="51"/>
        <v>0</v>
      </c>
      <c r="BL50" s="78">
        <f t="shared" si="52"/>
        <v>0</v>
      </c>
    </row>
    <row r="51" spans="2:65" ht="15" customHeight="1" x14ac:dyDescent="0.15">
      <c r="B51" s="69">
        <f t="shared" si="47"/>
        <v>7</v>
      </c>
      <c r="C51" s="105"/>
      <c r="D51" s="105"/>
      <c r="E51" s="106"/>
      <c r="F51" s="104"/>
      <c r="G51" s="104"/>
      <c r="H51" s="104"/>
      <c r="I51" s="104"/>
      <c r="J51" s="104"/>
      <c r="K51" s="104"/>
      <c r="L51" s="126"/>
      <c r="M51" s="126"/>
      <c r="N51" s="147">
        <f t="shared" si="48"/>
        <v>0</v>
      </c>
      <c r="O51" s="139">
        <f t="shared" si="53"/>
        <v>0</v>
      </c>
      <c r="P51" s="143">
        <f t="shared" si="49"/>
        <v>0</v>
      </c>
      <c r="Q51" s="144">
        <f t="shared" si="55"/>
        <v>0</v>
      </c>
      <c r="R51" s="148">
        <f t="shared" si="54"/>
        <v>0</v>
      </c>
      <c r="S51" s="133"/>
      <c r="T51" s="470">
        <f t="shared" si="28"/>
        <v>0</v>
      </c>
      <c r="U51" s="97"/>
      <c r="V51" s="94">
        <f t="shared" si="29"/>
        <v>0.3</v>
      </c>
      <c r="W51" s="98"/>
      <c r="X51" s="135" t="str">
        <f t="shared" si="30"/>
        <v/>
      </c>
      <c r="Y51" s="71"/>
      <c r="Z51" s="135" t="str">
        <f t="shared" si="31"/>
        <v/>
      </c>
      <c r="AA51" s="71"/>
      <c r="AB51" s="135" t="str">
        <f t="shared" si="32"/>
        <v/>
      </c>
      <c r="AC51" s="71"/>
      <c r="AD51" s="135" t="str">
        <f t="shared" si="33"/>
        <v/>
      </c>
      <c r="AE51" s="71"/>
      <c r="AF51" s="135" t="str">
        <f t="shared" si="34"/>
        <v/>
      </c>
      <c r="AG51" s="71"/>
      <c r="AH51" s="135" t="str">
        <f t="shared" si="35"/>
        <v/>
      </c>
      <c r="AI51" s="71"/>
      <c r="AJ51" s="135" t="str">
        <f t="shared" si="36"/>
        <v/>
      </c>
      <c r="AK51" s="71"/>
      <c r="AL51" s="135" t="str">
        <f t="shared" si="37"/>
        <v/>
      </c>
      <c r="AM51" s="71"/>
      <c r="AN51" s="135" t="str">
        <f t="shared" si="38"/>
        <v/>
      </c>
      <c r="AO51" s="71"/>
      <c r="AP51" s="135" t="str">
        <f t="shared" si="39"/>
        <v/>
      </c>
      <c r="AQ51" s="71"/>
      <c r="AR51" s="135" t="str">
        <f t="shared" si="40"/>
        <v/>
      </c>
      <c r="AS51" s="71"/>
      <c r="AT51" s="135" t="str">
        <f t="shared" si="41"/>
        <v/>
      </c>
      <c r="AU51" s="71"/>
      <c r="AV51" s="135" t="str">
        <f t="shared" si="42"/>
        <v/>
      </c>
      <c r="AW51" s="71"/>
      <c r="AX51" s="135" t="str">
        <f t="shared" si="43"/>
        <v/>
      </c>
      <c r="AY51" s="71"/>
      <c r="AZ51" s="90" t="str">
        <f t="shared" si="44"/>
        <v/>
      </c>
      <c r="BB51" s="90" t="str">
        <f t="shared" si="45"/>
        <v/>
      </c>
      <c r="BD51" s="90" t="str">
        <f t="shared" si="46"/>
        <v/>
      </c>
      <c r="BH51" s="82">
        <f t="shared" si="50"/>
        <v>0</v>
      </c>
      <c r="BI51" s="82">
        <f>IF(BH51=0,0,$BH51+COUNTIF(BH$38:BH50,BH51))</f>
        <v>0</v>
      </c>
      <c r="BJ51" s="78">
        <v>14</v>
      </c>
      <c r="BK51" s="78">
        <f t="shared" si="51"/>
        <v>0</v>
      </c>
      <c r="BL51" s="78">
        <f t="shared" si="52"/>
        <v>0</v>
      </c>
    </row>
    <row r="52" spans="2:65" ht="15" customHeight="1" x14ac:dyDescent="0.15">
      <c r="B52" s="69">
        <f t="shared" si="47"/>
        <v>6</v>
      </c>
      <c r="C52" s="105"/>
      <c r="D52" s="105"/>
      <c r="E52" s="106"/>
      <c r="F52" s="104"/>
      <c r="G52" s="104"/>
      <c r="H52" s="104"/>
      <c r="I52" s="104"/>
      <c r="J52" s="104"/>
      <c r="K52" s="104"/>
      <c r="L52" s="126"/>
      <c r="M52" s="126"/>
      <c r="N52" s="74">
        <f t="shared" si="48"/>
        <v>0</v>
      </c>
      <c r="O52" s="138">
        <f t="shared" si="53"/>
        <v>0</v>
      </c>
      <c r="P52" s="141">
        <f t="shared" si="49"/>
        <v>0</v>
      </c>
      <c r="Q52" s="145">
        <f t="shared" si="55"/>
        <v>0</v>
      </c>
      <c r="R52" s="75">
        <f t="shared" si="54"/>
        <v>0</v>
      </c>
      <c r="S52" s="133"/>
      <c r="T52" s="470">
        <f t="shared" si="28"/>
        <v>0</v>
      </c>
      <c r="U52" s="97"/>
      <c r="V52" s="95">
        <f t="shared" si="29"/>
        <v>0.25</v>
      </c>
      <c r="W52" s="98"/>
      <c r="X52" s="135" t="str">
        <f t="shared" si="30"/>
        <v/>
      </c>
      <c r="Y52" s="71"/>
      <c r="Z52" s="135" t="str">
        <f t="shared" si="31"/>
        <v/>
      </c>
      <c r="AA52" s="71"/>
      <c r="AB52" s="135" t="str">
        <f t="shared" si="32"/>
        <v/>
      </c>
      <c r="AC52" s="71"/>
      <c r="AD52" s="135" t="str">
        <f t="shared" si="33"/>
        <v/>
      </c>
      <c r="AE52" s="71"/>
      <c r="AF52" s="135" t="str">
        <f t="shared" si="34"/>
        <v/>
      </c>
      <c r="AG52" s="71"/>
      <c r="AH52" s="135" t="str">
        <f t="shared" si="35"/>
        <v/>
      </c>
      <c r="AI52" s="71"/>
      <c r="AJ52" s="135" t="str">
        <f t="shared" si="36"/>
        <v/>
      </c>
      <c r="AK52" s="71"/>
      <c r="AL52" s="135" t="str">
        <f t="shared" si="37"/>
        <v/>
      </c>
      <c r="AM52" s="71"/>
      <c r="AN52" s="135" t="str">
        <f t="shared" si="38"/>
        <v/>
      </c>
      <c r="AO52" s="71"/>
      <c r="AP52" s="135" t="str">
        <f t="shared" si="39"/>
        <v/>
      </c>
      <c r="AQ52" s="71"/>
      <c r="AR52" s="135" t="str">
        <f t="shared" si="40"/>
        <v/>
      </c>
      <c r="AS52" s="71"/>
      <c r="AT52" s="135" t="str">
        <f t="shared" si="41"/>
        <v/>
      </c>
      <c r="AU52" s="71"/>
      <c r="AV52" s="135" t="str">
        <f t="shared" si="42"/>
        <v/>
      </c>
      <c r="AW52" s="71"/>
      <c r="AX52" s="135" t="str">
        <f t="shared" si="43"/>
        <v/>
      </c>
      <c r="AY52" s="71"/>
      <c r="AZ52" s="90" t="str">
        <f t="shared" si="44"/>
        <v/>
      </c>
      <c r="BB52" s="90" t="str">
        <f t="shared" si="45"/>
        <v/>
      </c>
      <c r="BD52" s="90" t="str">
        <f t="shared" si="46"/>
        <v/>
      </c>
      <c r="BH52" s="82">
        <f t="shared" si="50"/>
        <v>0</v>
      </c>
      <c r="BI52" s="82">
        <f>IF(BH52=0,0,$BH52+COUNTIF(BH$38:BH51,BH52))</f>
        <v>0</v>
      </c>
      <c r="BJ52" s="78">
        <v>15</v>
      </c>
      <c r="BK52" s="78">
        <f t="shared" si="51"/>
        <v>0</v>
      </c>
      <c r="BL52" s="78">
        <f t="shared" si="52"/>
        <v>0</v>
      </c>
      <c r="BM52" s="101" t="s">
        <v>129</v>
      </c>
    </row>
    <row r="53" spans="2:65" ht="15" customHeight="1" x14ac:dyDescent="0.15">
      <c r="B53" s="69">
        <f t="shared" si="47"/>
        <v>5</v>
      </c>
      <c r="C53" s="105"/>
      <c r="D53" s="105"/>
      <c r="E53" s="106"/>
      <c r="F53" s="104"/>
      <c r="G53" s="104"/>
      <c r="H53" s="104"/>
      <c r="I53" s="104"/>
      <c r="J53" s="104"/>
      <c r="K53" s="104"/>
      <c r="L53" s="126"/>
      <c r="M53" s="126"/>
      <c r="N53" s="147">
        <f t="shared" si="48"/>
        <v>0</v>
      </c>
      <c r="O53" s="139">
        <f t="shared" si="53"/>
        <v>0</v>
      </c>
      <c r="P53" s="143">
        <f t="shared" si="49"/>
        <v>0</v>
      </c>
      <c r="Q53" s="144">
        <f t="shared" si="55"/>
        <v>0</v>
      </c>
      <c r="R53" s="148">
        <f t="shared" si="54"/>
        <v>0</v>
      </c>
      <c r="S53" s="133"/>
      <c r="T53" s="470">
        <f t="shared" si="28"/>
        <v>0</v>
      </c>
      <c r="U53" s="97"/>
      <c r="V53" s="94">
        <f t="shared" si="29"/>
        <v>0.2</v>
      </c>
      <c r="W53" s="98"/>
      <c r="X53" s="135" t="str">
        <f t="shared" si="30"/>
        <v/>
      </c>
      <c r="Y53" s="71"/>
      <c r="Z53" s="135" t="str">
        <f t="shared" si="31"/>
        <v/>
      </c>
      <c r="AA53" s="71"/>
      <c r="AB53" s="135" t="str">
        <f t="shared" si="32"/>
        <v/>
      </c>
      <c r="AC53" s="71"/>
      <c r="AD53" s="135" t="str">
        <f t="shared" si="33"/>
        <v/>
      </c>
      <c r="AE53" s="71"/>
      <c r="AF53" s="135" t="str">
        <f t="shared" si="34"/>
        <v/>
      </c>
      <c r="AG53" s="71"/>
      <c r="AH53" s="135" t="str">
        <f t="shared" si="35"/>
        <v/>
      </c>
      <c r="AI53" s="71"/>
      <c r="AJ53" s="135" t="str">
        <f t="shared" si="36"/>
        <v/>
      </c>
      <c r="AK53" s="71"/>
      <c r="AL53" s="135" t="str">
        <f t="shared" si="37"/>
        <v/>
      </c>
      <c r="AM53" s="71"/>
      <c r="AN53" s="135" t="str">
        <f t="shared" si="38"/>
        <v/>
      </c>
      <c r="AO53" s="71"/>
      <c r="AP53" s="135" t="str">
        <f t="shared" si="39"/>
        <v/>
      </c>
      <c r="AQ53" s="71"/>
      <c r="AR53" s="135" t="str">
        <f t="shared" si="40"/>
        <v/>
      </c>
      <c r="AS53" s="71"/>
      <c r="AT53" s="135" t="str">
        <f t="shared" si="41"/>
        <v/>
      </c>
      <c r="AU53" s="71"/>
      <c r="AV53" s="135" t="str">
        <f t="shared" si="42"/>
        <v/>
      </c>
      <c r="AW53" s="71"/>
      <c r="AX53" s="135" t="str">
        <f t="shared" si="43"/>
        <v/>
      </c>
      <c r="AY53" s="71"/>
      <c r="AZ53" s="90" t="str">
        <f t="shared" si="44"/>
        <v/>
      </c>
      <c r="BB53" s="90" t="str">
        <f t="shared" si="45"/>
        <v/>
      </c>
      <c r="BD53" s="90" t="str">
        <f t="shared" si="46"/>
        <v/>
      </c>
      <c r="BH53" s="82">
        <f t="shared" si="50"/>
        <v>0</v>
      </c>
      <c r="BI53" s="82">
        <f>IF(BH53=0,0,$BH53+COUNTIF(BH$38:BH52,BH53))</f>
        <v>0</v>
      </c>
      <c r="BJ53" s="78">
        <v>16</v>
      </c>
      <c r="BK53" s="78">
        <f t="shared" si="51"/>
        <v>0</v>
      </c>
      <c r="BL53" s="78">
        <f t="shared" si="52"/>
        <v>0</v>
      </c>
      <c r="BM53" s="101" t="s">
        <v>127</v>
      </c>
    </row>
    <row r="54" spans="2:65" ht="15" customHeight="1" x14ac:dyDescent="0.15">
      <c r="B54" s="69">
        <f t="shared" si="47"/>
        <v>4</v>
      </c>
      <c r="C54" s="105"/>
      <c r="D54" s="105"/>
      <c r="E54" s="106"/>
      <c r="F54" s="104"/>
      <c r="G54" s="104"/>
      <c r="H54" s="104"/>
      <c r="I54" s="104"/>
      <c r="J54" s="104"/>
      <c r="K54" s="104"/>
      <c r="L54" s="126"/>
      <c r="M54" s="126"/>
      <c r="N54" s="74">
        <f t="shared" si="48"/>
        <v>0</v>
      </c>
      <c r="O54" s="138">
        <f t="shared" si="53"/>
        <v>0</v>
      </c>
      <c r="P54" s="141">
        <f t="shared" si="49"/>
        <v>0</v>
      </c>
      <c r="Q54" s="145">
        <f t="shared" si="55"/>
        <v>0</v>
      </c>
      <c r="R54" s="75">
        <f t="shared" si="54"/>
        <v>0</v>
      </c>
      <c r="S54" s="133"/>
      <c r="T54" s="470">
        <f t="shared" si="28"/>
        <v>0</v>
      </c>
      <c r="U54" s="97"/>
      <c r="V54" s="95">
        <f t="shared" si="29"/>
        <v>0.15000000000000002</v>
      </c>
      <c r="W54" s="98"/>
      <c r="X54" s="135" t="str">
        <f t="shared" si="30"/>
        <v/>
      </c>
      <c r="Y54" s="71"/>
      <c r="Z54" s="135" t="str">
        <f t="shared" si="31"/>
        <v/>
      </c>
      <c r="AA54" s="71"/>
      <c r="AB54" s="135" t="str">
        <f t="shared" si="32"/>
        <v/>
      </c>
      <c r="AC54" s="71"/>
      <c r="AD54" s="135" t="str">
        <f t="shared" si="33"/>
        <v/>
      </c>
      <c r="AE54" s="71"/>
      <c r="AF54" s="135" t="str">
        <f t="shared" si="34"/>
        <v/>
      </c>
      <c r="AG54" s="71"/>
      <c r="AH54" s="135" t="str">
        <f t="shared" si="35"/>
        <v/>
      </c>
      <c r="AI54" s="71"/>
      <c r="AJ54" s="135" t="str">
        <f t="shared" si="36"/>
        <v/>
      </c>
      <c r="AK54" s="71"/>
      <c r="AL54" s="135" t="str">
        <f t="shared" si="37"/>
        <v/>
      </c>
      <c r="AM54" s="71"/>
      <c r="AN54" s="135" t="str">
        <f t="shared" si="38"/>
        <v/>
      </c>
      <c r="AO54" s="71"/>
      <c r="AP54" s="135" t="str">
        <f t="shared" si="39"/>
        <v/>
      </c>
      <c r="AQ54" s="71"/>
      <c r="AR54" s="135" t="str">
        <f t="shared" si="40"/>
        <v/>
      </c>
      <c r="AS54" s="71"/>
      <c r="AT54" s="135" t="str">
        <f t="shared" si="41"/>
        <v/>
      </c>
      <c r="AU54" s="71"/>
      <c r="AV54" s="135" t="str">
        <f t="shared" si="42"/>
        <v/>
      </c>
      <c r="AW54" s="71"/>
      <c r="AX54" s="135" t="str">
        <f t="shared" si="43"/>
        <v/>
      </c>
      <c r="AY54" s="71"/>
      <c r="AZ54" s="90" t="str">
        <f t="shared" si="44"/>
        <v/>
      </c>
      <c r="BB54" s="90" t="str">
        <f t="shared" si="45"/>
        <v/>
      </c>
      <c r="BD54" s="90" t="str">
        <f t="shared" si="46"/>
        <v/>
      </c>
      <c r="BH54" s="82">
        <f t="shared" si="50"/>
        <v>0</v>
      </c>
      <c r="BI54" s="82">
        <f>IF(BH54=0,0,$BH54+COUNTIF(BH$38:BH53,BH54))</f>
        <v>0</v>
      </c>
      <c r="BJ54" s="78">
        <v>17</v>
      </c>
      <c r="BK54" s="78">
        <f t="shared" si="51"/>
        <v>0</v>
      </c>
      <c r="BL54" s="78">
        <f t="shared" si="52"/>
        <v>0</v>
      </c>
      <c r="BM54" s="102">
        <f>P38/20</f>
        <v>0</v>
      </c>
    </row>
    <row r="55" spans="2:65" ht="15" customHeight="1" x14ac:dyDescent="0.15">
      <c r="B55" s="69">
        <f t="shared" si="47"/>
        <v>3</v>
      </c>
      <c r="C55" s="105"/>
      <c r="D55" s="105"/>
      <c r="E55" s="106"/>
      <c r="F55" s="104"/>
      <c r="G55" s="104"/>
      <c r="H55" s="104"/>
      <c r="I55" s="104"/>
      <c r="J55" s="104"/>
      <c r="K55" s="104"/>
      <c r="L55" s="126"/>
      <c r="M55" s="126"/>
      <c r="N55" s="147">
        <f t="shared" si="48"/>
        <v>0</v>
      </c>
      <c r="O55" s="139">
        <f t="shared" si="53"/>
        <v>0</v>
      </c>
      <c r="P55" s="143">
        <f t="shared" si="49"/>
        <v>0</v>
      </c>
      <c r="Q55" s="144">
        <f t="shared" si="55"/>
        <v>0</v>
      </c>
      <c r="R55" s="148">
        <f t="shared" si="54"/>
        <v>0</v>
      </c>
      <c r="S55" s="133"/>
      <c r="T55" s="470">
        <f t="shared" si="28"/>
        <v>0</v>
      </c>
      <c r="U55" s="97"/>
      <c r="V55" s="94">
        <f>V56+0.05</f>
        <v>0.1</v>
      </c>
      <c r="W55" s="98"/>
      <c r="X55" s="135" t="str">
        <f t="shared" si="30"/>
        <v/>
      </c>
      <c r="Y55" s="71"/>
      <c r="Z55" s="135" t="str">
        <f t="shared" si="31"/>
        <v/>
      </c>
      <c r="AA55" s="71"/>
      <c r="AB55" s="135" t="str">
        <f t="shared" si="32"/>
        <v/>
      </c>
      <c r="AC55" s="71"/>
      <c r="AD55" s="135" t="str">
        <f t="shared" si="33"/>
        <v/>
      </c>
      <c r="AE55" s="71"/>
      <c r="AF55" s="135" t="str">
        <f t="shared" si="34"/>
        <v/>
      </c>
      <c r="AG55" s="71"/>
      <c r="AH55" s="135" t="str">
        <f t="shared" si="35"/>
        <v/>
      </c>
      <c r="AI55" s="71"/>
      <c r="AJ55" s="135" t="str">
        <f t="shared" si="36"/>
        <v/>
      </c>
      <c r="AK55" s="71"/>
      <c r="AL55" s="135" t="str">
        <f t="shared" si="37"/>
        <v/>
      </c>
      <c r="AM55" s="71"/>
      <c r="AN55" s="135" t="str">
        <f t="shared" si="38"/>
        <v/>
      </c>
      <c r="AO55" s="71"/>
      <c r="AP55" s="135" t="str">
        <f t="shared" si="39"/>
        <v/>
      </c>
      <c r="AQ55" s="71"/>
      <c r="AR55" s="135" t="str">
        <f t="shared" si="40"/>
        <v/>
      </c>
      <c r="AS55" s="71"/>
      <c r="AT55" s="135" t="str">
        <f t="shared" si="41"/>
        <v/>
      </c>
      <c r="AU55" s="71"/>
      <c r="AV55" s="135" t="str">
        <f t="shared" si="42"/>
        <v/>
      </c>
      <c r="AW55" s="71"/>
      <c r="AX55" s="135" t="str">
        <f t="shared" si="43"/>
        <v/>
      </c>
      <c r="AY55" s="71"/>
      <c r="AZ55" s="90" t="str">
        <f t="shared" si="44"/>
        <v/>
      </c>
      <c r="BB55" s="90" t="str">
        <f t="shared" si="45"/>
        <v/>
      </c>
      <c r="BD55" s="90" t="str">
        <f t="shared" si="46"/>
        <v/>
      </c>
      <c r="BH55" s="82">
        <f t="shared" si="50"/>
        <v>0</v>
      </c>
      <c r="BI55" s="82">
        <f>IF(BH55=0,0,$BH55+COUNTIF(BH$38:BH54,BH55))</f>
        <v>0</v>
      </c>
      <c r="BJ55" s="78">
        <v>18</v>
      </c>
      <c r="BK55" s="78">
        <f t="shared" si="51"/>
        <v>0</v>
      </c>
      <c r="BL55" s="78">
        <f t="shared" si="52"/>
        <v>0</v>
      </c>
      <c r="BM55" s="78"/>
    </row>
    <row r="56" spans="2:65" ht="15" customHeight="1" x14ac:dyDescent="0.15">
      <c r="B56" s="69">
        <f>B57+1</f>
        <v>2</v>
      </c>
      <c r="C56" s="105"/>
      <c r="D56" s="105"/>
      <c r="E56" s="106"/>
      <c r="F56" s="104"/>
      <c r="G56" s="104"/>
      <c r="H56" s="104"/>
      <c r="I56" s="104"/>
      <c r="J56" s="104"/>
      <c r="K56" s="104"/>
      <c r="L56" s="126"/>
      <c r="M56" s="126"/>
      <c r="N56" s="74">
        <f t="shared" si="48"/>
        <v>0</v>
      </c>
      <c r="O56" s="138">
        <f t="shared" si="53"/>
        <v>0</v>
      </c>
      <c r="P56" s="141">
        <f t="shared" si="49"/>
        <v>0</v>
      </c>
      <c r="Q56" s="145">
        <f t="shared" si="55"/>
        <v>0</v>
      </c>
      <c r="R56" s="75">
        <f t="shared" si="54"/>
        <v>0</v>
      </c>
      <c r="S56" s="133"/>
      <c r="T56" s="470">
        <f t="shared" si="28"/>
        <v>0</v>
      </c>
      <c r="U56" s="97"/>
      <c r="V56" s="95">
        <f>5%</f>
        <v>0.05</v>
      </c>
      <c r="W56" s="98"/>
      <c r="X56" s="135" t="str">
        <f>IF($V56&lt;=$R$38,"⎮","")</f>
        <v/>
      </c>
      <c r="Y56" s="71"/>
      <c r="Z56" s="135" t="str">
        <f>IF($V56&lt;=$R$39,"⎮","")</f>
        <v/>
      </c>
      <c r="AA56" s="71"/>
      <c r="AB56" s="135" t="str">
        <f>IF($V56&lt;=$R$40,"⎮","")</f>
        <v/>
      </c>
      <c r="AC56" s="71"/>
      <c r="AD56" s="135" t="str">
        <f>IF($V56&lt;=$R$41,"⎮","")</f>
        <v/>
      </c>
      <c r="AE56" s="71"/>
      <c r="AF56" s="135" t="str">
        <f>IF($V56&lt;=$R$42,"⎮","")</f>
        <v/>
      </c>
      <c r="AG56" s="71"/>
      <c r="AH56" s="135" t="str">
        <f>IF($V56&lt;=$R$43,"⎮","")</f>
        <v/>
      </c>
      <c r="AI56" s="71"/>
      <c r="AJ56" s="135" t="str">
        <f>IF($V56&lt;=$R$44,"⎮","")</f>
        <v/>
      </c>
      <c r="AK56" s="71"/>
      <c r="AL56" s="135" t="str">
        <f>IF($V56&lt;=$R$45,"⎮","")</f>
        <v/>
      </c>
      <c r="AM56" s="71"/>
      <c r="AN56" s="135" t="str">
        <f>IF($V56&lt;=$R$46,"⎮","")</f>
        <v/>
      </c>
      <c r="AO56" s="71"/>
      <c r="AP56" s="135" t="str">
        <f>IF($V56&lt;=$R$47,"⎮","")</f>
        <v/>
      </c>
      <c r="AQ56" s="71"/>
      <c r="AR56" s="135" t="str">
        <f>IF($V56&lt;=$R$48,"⎮","")</f>
        <v/>
      </c>
      <c r="AS56" s="71"/>
      <c r="AT56" s="135" t="str">
        <f>IF($V56&lt;=$R$49,"⎮","")</f>
        <v/>
      </c>
      <c r="AU56" s="71"/>
      <c r="AV56" s="135" t="str">
        <f>IF($V56&lt;=$R$50,"⎮","")</f>
        <v/>
      </c>
      <c r="AW56" s="71"/>
      <c r="AX56" s="135" t="str">
        <f>IF($V56&lt;=$R$51,"⎮","")</f>
        <v/>
      </c>
      <c r="AY56" s="71"/>
      <c r="AZ56" s="90" t="str">
        <f>IF($V56&lt;=$R$52,"⎮","")</f>
        <v/>
      </c>
      <c r="BB56" s="90" t="str">
        <f>IF($V56&lt;=$R$53,"⎮","")</f>
        <v/>
      </c>
      <c r="BD56" s="90" t="str">
        <f>IF($V56&lt;=$R$54,"⎮","")</f>
        <v/>
      </c>
      <c r="BH56" s="82">
        <f t="shared" si="50"/>
        <v>0</v>
      </c>
      <c r="BI56" s="82">
        <f>IF(BH56=0,0,$BH56+COUNTIF(BH$38:BH55,BH56))</f>
        <v>0</v>
      </c>
      <c r="BJ56" s="78">
        <v>19</v>
      </c>
      <c r="BK56" s="78">
        <f t="shared" si="51"/>
        <v>0</v>
      </c>
      <c r="BL56" s="78">
        <f t="shared" si="52"/>
        <v>0</v>
      </c>
      <c r="BM56" s="78"/>
    </row>
    <row r="57" spans="2:65" ht="15" customHeight="1" x14ac:dyDescent="0.15">
      <c r="B57" s="69">
        <v>1</v>
      </c>
      <c r="C57" s="105"/>
      <c r="D57" s="105"/>
      <c r="E57" s="106"/>
      <c r="F57" s="104"/>
      <c r="G57" s="104"/>
      <c r="H57" s="104"/>
      <c r="I57" s="104"/>
      <c r="J57" s="104"/>
      <c r="K57" s="104"/>
      <c r="L57" s="126"/>
      <c r="M57" s="126"/>
      <c r="N57" s="147">
        <f t="shared" si="48"/>
        <v>0</v>
      </c>
      <c r="O57" s="139">
        <f t="shared" si="53"/>
        <v>0</v>
      </c>
      <c r="P57" s="143">
        <f t="shared" si="49"/>
        <v>0</v>
      </c>
      <c r="Q57" s="144">
        <f t="shared" si="55"/>
        <v>0</v>
      </c>
      <c r="R57" s="148">
        <f t="shared" si="54"/>
        <v>0</v>
      </c>
      <c r="S57" s="133"/>
      <c r="T57" s="97"/>
      <c r="U57" s="97"/>
      <c r="V57" s="471" t="s">
        <v>159</v>
      </c>
      <c r="W57" s="98"/>
      <c r="X57" s="99">
        <f>N38</f>
        <v>0</v>
      </c>
      <c r="Y57" s="99"/>
      <c r="Z57" s="99">
        <f>N39</f>
        <v>0</v>
      </c>
      <c r="AA57" s="99"/>
      <c r="AB57" s="99">
        <f>N40</f>
        <v>0</v>
      </c>
      <c r="AC57" s="99"/>
      <c r="AD57" s="99">
        <f>N41</f>
        <v>0</v>
      </c>
      <c r="AE57" s="99"/>
      <c r="AF57" s="99">
        <f>N42</f>
        <v>0</v>
      </c>
      <c r="AG57" s="99"/>
      <c r="AH57" s="99">
        <f>N43</f>
        <v>0</v>
      </c>
      <c r="AI57" s="99"/>
      <c r="AJ57" s="99">
        <f>N44</f>
        <v>0</v>
      </c>
      <c r="AK57" s="99"/>
      <c r="AL57" s="99">
        <f>N45</f>
        <v>0</v>
      </c>
      <c r="AM57" s="99"/>
      <c r="AN57" s="99">
        <f>N46</f>
        <v>0</v>
      </c>
      <c r="AO57" s="99"/>
      <c r="AP57" s="99">
        <f>N47</f>
        <v>0</v>
      </c>
      <c r="AQ57" s="99"/>
      <c r="AR57" s="99">
        <f>N48</f>
        <v>0</v>
      </c>
      <c r="AS57" s="99"/>
      <c r="AT57" s="99">
        <f>N49</f>
        <v>0</v>
      </c>
      <c r="AU57" s="99"/>
      <c r="AV57" s="99">
        <f>N50</f>
        <v>0</v>
      </c>
      <c r="AW57" s="99"/>
      <c r="AX57" s="99">
        <f>N51</f>
        <v>0</v>
      </c>
      <c r="AY57" s="99"/>
      <c r="AZ57" s="99">
        <f>N52</f>
        <v>0</v>
      </c>
      <c r="BA57" s="99"/>
      <c r="BB57" s="99">
        <f>N53</f>
        <v>0</v>
      </c>
      <c r="BC57" s="99"/>
      <c r="BD57" s="99">
        <f>N54</f>
        <v>0</v>
      </c>
      <c r="BE57" s="99"/>
      <c r="BH57" s="82">
        <f t="shared" si="50"/>
        <v>0</v>
      </c>
      <c r="BI57" s="82">
        <f>IF(BH57=0,0,$BH57+COUNTIF(BH$38:BH56,BH57))</f>
        <v>0</v>
      </c>
      <c r="BJ57" s="78">
        <v>20</v>
      </c>
      <c r="BK57" s="78">
        <f t="shared" si="51"/>
        <v>0</v>
      </c>
      <c r="BL57" s="78">
        <f t="shared" si="52"/>
        <v>0</v>
      </c>
      <c r="BM57" s="78"/>
    </row>
    <row r="58" spans="2:65" ht="14" customHeight="1" x14ac:dyDescent="0.15">
      <c r="L58" s="71"/>
      <c r="M58" s="71"/>
      <c r="N58" s="71"/>
      <c r="O58" s="71"/>
      <c r="P58" s="71"/>
      <c r="Q58" s="71"/>
      <c r="R58" s="71"/>
      <c r="S58" s="133"/>
      <c r="T58" s="130"/>
      <c r="U58" s="130"/>
      <c r="V58" s="129" t="s">
        <v>133</v>
      </c>
      <c r="W58" s="130"/>
      <c r="X58" s="695">
        <f>IF(X57&gt;0,X57/$BM$38,0)</f>
        <v>0</v>
      </c>
      <c r="Y58" s="695"/>
      <c r="Z58" s="695">
        <f>IF(Z57&gt;0,Z57/$BM$38,0)</f>
        <v>0</v>
      </c>
      <c r="AA58" s="695"/>
      <c r="AB58" s="695">
        <f>IF(AB57&gt;0,AB57/$BM$38,0)</f>
        <v>0</v>
      </c>
      <c r="AC58" s="695"/>
      <c r="AD58" s="695">
        <f>IF(AD57&gt;0,AD57/$BM$38,0)</f>
        <v>0</v>
      </c>
      <c r="AE58" s="695"/>
      <c r="AF58" s="695">
        <f>IF(AF57&gt;0,AF57/$BM$38,0)</f>
        <v>0</v>
      </c>
      <c r="AG58" s="695"/>
      <c r="AH58" s="695">
        <f>IF(AH57&gt;0,AH57/$BM$38,0)</f>
        <v>0</v>
      </c>
      <c r="AI58" s="695"/>
      <c r="AJ58" s="695">
        <f>IF(AJ57&gt;0,AJ57/$BM$38,0)</f>
        <v>0</v>
      </c>
      <c r="AK58" s="695"/>
      <c r="AL58" s="695">
        <f>IF(AL57&gt;0,AL57/$BM$38,0)</f>
        <v>0</v>
      </c>
      <c r="AM58" s="695"/>
      <c r="AN58" s="695">
        <f>IF(AN57&gt;0,AN57/$BM$38,0)</f>
        <v>0</v>
      </c>
      <c r="AO58" s="695"/>
      <c r="AP58" s="695">
        <f>IF(AP57&gt;0,AP57/$BM$38,0)</f>
        <v>0</v>
      </c>
      <c r="AQ58" s="695"/>
      <c r="AR58" s="695">
        <f>IF(AR57&gt;0,AR57/$BM$38,0)</f>
        <v>0</v>
      </c>
      <c r="AS58" s="695"/>
      <c r="AT58" s="695">
        <f>IF(AT57&gt;0,AT57/$BM$38,0)</f>
        <v>0</v>
      </c>
      <c r="AU58" s="695"/>
      <c r="AV58" s="695">
        <f>IF(AV57&gt;0,AV57/$BM$38,0)</f>
        <v>0</v>
      </c>
      <c r="AW58" s="695"/>
      <c r="AX58" s="695">
        <f>IF(AX57&gt;0,AX57/$BM$38,0)</f>
        <v>0</v>
      </c>
      <c r="AY58" s="695"/>
      <c r="AZ58" s="694">
        <f>IF(AZ57&gt;0,AZ57/$BM$38,0)</f>
        <v>0</v>
      </c>
      <c r="BA58" s="694"/>
      <c r="BB58" s="694">
        <f>IF(BB57&gt;0,BB57/$BM$38,0)</f>
        <v>0</v>
      </c>
      <c r="BC58" s="694"/>
      <c r="BD58" s="694">
        <f>IF(BD57&gt;0,BD57/$BM$38,0)</f>
        <v>0</v>
      </c>
      <c r="BE58" s="694"/>
    </row>
    <row r="59" spans="2:65" x14ac:dyDescent="0.15">
      <c r="L59" s="71"/>
      <c r="M59" s="71"/>
      <c r="N59" s="71"/>
      <c r="O59" s="71"/>
      <c r="P59" s="71"/>
      <c r="Q59" s="71"/>
      <c r="R59" s="71"/>
      <c r="S59" s="133"/>
      <c r="T59" s="137"/>
      <c r="U59" s="137"/>
      <c r="V59" s="137"/>
      <c r="W59" s="137"/>
      <c r="X59" s="91"/>
      <c r="Y59" s="91"/>
      <c r="Z59" s="91"/>
      <c r="AA59" s="91"/>
      <c r="AB59" s="91"/>
      <c r="AC59" s="91"/>
      <c r="AD59" s="91"/>
      <c r="AE59" s="91"/>
      <c r="AF59" s="91"/>
      <c r="AG59" s="91"/>
      <c r="AH59" s="91"/>
      <c r="AI59" s="91"/>
      <c r="AJ59" s="91" t="str">
        <f>IF(AND(AJ57-0.5&lt;0.2*MAX($N38:$N57),AJ57+0.5&gt;0.2*MAX($N38:$N57)),"20%",IF(AND(AJ57-0.5&lt;0.3*MAX($N38:$N57),AJ57+0.5&gt;0.3*MAX($N38:$N57)),"30%",IF(AND(AJ57-0.5&lt;0.4*MAX($N38:$N57),AJ57+0.5&gt;0.4*MAX($N38:$N57)),"40%",0)))</f>
        <v>20%</v>
      </c>
      <c r="AK59" s="91"/>
      <c r="AL59" s="91" t="str">
        <f>IF(AND(AL57-0.5&lt;0.2*MAX($N38:$N57),AL57+0.5&gt;0.2*MAX($N38:$N57)),"20%",IF(AND(AL57-0.5&lt;0.3*MAX($N38:$N57),AL57+0.5&gt;0.3*MAX($N38:$N57)),"30%",IF(AND(AL57-0.5&lt;0.4*MAX($N38:$N57),AL57+0.5&gt;0.4*MAX($N38:$N57)),"40%",0)))</f>
        <v>20%</v>
      </c>
      <c r="AM59" s="91"/>
      <c r="AN59" s="91" t="str">
        <f>IF(AND(AN57-0.5&lt;0.2*MAX($N38:$N57),AN57+0.5&gt;0.2*MAX($N38:$N57)),"20%",IF(AND(AN57-0.5&lt;0.3*MAX($N38:$N57),AN57+0.5&gt;0.3*MAX($N38:$N57)),"30%",IF(AND(AN57-0.5&lt;0.4*MAX($N38:$N57),AN57+0.5&gt;0.4*MAX($N38:$N57)),"40%",0)))</f>
        <v>20%</v>
      </c>
      <c r="AO59" s="91"/>
      <c r="AP59" s="91" t="str">
        <f>IF(AND(AP57-0.5&lt;0.2*MAX($N38:$N57),AP57+0.5&gt;0.2*MAX($N38:$N57)),"20%",IF(AND(AP57-0.5&lt;0.3*MAX($N38:$N57),AP57+0.5&gt;0.3*MAX($N38:$N57)),"30%",IF(AND(AP57-0.5&lt;0.4*MAX($N38:$N57),AP57+0.5&gt;0.4*MAX($N38:$N57)),"40%",0)))</f>
        <v>20%</v>
      </c>
      <c r="AQ59" s="91"/>
      <c r="AR59" s="91" t="str">
        <f>IF(AND(AR57-0.5&lt;0.2*MAX($N38:$N57),AR57+0.5&gt;0.2*MAX($N38:$N57)),"20%",IF(AND(AR57-0.5&lt;0.3*MAX($N38:$N57),AR57+0.5&gt;0.3*MAX($N38:$N57)),"30%",IF(AND(AR57-0.5&lt;0.4*MAX($N38:$N57),AR57+0.5&gt;0.4*MAX($N38:$N57)),"40%",0)))</f>
        <v>20%</v>
      </c>
      <c r="AS59" s="91"/>
      <c r="AT59" s="91" t="str">
        <f>IF(AND(AT57-0.5&lt;0.2*MAX($N38:$N57),AT57+0.5&gt;0.2*MAX($N38:$N57)),"20%",IF(AND(AT57-0.5&lt;0.3*MAX($N38:$N57),AT57+0.5&gt;0.3*MAX($N38:$N57)),"30%",IF(AND(AT57-0.5&lt;0.4*MAX($N38:$N57),AT57+0.5&gt;0.4*MAX($N38:$N57)),"40%",0)))</f>
        <v>20%</v>
      </c>
      <c r="AU59" s="91"/>
      <c r="AV59" s="91" t="str">
        <f>IF(AND(AV57-0.5&lt;0.2*MAX($N38:$N57),AV57+0.5&gt;0.2*MAX($N38:$N57)),"20%",IF(AND(AV57-0.5&lt;0.3*MAX($N38:$N57),AV57+0.5&gt;0.3*MAX($N38:$N57)),"30%",IF(AND(AV57-0.5&lt;0.4*MAX($N38:$N57),AV57+0.5&gt;0.4*MAX($N38:$N57)),"40%",0)))</f>
        <v>20%</v>
      </c>
      <c r="AW59" s="91"/>
      <c r="AX59" s="91" t="str">
        <f>IF(AND(AX57-0.5&lt;0.2*MAX($N38:$N57),AX57+0.5&gt;0.2*MAX($N38:$N57)),"20%",IF(AND(AX57-0.5&lt;0.3*MAX($N38:$N57),AX57+0.5&gt;0.3*MAX($N38:$N57)),"30%",IF(AND(AX57-0.5&lt;0.4*MAX($N38:$N57),AX57+0.5&gt;0.4*MAX($N38:$N57)),"40%",0)))</f>
        <v>20%</v>
      </c>
      <c r="AY59" s="91"/>
      <c r="AZ59" s="91" t="str">
        <f>IF(AND(AZ57-0.5&lt;0.2*MAX($N38:$N57),AZ57+0.5&gt;0.2*MAX($N38:$N57)),"20%",IF(AND(AZ57-0.5&lt;0.3*MAX($N38:$N57),AZ57+0.5&gt;0.3*MAX($N38:$N57)),"30%",IF(AND(AZ57-0.5&lt;0.4*MAX($N38:$N57),AZ57+0.5&gt;0.4*MAX($N38:$N57)),"40%",0)))</f>
        <v>20%</v>
      </c>
      <c r="BA59" s="91"/>
      <c r="BB59" s="91" t="str">
        <f>IF(AND(BB57-0.5&lt;0.2*MAX($N38:$N57),BB57+0.5&gt;0.2*MAX($N38:$N57)),"20%",IF(AND(BB57-0.5&lt;0.3*MAX($N38:$N57),BB57+0.5&gt;0.3*MAX($N38:$N57)),"30%",IF(AND(BB57-0.5&lt;0.4*MAX($N38:$N57),BB57+0.5&gt;0.4*MAX($N38:$N57)),"40%",0)))</f>
        <v>20%</v>
      </c>
      <c r="BC59" s="91"/>
      <c r="BD59" s="91" t="str">
        <f>IF(AND(BD57-0.5&lt;0.2*MAX($N38:$N57),BD57+0.5&gt;0.2*MAX($N38:$N57)),"20%",IF(AND(BD57-0.5&lt;0.3*MAX($N38:$N57),BD57+0.5&gt;0.3*MAX($N38:$N57)),"30%",IF(AND(BD57-0.5&lt;0.4*MAX($N38:$N57),BD57+0.5&gt;0.4*MAX($N38:$N57)),"40%",0)))</f>
        <v>20%</v>
      </c>
      <c r="BE59" s="91"/>
    </row>
    <row r="60" spans="2:65" x14ac:dyDescent="0.15">
      <c r="L60" s="71"/>
      <c r="M60" s="71"/>
      <c r="N60" s="71"/>
      <c r="O60" s="71"/>
      <c r="P60" s="71"/>
      <c r="Q60" s="71"/>
      <c r="R60" s="71"/>
      <c r="S60" s="133"/>
      <c r="T60" s="133"/>
      <c r="U60" s="133"/>
      <c r="V60" s="133"/>
      <c r="W60" s="133"/>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row>
    <row r="61" spans="2:65" x14ac:dyDescent="0.15">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row>
  </sheetData>
  <sheetProtection algorithmName="SHA-512" hashValue="G9r8PjM2LJLiccdWj1+tZYRbDZRlPj0z34RQT7vlqG3oCjawkveAhwVgQuYRPRn27xhePOyikvrBs00y4Xy18A==" saltValue="UgqU2A75WhyJv47noQsgyA==" spinCount="100000" sheet="1" objects="1" scenarios="1" formatCells="0"/>
  <mergeCells count="38">
    <mergeCell ref="T8:T9"/>
    <mergeCell ref="V8:V9"/>
    <mergeCell ref="T35:T36"/>
    <mergeCell ref="V35:V36"/>
    <mergeCell ref="X58:Y58"/>
    <mergeCell ref="X31:Y31"/>
    <mergeCell ref="Z58:AA58"/>
    <mergeCell ref="AB58:AC58"/>
    <mergeCell ref="AD58:AE58"/>
    <mergeCell ref="AF58:AG58"/>
    <mergeCell ref="AH58:AI58"/>
    <mergeCell ref="AJ58:AK58"/>
    <mergeCell ref="AL58:AM58"/>
    <mergeCell ref="AN58:AO58"/>
    <mergeCell ref="AP58:AQ58"/>
    <mergeCell ref="AR58:AS58"/>
    <mergeCell ref="BD58:BE58"/>
    <mergeCell ref="AT58:AU58"/>
    <mergeCell ref="AV58:AW58"/>
    <mergeCell ref="AX58:AY58"/>
    <mergeCell ref="AZ58:BA58"/>
    <mergeCell ref="BB58:BC58"/>
    <mergeCell ref="Z31:AA31"/>
    <mergeCell ref="AB31:AC31"/>
    <mergeCell ref="AD31:AE31"/>
    <mergeCell ref="AF31:AG31"/>
    <mergeCell ref="AH31:AI31"/>
    <mergeCell ref="AJ31:AK31"/>
    <mergeCell ref="AL31:AM31"/>
    <mergeCell ref="AN31:AO31"/>
    <mergeCell ref="AP31:AQ31"/>
    <mergeCell ref="AR31:AS31"/>
    <mergeCell ref="BD31:BE31"/>
    <mergeCell ref="AT31:AU31"/>
    <mergeCell ref="AV31:AW31"/>
    <mergeCell ref="AX31:AY31"/>
    <mergeCell ref="AZ31:BA31"/>
    <mergeCell ref="BB31:BC31"/>
  </mergeCells>
  <conditionalFormatting sqref="AH64">
    <cfRule type="expression" dxfId="1435" priority="1602">
      <formula>AG$57&gt;AI$57</formula>
    </cfRule>
  </conditionalFormatting>
  <conditionalFormatting sqref="X41 X43 X45">
    <cfRule type="expression" dxfId="1434" priority="1392">
      <formula>$P$38&gt;=$T41</formula>
    </cfRule>
  </conditionalFormatting>
  <conditionalFormatting sqref="Z37">
    <cfRule type="expression" dxfId="1433" priority="699">
      <formula>$P$39&gt;=$T37</formula>
    </cfRule>
  </conditionalFormatting>
  <conditionalFormatting sqref="X10">
    <cfRule type="expression" dxfId="1432" priority="1236">
      <formula>$P$11&gt;=$T10</formula>
    </cfRule>
  </conditionalFormatting>
  <conditionalFormatting sqref="Z10">
    <cfRule type="expression" dxfId="1431" priority="1050">
      <formula>$P$12&gt;=$T10</formula>
    </cfRule>
  </conditionalFormatting>
  <conditionalFormatting sqref="AB10">
    <cfRule type="expression" dxfId="1430" priority="1045">
      <formula>$P$13&gt;=$T10</formula>
    </cfRule>
  </conditionalFormatting>
  <conditionalFormatting sqref="X10 AB16 AB18 AD16 AD18 AF16 AF18 AH16 AH18 AJ16 AJ18 AL16 AL18 AN16 AN18 AP16 AP18 AR16 AR18 AT16 AT18 AV16 AV18 AX16 AX18 AZ16 AZ18 BB16 BB18 BD16 BD18 X16 X18">
    <cfRule type="expression" dxfId="1429" priority="1267">
      <formula>X$30&gt;=1</formula>
    </cfRule>
  </conditionalFormatting>
  <conditionalFormatting sqref="X7">
    <cfRule type="expression" dxfId="1428" priority="1233">
      <formula>X$30&gt;0</formula>
    </cfRule>
  </conditionalFormatting>
  <conditionalFormatting sqref="X8:X9">
    <cfRule type="expression" dxfId="1427" priority="1232">
      <formula>X$30&gt;0</formula>
    </cfRule>
  </conditionalFormatting>
  <conditionalFormatting sqref="Z7">
    <cfRule type="expression" dxfId="1426" priority="1231">
      <formula>Z$30&gt;0</formula>
    </cfRule>
  </conditionalFormatting>
  <conditionalFormatting sqref="Z8:Z9">
    <cfRule type="expression" dxfId="1425" priority="1230">
      <formula>Z$30&gt;0</formula>
    </cfRule>
  </conditionalFormatting>
  <conditionalFormatting sqref="AB7">
    <cfRule type="expression" dxfId="1424" priority="1229">
      <formula>AB$30&gt;0</formula>
    </cfRule>
  </conditionalFormatting>
  <conditionalFormatting sqref="AB8:AB9">
    <cfRule type="expression" dxfId="1423" priority="1228">
      <formula>AB$30&gt;0</formula>
    </cfRule>
  </conditionalFormatting>
  <conditionalFormatting sqref="AD7">
    <cfRule type="expression" dxfId="1422" priority="1227">
      <formula>AD$30&gt;0</formula>
    </cfRule>
  </conditionalFormatting>
  <conditionalFormatting sqref="AD8:AD9">
    <cfRule type="expression" dxfId="1421" priority="1226">
      <formula>AD$30&gt;0</formula>
    </cfRule>
  </conditionalFormatting>
  <conditionalFormatting sqref="AF7">
    <cfRule type="expression" dxfId="1420" priority="1225">
      <formula>AF$30&gt;0</formula>
    </cfRule>
  </conditionalFormatting>
  <conditionalFormatting sqref="AF8:AF9">
    <cfRule type="expression" dxfId="1419" priority="1224">
      <formula>AF$30&gt;0</formula>
    </cfRule>
  </conditionalFormatting>
  <conditionalFormatting sqref="AH7">
    <cfRule type="expression" dxfId="1418" priority="1223">
      <formula>AH$30&gt;0</formula>
    </cfRule>
  </conditionalFormatting>
  <conditionalFormatting sqref="AH8:AH9">
    <cfRule type="expression" dxfId="1417" priority="1222">
      <formula>AH$30&gt;0</formula>
    </cfRule>
  </conditionalFormatting>
  <conditionalFormatting sqref="AJ7">
    <cfRule type="expression" dxfId="1416" priority="1221">
      <formula>AJ$30&gt;0</formula>
    </cfRule>
  </conditionalFormatting>
  <conditionalFormatting sqref="AJ8:AJ9">
    <cfRule type="expression" dxfId="1415" priority="1220">
      <formula>AJ$30&gt;0</formula>
    </cfRule>
  </conditionalFormatting>
  <conditionalFormatting sqref="AL7">
    <cfRule type="expression" dxfId="1414" priority="1219">
      <formula>AL$30&gt;0</formula>
    </cfRule>
  </conditionalFormatting>
  <conditionalFormatting sqref="AL8:AL9">
    <cfRule type="expression" dxfId="1413" priority="1218">
      <formula>AL$30&gt;0</formula>
    </cfRule>
  </conditionalFormatting>
  <conditionalFormatting sqref="AN7">
    <cfRule type="expression" dxfId="1412" priority="1217">
      <formula>AN$30&gt;0</formula>
    </cfRule>
  </conditionalFormatting>
  <conditionalFormatting sqref="AN8:AN9">
    <cfRule type="expression" dxfId="1411" priority="1216">
      <formula>AN$30&gt;0</formula>
    </cfRule>
  </conditionalFormatting>
  <conditionalFormatting sqref="AP7">
    <cfRule type="expression" dxfId="1410" priority="1215">
      <formula>AP$30&gt;0</formula>
    </cfRule>
  </conditionalFormatting>
  <conditionalFormatting sqref="AP8:AP9">
    <cfRule type="expression" dxfId="1409" priority="1214">
      <formula>AP$30&gt;0</formula>
    </cfRule>
  </conditionalFormatting>
  <conditionalFormatting sqref="AR7">
    <cfRule type="expression" dxfId="1408" priority="1213">
      <formula>AR$30&gt;0</formula>
    </cfRule>
  </conditionalFormatting>
  <conditionalFormatting sqref="AR8:AR9">
    <cfRule type="expression" dxfId="1407" priority="1212">
      <formula>AR$30&gt;0</formula>
    </cfRule>
  </conditionalFormatting>
  <conditionalFormatting sqref="AT7">
    <cfRule type="expression" dxfId="1406" priority="1211">
      <formula>AT$30&gt;0</formula>
    </cfRule>
  </conditionalFormatting>
  <conditionalFormatting sqref="AT8:AT9">
    <cfRule type="expression" dxfId="1405" priority="1210">
      <formula>AT$30&gt;0</formula>
    </cfRule>
  </conditionalFormatting>
  <conditionalFormatting sqref="AV7">
    <cfRule type="expression" dxfId="1404" priority="1209">
      <formula>AV$30&gt;0</formula>
    </cfRule>
  </conditionalFormatting>
  <conditionalFormatting sqref="AV8:AV9">
    <cfRule type="expression" dxfId="1403" priority="1208">
      <formula>AV$30&gt;0</formula>
    </cfRule>
  </conditionalFormatting>
  <conditionalFormatting sqref="AX7">
    <cfRule type="expression" dxfId="1402" priority="1207">
      <formula>AX$30&gt;0</formula>
    </cfRule>
  </conditionalFormatting>
  <conditionalFormatting sqref="AX8:AX9">
    <cfRule type="expression" dxfId="1401" priority="1206">
      <formula>AX$30&gt;0</formula>
    </cfRule>
  </conditionalFormatting>
  <conditionalFormatting sqref="AZ7">
    <cfRule type="expression" dxfId="1400" priority="1205">
      <formula>AZ$30&gt;0</formula>
    </cfRule>
  </conditionalFormatting>
  <conditionalFormatting sqref="AZ8:AZ9">
    <cfRule type="expression" dxfId="1399" priority="1204">
      <formula>AZ$30&gt;0</formula>
    </cfRule>
  </conditionalFormatting>
  <conditionalFormatting sqref="BB7">
    <cfRule type="expression" dxfId="1398" priority="1203">
      <formula>BB$30&gt;0</formula>
    </cfRule>
  </conditionalFormatting>
  <conditionalFormatting sqref="BB8:BB9">
    <cfRule type="expression" dxfId="1397" priority="1202">
      <formula>BB$30&gt;0</formula>
    </cfRule>
  </conditionalFormatting>
  <conditionalFormatting sqref="BD7">
    <cfRule type="expression" dxfId="1396" priority="1201">
      <formula>BD$30&gt;0</formula>
    </cfRule>
  </conditionalFormatting>
  <conditionalFormatting sqref="BD8:BD9">
    <cfRule type="expression" dxfId="1395" priority="1200">
      <formula>BD$30&gt;0</formula>
    </cfRule>
  </conditionalFormatting>
  <conditionalFormatting sqref="Y7">
    <cfRule type="expression" dxfId="1394" priority="1193">
      <formula>X$30&gt;0</formula>
    </cfRule>
  </conditionalFormatting>
  <conditionalFormatting sqref="AA7">
    <cfRule type="expression" dxfId="1393" priority="1191">
      <formula>Z$30&gt;0</formula>
    </cfRule>
  </conditionalFormatting>
  <conditionalFormatting sqref="AC7">
    <cfRule type="expression" dxfId="1392" priority="1190">
      <formula>AB$30&gt;0</formula>
    </cfRule>
  </conditionalFormatting>
  <conditionalFormatting sqref="AE7">
    <cfRule type="expression" dxfId="1391" priority="1189">
      <formula>AD$30&gt;0</formula>
    </cfRule>
  </conditionalFormatting>
  <conditionalFormatting sqref="AG7">
    <cfRule type="expression" dxfId="1390" priority="1188">
      <formula>AF$30&gt;0</formula>
    </cfRule>
  </conditionalFormatting>
  <conditionalFormatting sqref="AI7">
    <cfRule type="expression" dxfId="1389" priority="1187">
      <formula>AH$30&gt;0</formula>
    </cfRule>
  </conditionalFormatting>
  <conditionalFormatting sqref="AK7">
    <cfRule type="expression" dxfId="1388" priority="1186">
      <formula>AJ$30&gt;0</formula>
    </cfRule>
  </conditionalFormatting>
  <conditionalFormatting sqref="AM7">
    <cfRule type="expression" dxfId="1387" priority="1185">
      <formula>AL$30&gt;0</formula>
    </cfRule>
  </conditionalFormatting>
  <conditionalFormatting sqref="AO7">
    <cfRule type="expression" dxfId="1386" priority="1184">
      <formula>AN$30&gt;0</formula>
    </cfRule>
  </conditionalFormatting>
  <conditionalFormatting sqref="AQ7">
    <cfRule type="expression" dxfId="1385" priority="1183">
      <formula>AP$30&gt;0</formula>
    </cfRule>
  </conditionalFormatting>
  <conditionalFormatting sqref="AS7">
    <cfRule type="expression" dxfId="1384" priority="1182">
      <formula>AR$30&gt;0</formula>
    </cfRule>
  </conditionalFormatting>
  <conditionalFormatting sqref="AU7">
    <cfRule type="expression" dxfId="1383" priority="1181">
      <formula>AT$30&gt;0</formula>
    </cfRule>
  </conditionalFormatting>
  <conditionalFormatting sqref="AW7">
    <cfRule type="expression" dxfId="1382" priority="1180">
      <formula>AV$30&gt;0</formula>
    </cfRule>
  </conditionalFormatting>
  <conditionalFormatting sqref="AY7">
    <cfRule type="expression" dxfId="1381" priority="1179">
      <formula>AX$30&gt;0</formula>
    </cfRule>
  </conditionalFormatting>
  <conditionalFormatting sqref="BA7">
    <cfRule type="expression" dxfId="1380" priority="1178">
      <formula>AZ$30&gt;0</formula>
    </cfRule>
  </conditionalFormatting>
  <conditionalFormatting sqref="BC7">
    <cfRule type="expression" dxfId="1379" priority="1177">
      <formula>BB$30&gt;0</formula>
    </cfRule>
  </conditionalFormatting>
  <conditionalFormatting sqref="BE7">
    <cfRule type="expression" dxfId="1378" priority="1176">
      <formula>BD$30&gt;0</formula>
    </cfRule>
  </conditionalFormatting>
  <conditionalFormatting sqref="AA8:AA9">
    <cfRule type="expression" dxfId="1377" priority="1172">
      <formula>Z$30&gt;0</formula>
    </cfRule>
  </conditionalFormatting>
  <conditionalFormatting sqref="AC8:AC9">
    <cfRule type="expression" dxfId="1376" priority="1171">
      <formula>AB$30&gt;0</formula>
    </cfRule>
  </conditionalFormatting>
  <conditionalFormatting sqref="AE8:AE9">
    <cfRule type="expression" dxfId="1375" priority="1170">
      <formula>AD$30&gt;0</formula>
    </cfRule>
  </conditionalFormatting>
  <conditionalFormatting sqref="AG8:AG9">
    <cfRule type="expression" dxfId="1374" priority="1169">
      <formula>AF$30&gt;0</formula>
    </cfRule>
  </conditionalFormatting>
  <conditionalFormatting sqref="AI8:AI9">
    <cfRule type="expression" dxfId="1373" priority="1168">
      <formula>AH$30&gt;0</formula>
    </cfRule>
  </conditionalFormatting>
  <conditionalFormatting sqref="AK8:AK9">
    <cfRule type="expression" dxfId="1372" priority="1167">
      <formula>AJ$30&gt;0</formula>
    </cfRule>
  </conditionalFormatting>
  <conditionalFormatting sqref="AM8:AM9">
    <cfRule type="expression" dxfId="1371" priority="1166">
      <formula>AL$30&gt;0</formula>
    </cfRule>
  </conditionalFormatting>
  <conditionalFormatting sqref="AO8:AO9">
    <cfRule type="expression" dxfId="1370" priority="1165">
      <formula>AN$30&gt;0</formula>
    </cfRule>
  </conditionalFormatting>
  <conditionalFormatting sqref="AQ8:AQ9">
    <cfRule type="expression" dxfId="1369" priority="1164">
      <formula>AP$30&gt;0</formula>
    </cfRule>
  </conditionalFormatting>
  <conditionalFormatting sqref="AS8:AS9">
    <cfRule type="expression" dxfId="1368" priority="1163">
      <formula>AR$30&gt;0</formula>
    </cfRule>
  </conditionalFormatting>
  <conditionalFormatting sqref="Y8:Y30">
    <cfRule type="expression" dxfId="1367" priority="1153">
      <formula>X$30&gt;0</formula>
    </cfRule>
  </conditionalFormatting>
  <conditionalFormatting sqref="AA10:AA30">
    <cfRule type="expression" dxfId="1366" priority="1152">
      <formula>Z$30&gt;0</formula>
    </cfRule>
  </conditionalFormatting>
  <conditionalFormatting sqref="AC10:AC30">
    <cfRule type="expression" dxfId="1365" priority="1151">
      <formula>AB$30&gt;0</formula>
    </cfRule>
  </conditionalFormatting>
  <conditionalFormatting sqref="AE10:AE30">
    <cfRule type="expression" dxfId="1364" priority="1150">
      <formula>AD$30&gt;0</formula>
    </cfRule>
  </conditionalFormatting>
  <conditionalFormatting sqref="AG10:AG30">
    <cfRule type="expression" dxfId="1363" priority="1149">
      <formula>AF$30&gt;0</formula>
    </cfRule>
  </conditionalFormatting>
  <conditionalFormatting sqref="AI10:AI30">
    <cfRule type="expression" dxfId="1362" priority="1148">
      <formula>AH$30&gt;0</formula>
    </cfRule>
  </conditionalFormatting>
  <conditionalFormatting sqref="AK10:AK30">
    <cfRule type="expression" dxfId="1361" priority="1147">
      <formula>AJ$30&gt;0</formula>
    </cfRule>
  </conditionalFormatting>
  <conditionalFormatting sqref="AM10:AM30">
    <cfRule type="expression" dxfId="1360" priority="1146">
      <formula>AL$30&gt;0</formula>
    </cfRule>
  </conditionalFormatting>
  <conditionalFormatting sqref="AO10:AO30">
    <cfRule type="expression" dxfId="1359" priority="1145">
      <formula>AN$30&gt;0</formula>
    </cfRule>
  </conditionalFormatting>
  <conditionalFormatting sqref="AQ10:AQ30">
    <cfRule type="expression" dxfId="1358" priority="1144">
      <formula>AP$30&gt;0</formula>
    </cfRule>
  </conditionalFormatting>
  <conditionalFormatting sqref="AS10:AS30">
    <cfRule type="expression" dxfId="1357" priority="1143">
      <formula>AR$30&gt;0</formula>
    </cfRule>
  </conditionalFormatting>
  <conditionalFormatting sqref="AU8:AU30">
    <cfRule type="expression" dxfId="1356" priority="1142">
      <formula>AT$30&gt;0</formula>
    </cfRule>
  </conditionalFormatting>
  <conditionalFormatting sqref="AW8:AW30">
    <cfRule type="expression" dxfId="1355" priority="1141">
      <formula>AV$30&gt;0</formula>
    </cfRule>
  </conditionalFormatting>
  <conditionalFormatting sqref="AY8:AY30">
    <cfRule type="expression" dxfId="1354" priority="1140">
      <formula>AX$30&gt;0</formula>
    </cfRule>
  </conditionalFormatting>
  <conditionalFormatting sqref="BA8:BA30">
    <cfRule type="expression" dxfId="1353" priority="1139">
      <formula>AZ$30&gt;0</formula>
    </cfRule>
  </conditionalFormatting>
  <conditionalFormatting sqref="BC8:BC30">
    <cfRule type="expression" dxfId="1352" priority="1138">
      <formula>BB$30&gt;0</formula>
    </cfRule>
  </conditionalFormatting>
  <conditionalFormatting sqref="BE8:BE30">
    <cfRule type="expression" dxfId="1351" priority="1137">
      <formula>BD$30&gt;0</formula>
    </cfRule>
  </conditionalFormatting>
  <conditionalFormatting sqref="X30">
    <cfRule type="expression" dxfId="1350" priority="1133">
      <formula>X$30&gt;0</formula>
    </cfRule>
  </conditionalFormatting>
  <conditionalFormatting sqref="X31:Y31">
    <cfRule type="expression" dxfId="1349" priority="1113">
      <formula>X$30&gt;0</formula>
    </cfRule>
  </conditionalFormatting>
  <conditionalFormatting sqref="Y32">
    <cfRule type="expression" dxfId="1348" priority="1090">
      <formula>X$30&gt;0</formula>
    </cfRule>
  </conditionalFormatting>
  <conditionalFormatting sqref="AA32">
    <cfRule type="expression" dxfId="1347" priority="1089">
      <formula>Z$30&gt;0</formula>
    </cfRule>
  </conditionalFormatting>
  <conditionalFormatting sqref="AC32">
    <cfRule type="expression" dxfId="1346" priority="1088">
      <formula>AB$30&gt;0</formula>
    </cfRule>
  </conditionalFormatting>
  <conditionalFormatting sqref="AE32">
    <cfRule type="expression" dxfId="1345" priority="1087">
      <formula>AD$30&gt;0</formula>
    </cfRule>
  </conditionalFormatting>
  <conditionalFormatting sqref="AG32">
    <cfRule type="expression" dxfId="1344" priority="1086">
      <formula>AF$30&gt;0</formula>
    </cfRule>
  </conditionalFormatting>
  <conditionalFormatting sqref="AI32">
    <cfRule type="expression" dxfId="1343" priority="1085">
      <formula>AH$30&gt;0</formula>
    </cfRule>
  </conditionalFormatting>
  <conditionalFormatting sqref="AK32">
    <cfRule type="expression" dxfId="1342" priority="1084">
      <formula>AJ$30&gt;0</formula>
    </cfRule>
  </conditionalFormatting>
  <conditionalFormatting sqref="AM32">
    <cfRule type="expression" dxfId="1341" priority="1083">
      <formula>AL$30&gt;0</formula>
    </cfRule>
  </conditionalFormatting>
  <conditionalFormatting sqref="AO32">
    <cfRule type="expression" dxfId="1340" priority="1082">
      <formula>AN$30&gt;0</formula>
    </cfRule>
  </conditionalFormatting>
  <conditionalFormatting sqref="AQ32">
    <cfRule type="expression" dxfId="1339" priority="1081">
      <formula>AP$30&gt;0</formula>
    </cfRule>
  </conditionalFormatting>
  <conditionalFormatting sqref="AS32">
    <cfRule type="expression" dxfId="1338" priority="1080">
      <formula>AR$30&gt;0</formula>
    </cfRule>
  </conditionalFormatting>
  <conditionalFormatting sqref="AU32">
    <cfRule type="expression" dxfId="1337" priority="1079">
      <formula>AT$30&gt;0</formula>
    </cfRule>
  </conditionalFormatting>
  <conditionalFormatting sqref="AW32">
    <cfRule type="expression" dxfId="1336" priority="1078">
      <formula>AV$30&gt;0</formula>
    </cfRule>
  </conditionalFormatting>
  <conditionalFormatting sqref="AY32">
    <cfRule type="expression" dxfId="1335" priority="1077">
      <formula>AX$30&gt;0</formula>
    </cfRule>
  </conditionalFormatting>
  <conditionalFormatting sqref="BA32">
    <cfRule type="expression" dxfId="1334" priority="1076">
      <formula>AZ$30&gt;0</formula>
    </cfRule>
  </conditionalFormatting>
  <conditionalFormatting sqref="BC32">
    <cfRule type="expression" dxfId="1333" priority="1075">
      <formula>BB$30&gt;0</formula>
    </cfRule>
  </conditionalFormatting>
  <conditionalFormatting sqref="BE32">
    <cfRule type="expression" dxfId="1332" priority="1074">
      <formula>BD$30&gt;0</formula>
    </cfRule>
  </conditionalFormatting>
  <conditionalFormatting sqref="X32">
    <cfRule type="expression" dxfId="1331" priority="1070">
      <formula>X$30&gt;0</formula>
    </cfRule>
  </conditionalFormatting>
  <conditionalFormatting sqref="Z32">
    <cfRule type="expression" dxfId="1330" priority="1069">
      <formula>Z$30&gt;0</formula>
    </cfRule>
  </conditionalFormatting>
  <conditionalFormatting sqref="AB32">
    <cfRule type="expression" dxfId="1329" priority="1068">
      <formula>AB$30&gt;0</formula>
    </cfRule>
  </conditionalFormatting>
  <conditionalFormatting sqref="AD32">
    <cfRule type="expression" dxfId="1328" priority="1067">
      <formula>AD$30&gt;0</formula>
    </cfRule>
  </conditionalFormatting>
  <conditionalFormatting sqref="AF32">
    <cfRule type="expression" dxfId="1327" priority="1066">
      <formula>AF$30&gt;0</formula>
    </cfRule>
  </conditionalFormatting>
  <conditionalFormatting sqref="AH32">
    <cfRule type="expression" dxfId="1326" priority="1065">
      <formula>AH$30&gt;0</formula>
    </cfRule>
  </conditionalFormatting>
  <conditionalFormatting sqref="AJ32">
    <cfRule type="expression" dxfId="1325" priority="1064">
      <formula>AJ$30&gt;0</formula>
    </cfRule>
  </conditionalFormatting>
  <conditionalFormatting sqref="AL32">
    <cfRule type="expression" dxfId="1324" priority="1063">
      <formula>AL$30&gt;0</formula>
    </cfRule>
  </conditionalFormatting>
  <conditionalFormatting sqref="AN32">
    <cfRule type="expression" dxfId="1323" priority="1062">
      <formula>AN$30&gt;0</formula>
    </cfRule>
  </conditionalFormatting>
  <conditionalFormatting sqref="AP32">
    <cfRule type="expression" dxfId="1322" priority="1061">
      <formula>AP$30&gt;0</formula>
    </cfRule>
  </conditionalFormatting>
  <conditionalFormatting sqref="AR32">
    <cfRule type="expression" dxfId="1321" priority="1060">
      <formula>AR$30&gt;0</formula>
    </cfRule>
  </conditionalFormatting>
  <conditionalFormatting sqref="AT32">
    <cfRule type="expression" dxfId="1320" priority="1059">
      <formula>AT$30&gt;0</formula>
    </cfRule>
  </conditionalFormatting>
  <conditionalFormatting sqref="AV32">
    <cfRule type="expression" dxfId="1319" priority="1058">
      <formula>AV$30&gt;0</formula>
    </cfRule>
  </conditionalFormatting>
  <conditionalFormatting sqref="AX32">
    <cfRule type="expression" dxfId="1318" priority="1057">
      <formula>AX$30&gt;0</formula>
    </cfRule>
  </conditionalFormatting>
  <conditionalFormatting sqref="AZ32">
    <cfRule type="expression" dxfId="1317" priority="1056">
      <formula>AZ$30&gt;0</formula>
    </cfRule>
  </conditionalFormatting>
  <conditionalFormatting sqref="BB32">
    <cfRule type="expression" dxfId="1316" priority="1055">
      <formula>BB$30&gt;0</formula>
    </cfRule>
  </conditionalFormatting>
  <conditionalFormatting sqref="BD32">
    <cfRule type="expression" dxfId="1315" priority="1054">
      <formula>BD$30&gt;0</formula>
    </cfRule>
  </conditionalFormatting>
  <conditionalFormatting sqref="Z10 Z16 Z18">
    <cfRule type="expression" dxfId="1314" priority="1266">
      <formula>X$30&gt;=1</formula>
    </cfRule>
  </conditionalFormatting>
  <conditionalFormatting sqref="Z14 Z16 Z18">
    <cfRule type="expression" dxfId="1313" priority="1046">
      <formula>$P$12&gt;=$T14</formula>
    </cfRule>
  </conditionalFormatting>
  <conditionalFormatting sqref="Z14">
    <cfRule type="expression" dxfId="1312" priority="1047">
      <formula>X$30&gt;=1</formula>
    </cfRule>
  </conditionalFormatting>
  <conditionalFormatting sqref="AB10">
    <cfRule type="expression" dxfId="1311" priority="1265">
      <formula>AB$30&gt;=1</formula>
    </cfRule>
  </conditionalFormatting>
  <conditionalFormatting sqref="AB14 AB16 AB18">
    <cfRule type="expression" dxfId="1310" priority="1043">
      <formula>$P$13&gt;=$T14</formula>
    </cfRule>
  </conditionalFormatting>
  <conditionalFormatting sqref="AB14">
    <cfRule type="expression" dxfId="1309" priority="1044">
      <formula>AB$30&gt;=1</formula>
    </cfRule>
  </conditionalFormatting>
  <conditionalFormatting sqref="AD14 AD16 AD18">
    <cfRule type="expression" dxfId="1308" priority="1039">
      <formula>$P$14&gt;=$T14</formula>
    </cfRule>
  </conditionalFormatting>
  <conditionalFormatting sqref="AD14">
    <cfRule type="expression" dxfId="1307" priority="1040">
      <formula>AD$30&gt;=1</formula>
    </cfRule>
  </conditionalFormatting>
  <conditionalFormatting sqref="AF10">
    <cfRule type="expression" dxfId="1306" priority="1037">
      <formula>$P$15&gt;=$T10</formula>
    </cfRule>
  </conditionalFormatting>
  <conditionalFormatting sqref="AF10">
    <cfRule type="expression" dxfId="1305" priority="1038">
      <formula>AF$30&gt;=1</formula>
    </cfRule>
  </conditionalFormatting>
  <conditionalFormatting sqref="AF14 AF16 AF18">
    <cfRule type="expression" dxfId="1304" priority="1035">
      <formula>$P$15&gt;=$T14</formula>
    </cfRule>
  </conditionalFormatting>
  <conditionalFormatting sqref="AF14">
    <cfRule type="expression" dxfId="1303" priority="1036">
      <formula>AF$30&gt;=1</formula>
    </cfRule>
  </conditionalFormatting>
  <conditionalFormatting sqref="AH10">
    <cfRule type="expression" dxfId="1302" priority="1033">
      <formula>$P$16&gt;=$T10</formula>
    </cfRule>
  </conditionalFormatting>
  <conditionalFormatting sqref="AH10">
    <cfRule type="expression" dxfId="1301" priority="1034">
      <formula>AH$30&gt;=1</formula>
    </cfRule>
  </conditionalFormatting>
  <conditionalFormatting sqref="AH14 AH16 AH18">
    <cfRule type="expression" dxfId="1300" priority="1031">
      <formula>$P$16&gt;=$T14</formula>
    </cfRule>
  </conditionalFormatting>
  <conditionalFormatting sqref="AH14">
    <cfRule type="expression" dxfId="1299" priority="1032">
      <formula>AH$30&gt;=1</formula>
    </cfRule>
  </conditionalFormatting>
  <conditionalFormatting sqref="AJ10">
    <cfRule type="expression" dxfId="1298" priority="1029">
      <formula>$P$17&gt;=$T10</formula>
    </cfRule>
  </conditionalFormatting>
  <conditionalFormatting sqref="AJ10">
    <cfRule type="expression" dxfId="1297" priority="1030">
      <formula>AJ$30&gt;=1</formula>
    </cfRule>
  </conditionalFormatting>
  <conditionalFormatting sqref="AJ14 AJ16 AJ18">
    <cfRule type="expression" dxfId="1296" priority="1027">
      <formula>$P$17&gt;=$T14</formula>
    </cfRule>
  </conditionalFormatting>
  <conditionalFormatting sqref="AJ14">
    <cfRule type="expression" dxfId="1295" priority="1028">
      <formula>AJ$30&gt;=1</formula>
    </cfRule>
  </conditionalFormatting>
  <conditionalFormatting sqref="AL10">
    <cfRule type="expression" dxfId="1294" priority="1025">
      <formula>$P$18&gt;=$T10</formula>
    </cfRule>
  </conditionalFormatting>
  <conditionalFormatting sqref="AL10">
    <cfRule type="expression" dxfId="1293" priority="1026">
      <formula>AL$30&gt;=1</formula>
    </cfRule>
  </conditionalFormatting>
  <conditionalFormatting sqref="AL14 AL16 AL18">
    <cfRule type="expression" dxfId="1292" priority="1023">
      <formula>$P$18&gt;=$T14</formula>
    </cfRule>
  </conditionalFormatting>
  <conditionalFormatting sqref="AL14">
    <cfRule type="expression" dxfId="1291" priority="1024">
      <formula>AL$30&gt;=1</formula>
    </cfRule>
  </conditionalFormatting>
  <conditionalFormatting sqref="AN10">
    <cfRule type="expression" dxfId="1290" priority="1019">
      <formula>$P$19&gt;=$T10</formula>
    </cfRule>
  </conditionalFormatting>
  <conditionalFormatting sqref="AN10">
    <cfRule type="expression" dxfId="1289" priority="1020">
      <formula>AN$30&gt;=1</formula>
    </cfRule>
  </conditionalFormatting>
  <conditionalFormatting sqref="AN14 AN16 AN18">
    <cfRule type="expression" dxfId="1288" priority="1017">
      <formula>$P$19&gt;=$T14</formula>
    </cfRule>
  </conditionalFormatting>
  <conditionalFormatting sqref="AN14">
    <cfRule type="expression" dxfId="1287" priority="1018">
      <formula>AN$30&gt;=1</formula>
    </cfRule>
  </conditionalFormatting>
  <conditionalFormatting sqref="AP10">
    <cfRule type="expression" dxfId="1286" priority="1015">
      <formula>$P$20&gt;=$T10</formula>
    </cfRule>
  </conditionalFormatting>
  <conditionalFormatting sqref="AP10">
    <cfRule type="expression" dxfId="1285" priority="1016">
      <formula>AP$30&gt;=1</formula>
    </cfRule>
  </conditionalFormatting>
  <conditionalFormatting sqref="AP14 AP16 AP18">
    <cfRule type="expression" dxfId="1284" priority="1013">
      <formula>$P$20&gt;=$T14</formula>
    </cfRule>
  </conditionalFormatting>
  <conditionalFormatting sqref="AP14">
    <cfRule type="expression" dxfId="1283" priority="1014">
      <formula>AP$30&gt;=1</formula>
    </cfRule>
  </conditionalFormatting>
  <conditionalFormatting sqref="AR10">
    <cfRule type="expression" dxfId="1282" priority="1011">
      <formula>$P$21&gt;=$T10</formula>
    </cfRule>
  </conditionalFormatting>
  <conditionalFormatting sqref="AR10">
    <cfRule type="expression" dxfId="1281" priority="1012">
      <formula>AR$30&gt;=1</formula>
    </cfRule>
  </conditionalFormatting>
  <conditionalFormatting sqref="AR14 AR16 AR18">
    <cfRule type="expression" dxfId="1280" priority="1009">
      <formula>$P$21&gt;=$T14</formula>
    </cfRule>
  </conditionalFormatting>
  <conditionalFormatting sqref="AR14">
    <cfRule type="expression" dxfId="1279" priority="1010">
      <formula>AR$30&gt;=1</formula>
    </cfRule>
  </conditionalFormatting>
  <conditionalFormatting sqref="AT10">
    <cfRule type="expression" dxfId="1278" priority="1007">
      <formula>$P$22&gt;=$T10</formula>
    </cfRule>
  </conditionalFormatting>
  <conditionalFormatting sqref="AT10">
    <cfRule type="expression" dxfId="1277" priority="1008">
      <formula>AT$30&gt;=1</formula>
    </cfRule>
  </conditionalFormatting>
  <conditionalFormatting sqref="AT14 AT16 AT18">
    <cfRule type="expression" dxfId="1276" priority="1005">
      <formula>$P$22&gt;=$T14</formula>
    </cfRule>
  </conditionalFormatting>
  <conditionalFormatting sqref="AT14">
    <cfRule type="expression" dxfId="1275" priority="1006">
      <formula>AT$30&gt;=1</formula>
    </cfRule>
  </conditionalFormatting>
  <conditionalFormatting sqref="AV10">
    <cfRule type="expression" dxfId="1274" priority="1003">
      <formula>$P$23&gt;=$T10</formula>
    </cfRule>
  </conditionalFormatting>
  <conditionalFormatting sqref="AV10">
    <cfRule type="expression" dxfId="1273" priority="1004">
      <formula>AV$30&gt;=1</formula>
    </cfRule>
  </conditionalFormatting>
  <conditionalFormatting sqref="AV14 AV16 AV18">
    <cfRule type="expression" dxfId="1272" priority="1001">
      <formula>$P$23&gt;=$T14</formula>
    </cfRule>
  </conditionalFormatting>
  <conditionalFormatting sqref="AV14">
    <cfRule type="expression" dxfId="1271" priority="1002">
      <formula>AV$30&gt;=1</formula>
    </cfRule>
  </conditionalFormatting>
  <conditionalFormatting sqref="AX10">
    <cfRule type="expression" dxfId="1270" priority="999">
      <formula>$P$24&gt;=$T10</formula>
    </cfRule>
  </conditionalFormatting>
  <conditionalFormatting sqref="AX10">
    <cfRule type="expression" dxfId="1269" priority="1000">
      <formula>AX$30&gt;=1</formula>
    </cfRule>
  </conditionalFormatting>
  <conditionalFormatting sqref="AX14 AX16 AX18">
    <cfRule type="expression" dxfId="1268" priority="997">
      <formula>$P$24&gt;=$T14</formula>
    </cfRule>
  </conditionalFormatting>
  <conditionalFormatting sqref="AX14">
    <cfRule type="expression" dxfId="1267" priority="998">
      <formula>AX$30&gt;=1</formula>
    </cfRule>
  </conditionalFormatting>
  <conditionalFormatting sqref="AZ10">
    <cfRule type="expression" dxfId="1266" priority="993">
      <formula>$P$25&gt;=$T10</formula>
    </cfRule>
  </conditionalFormatting>
  <conditionalFormatting sqref="AZ10">
    <cfRule type="expression" dxfId="1265" priority="994">
      <formula>AZ$30&gt;=1</formula>
    </cfRule>
  </conditionalFormatting>
  <conditionalFormatting sqref="AZ14 AZ16 AZ18">
    <cfRule type="expression" dxfId="1264" priority="991">
      <formula>$P$25&gt;=$T14</formula>
    </cfRule>
  </conditionalFormatting>
  <conditionalFormatting sqref="AZ14">
    <cfRule type="expression" dxfId="1263" priority="992">
      <formula>AZ$30&gt;=1</formula>
    </cfRule>
  </conditionalFormatting>
  <conditionalFormatting sqref="BB10">
    <cfRule type="expression" dxfId="1262" priority="989">
      <formula>$P$26&gt;=$T10</formula>
    </cfRule>
  </conditionalFormatting>
  <conditionalFormatting sqref="BB10">
    <cfRule type="expression" dxfId="1261" priority="990">
      <formula>BB$30&gt;=1</formula>
    </cfRule>
  </conditionalFormatting>
  <conditionalFormatting sqref="BB14 BB16 BB18">
    <cfRule type="expression" dxfId="1260" priority="987">
      <formula>$P$26&gt;=$T14</formula>
    </cfRule>
  </conditionalFormatting>
  <conditionalFormatting sqref="BB14">
    <cfRule type="expression" dxfId="1259" priority="988">
      <formula>BB$30&gt;=1</formula>
    </cfRule>
  </conditionalFormatting>
  <conditionalFormatting sqref="BD10">
    <cfRule type="expression" dxfId="1258" priority="985">
      <formula>$P$27&gt;=$T10</formula>
    </cfRule>
  </conditionalFormatting>
  <conditionalFormatting sqref="BD10">
    <cfRule type="expression" dxfId="1257" priority="986">
      <formula>BD$30&gt;=1</formula>
    </cfRule>
  </conditionalFormatting>
  <conditionalFormatting sqref="BD14 BD16 BD18">
    <cfRule type="expression" dxfId="1256" priority="983">
      <formula>$P$27&gt;=$T14</formula>
    </cfRule>
  </conditionalFormatting>
  <conditionalFormatting sqref="BD14">
    <cfRule type="expression" dxfId="1255" priority="984">
      <formula>BD$30&gt;=1</formula>
    </cfRule>
  </conditionalFormatting>
  <conditionalFormatting sqref="X34">
    <cfRule type="expression" dxfId="1254" priority="970">
      <formula>X$57&gt;=1</formula>
    </cfRule>
  </conditionalFormatting>
  <conditionalFormatting sqref="Y34">
    <cfRule type="expression" dxfId="1253" priority="967">
      <formula>X$57&gt;=1</formula>
    </cfRule>
  </conditionalFormatting>
  <conditionalFormatting sqref="X35">
    <cfRule type="expression" dxfId="1252" priority="964">
      <formula>X$57&gt;=1</formula>
    </cfRule>
  </conditionalFormatting>
  <conditionalFormatting sqref="Y35">
    <cfRule type="expression" dxfId="1251" priority="963">
      <formula>X$57&gt;=1</formula>
    </cfRule>
  </conditionalFormatting>
  <conditionalFormatting sqref="X36">
    <cfRule type="expression" dxfId="1250" priority="962">
      <formula>X$57&gt;=1</formula>
    </cfRule>
  </conditionalFormatting>
  <conditionalFormatting sqref="Y36">
    <cfRule type="expression" dxfId="1249" priority="961">
      <formula>X$57&gt;=1</formula>
    </cfRule>
  </conditionalFormatting>
  <conditionalFormatting sqref="X14 X16 X18">
    <cfRule type="expression" dxfId="1248" priority="959">
      <formula>$P$11&gt;=$T14</formula>
    </cfRule>
  </conditionalFormatting>
  <conditionalFormatting sqref="X14">
    <cfRule type="expression" dxfId="1247" priority="960">
      <formula>X$30&gt;=1</formula>
    </cfRule>
  </conditionalFormatting>
  <conditionalFormatting sqref="Z34">
    <cfRule type="expression" dxfId="1246" priority="958">
      <formula>Z$57&gt;=1</formula>
    </cfRule>
  </conditionalFormatting>
  <conditionalFormatting sqref="AA34">
    <cfRule type="expression" dxfId="1245" priority="957">
      <formula>Z$57&gt;=1</formula>
    </cfRule>
  </conditionalFormatting>
  <conditionalFormatting sqref="Z35">
    <cfRule type="expression" dxfId="1244" priority="956">
      <formula>Z$57&gt;=1</formula>
    </cfRule>
  </conditionalFormatting>
  <conditionalFormatting sqref="AA35">
    <cfRule type="expression" dxfId="1243" priority="955">
      <formula>Z$57&gt;=1</formula>
    </cfRule>
  </conditionalFormatting>
  <conditionalFormatting sqref="Z36">
    <cfRule type="expression" dxfId="1242" priority="954">
      <formula>Z$57&gt;=1</formula>
    </cfRule>
  </conditionalFormatting>
  <conditionalFormatting sqref="AB34">
    <cfRule type="expression" dxfId="1241" priority="952">
      <formula>AB$57&gt;=1</formula>
    </cfRule>
  </conditionalFormatting>
  <conditionalFormatting sqref="AC34">
    <cfRule type="expression" dxfId="1240" priority="951">
      <formula>AB$57&gt;=1</formula>
    </cfRule>
  </conditionalFormatting>
  <conditionalFormatting sqref="AB35">
    <cfRule type="expression" dxfId="1239" priority="950">
      <formula>AB$57&gt;=1</formula>
    </cfRule>
  </conditionalFormatting>
  <conditionalFormatting sqref="AC35">
    <cfRule type="expression" dxfId="1238" priority="949">
      <formula>AB$57&gt;=1</formula>
    </cfRule>
  </conditionalFormatting>
  <conditionalFormatting sqref="AB36">
    <cfRule type="expression" dxfId="1237" priority="948">
      <formula>AB$57&gt;=1</formula>
    </cfRule>
  </conditionalFormatting>
  <conditionalFormatting sqref="AD34">
    <cfRule type="expression" dxfId="1236" priority="946">
      <formula>AD$57&gt;=1</formula>
    </cfRule>
  </conditionalFormatting>
  <conditionalFormatting sqref="AE34">
    <cfRule type="expression" dxfId="1235" priority="945">
      <formula>AD$57&gt;=1</formula>
    </cfRule>
  </conditionalFormatting>
  <conditionalFormatting sqref="AD35">
    <cfRule type="expression" dxfId="1234" priority="944">
      <formula>AD$57&gt;=1</formula>
    </cfRule>
  </conditionalFormatting>
  <conditionalFormatting sqref="AE35">
    <cfRule type="expression" dxfId="1233" priority="943">
      <formula>AD$57&gt;=1</formula>
    </cfRule>
  </conditionalFormatting>
  <conditionalFormatting sqref="AD36">
    <cfRule type="expression" dxfId="1232" priority="942">
      <formula>AD$57&gt;=1</formula>
    </cfRule>
  </conditionalFormatting>
  <conditionalFormatting sqref="AF34">
    <cfRule type="expression" dxfId="1231" priority="940">
      <formula>AF$57&gt;=1</formula>
    </cfRule>
  </conditionalFormatting>
  <conditionalFormatting sqref="AG34">
    <cfRule type="expression" dxfId="1230" priority="939">
      <formula>AF$57&gt;=1</formula>
    </cfRule>
  </conditionalFormatting>
  <conditionalFormatting sqref="AF35">
    <cfRule type="expression" dxfId="1229" priority="938">
      <formula>AF$57&gt;=1</formula>
    </cfRule>
  </conditionalFormatting>
  <conditionalFormatting sqref="AG35">
    <cfRule type="expression" dxfId="1228" priority="937">
      <formula>AF$57&gt;=1</formula>
    </cfRule>
  </conditionalFormatting>
  <conditionalFormatting sqref="AF36">
    <cfRule type="expression" dxfId="1227" priority="936">
      <formula>AF$57&gt;=1</formula>
    </cfRule>
  </conditionalFormatting>
  <conditionalFormatting sqref="AH34">
    <cfRule type="expression" dxfId="1226" priority="934">
      <formula>AH$57&gt;=1</formula>
    </cfRule>
  </conditionalFormatting>
  <conditionalFormatting sqref="AI34">
    <cfRule type="expression" dxfId="1225" priority="933">
      <formula>AH$57&gt;=1</formula>
    </cfRule>
  </conditionalFormatting>
  <conditionalFormatting sqref="AH35">
    <cfRule type="expression" dxfId="1224" priority="932">
      <formula>AH$57&gt;=1</formula>
    </cfRule>
  </conditionalFormatting>
  <conditionalFormatting sqref="AI35">
    <cfRule type="expression" dxfId="1223" priority="931">
      <formula>AH$57&gt;=1</formula>
    </cfRule>
  </conditionalFormatting>
  <conditionalFormatting sqref="AH36">
    <cfRule type="expression" dxfId="1222" priority="930">
      <formula>AH$57&gt;=1</formula>
    </cfRule>
  </conditionalFormatting>
  <conditionalFormatting sqref="AJ34">
    <cfRule type="expression" dxfId="1221" priority="928">
      <formula>AJ$57&gt;=1</formula>
    </cfRule>
  </conditionalFormatting>
  <conditionalFormatting sqref="AK34">
    <cfRule type="expression" dxfId="1220" priority="927">
      <formula>AJ$57&gt;=1</formula>
    </cfRule>
  </conditionalFormatting>
  <conditionalFormatting sqref="AJ35">
    <cfRule type="expression" dxfId="1219" priority="926">
      <formula>AJ$57&gt;=1</formula>
    </cfRule>
  </conditionalFormatting>
  <conditionalFormatting sqref="AK35">
    <cfRule type="expression" dxfId="1218" priority="925">
      <formula>AJ$57&gt;=1</formula>
    </cfRule>
  </conditionalFormatting>
  <conditionalFormatting sqref="AJ36">
    <cfRule type="expression" dxfId="1217" priority="924">
      <formula>AJ$57&gt;=1</formula>
    </cfRule>
  </conditionalFormatting>
  <conditionalFormatting sqref="AL34">
    <cfRule type="expression" dxfId="1216" priority="922">
      <formula>AL$57&gt;=1</formula>
    </cfRule>
  </conditionalFormatting>
  <conditionalFormatting sqref="AM34">
    <cfRule type="expression" dxfId="1215" priority="921">
      <formula>AL$57&gt;=1</formula>
    </cfRule>
  </conditionalFormatting>
  <conditionalFormatting sqref="AL35">
    <cfRule type="expression" dxfId="1214" priority="920">
      <formula>AL$57&gt;=1</formula>
    </cfRule>
  </conditionalFormatting>
  <conditionalFormatting sqref="AM35">
    <cfRule type="expression" dxfId="1213" priority="919">
      <formula>AL$57&gt;=1</formula>
    </cfRule>
  </conditionalFormatting>
  <conditionalFormatting sqref="AL36">
    <cfRule type="expression" dxfId="1212" priority="918">
      <formula>AL$57&gt;=1</formula>
    </cfRule>
  </conditionalFormatting>
  <conditionalFormatting sqref="AN34">
    <cfRule type="expression" dxfId="1211" priority="916">
      <formula>AN$57&gt;=1</formula>
    </cfRule>
  </conditionalFormatting>
  <conditionalFormatting sqref="AO34">
    <cfRule type="expression" dxfId="1210" priority="915">
      <formula>AN$57&gt;=1</formula>
    </cfRule>
  </conditionalFormatting>
  <conditionalFormatting sqref="AN35">
    <cfRule type="expression" dxfId="1209" priority="914">
      <formula>AN$57&gt;=1</formula>
    </cfRule>
  </conditionalFormatting>
  <conditionalFormatting sqref="AO35">
    <cfRule type="expression" dxfId="1208" priority="913">
      <formula>AN$57&gt;=1</formula>
    </cfRule>
  </conditionalFormatting>
  <conditionalFormatting sqref="AN36">
    <cfRule type="expression" dxfId="1207" priority="912">
      <formula>AN$57&gt;=1</formula>
    </cfRule>
  </conditionalFormatting>
  <conditionalFormatting sqref="AP34">
    <cfRule type="expression" dxfId="1206" priority="910">
      <formula>AP$57&gt;=1</formula>
    </cfRule>
  </conditionalFormatting>
  <conditionalFormatting sqref="AQ34">
    <cfRule type="expression" dxfId="1205" priority="909">
      <formula>AP$57&gt;=1</formula>
    </cfRule>
  </conditionalFormatting>
  <conditionalFormatting sqref="AP35">
    <cfRule type="expression" dxfId="1204" priority="908">
      <formula>AP$57&gt;=1</formula>
    </cfRule>
  </conditionalFormatting>
  <conditionalFormatting sqref="AQ35">
    <cfRule type="expression" dxfId="1203" priority="907">
      <formula>AP$57&gt;=1</formula>
    </cfRule>
  </conditionalFormatting>
  <conditionalFormatting sqref="AP36">
    <cfRule type="expression" dxfId="1202" priority="906">
      <formula>AP$57&gt;=1</formula>
    </cfRule>
  </conditionalFormatting>
  <conditionalFormatting sqref="AR34">
    <cfRule type="expression" dxfId="1201" priority="904">
      <formula>AR$57&gt;=1</formula>
    </cfRule>
  </conditionalFormatting>
  <conditionalFormatting sqref="AS34">
    <cfRule type="expression" dxfId="1200" priority="903">
      <formula>AR$57&gt;=1</formula>
    </cfRule>
  </conditionalFormatting>
  <conditionalFormatting sqref="AR35">
    <cfRule type="expression" dxfId="1199" priority="902">
      <formula>AR$57&gt;=1</formula>
    </cfRule>
  </conditionalFormatting>
  <conditionalFormatting sqref="AS35">
    <cfRule type="expression" dxfId="1198" priority="901">
      <formula>AR$57&gt;=1</formula>
    </cfRule>
  </conditionalFormatting>
  <conditionalFormatting sqref="AR36">
    <cfRule type="expression" dxfId="1197" priority="900">
      <formula>AR$57&gt;=1</formula>
    </cfRule>
  </conditionalFormatting>
  <conditionalFormatting sqref="AT34">
    <cfRule type="expression" dxfId="1196" priority="898">
      <formula>AT$57&gt;=1</formula>
    </cfRule>
  </conditionalFormatting>
  <conditionalFormatting sqref="AU34">
    <cfRule type="expression" dxfId="1195" priority="897">
      <formula>AT$57&gt;=1</formula>
    </cfRule>
  </conditionalFormatting>
  <conditionalFormatting sqref="AT35">
    <cfRule type="expression" dxfId="1194" priority="896">
      <formula>AT$57&gt;=1</formula>
    </cfRule>
  </conditionalFormatting>
  <conditionalFormatting sqref="AU35">
    <cfRule type="expression" dxfId="1193" priority="895">
      <formula>AT$57&gt;=1</formula>
    </cfRule>
  </conditionalFormatting>
  <conditionalFormatting sqref="AT36">
    <cfRule type="expression" dxfId="1192" priority="894">
      <formula>AT$57&gt;=1</formula>
    </cfRule>
  </conditionalFormatting>
  <conditionalFormatting sqref="AV34">
    <cfRule type="expression" dxfId="1191" priority="892">
      <formula>AV$57&gt;=1</formula>
    </cfRule>
  </conditionalFormatting>
  <conditionalFormatting sqref="AW34">
    <cfRule type="expression" dxfId="1190" priority="891">
      <formula>AV$57&gt;=1</formula>
    </cfRule>
  </conditionalFormatting>
  <conditionalFormatting sqref="AV35">
    <cfRule type="expression" dxfId="1189" priority="890">
      <formula>AV$57&gt;=1</formula>
    </cfRule>
  </conditionalFormatting>
  <conditionalFormatting sqref="AW35">
    <cfRule type="expression" dxfId="1188" priority="889">
      <formula>AV$57&gt;=1</formula>
    </cfRule>
  </conditionalFormatting>
  <conditionalFormatting sqref="AV36">
    <cfRule type="expression" dxfId="1187" priority="888">
      <formula>AV$57&gt;=1</formula>
    </cfRule>
  </conditionalFormatting>
  <conditionalFormatting sqref="AX34">
    <cfRule type="expression" dxfId="1186" priority="886">
      <formula>AX$57&gt;=1</formula>
    </cfRule>
  </conditionalFormatting>
  <conditionalFormatting sqref="AY34">
    <cfRule type="expression" dxfId="1185" priority="885">
      <formula>AX$57&gt;=1</formula>
    </cfRule>
  </conditionalFormatting>
  <conditionalFormatting sqref="AX35">
    <cfRule type="expression" dxfId="1184" priority="884">
      <formula>AX$57&gt;=1</formula>
    </cfRule>
  </conditionalFormatting>
  <conditionalFormatting sqref="AY35">
    <cfRule type="expression" dxfId="1183" priority="883">
      <formula>AX$57&gt;=1</formula>
    </cfRule>
  </conditionalFormatting>
  <conditionalFormatting sqref="AX36">
    <cfRule type="expression" dxfId="1182" priority="882">
      <formula>AX$57&gt;=1</formula>
    </cfRule>
  </conditionalFormatting>
  <conditionalFormatting sqref="AZ34">
    <cfRule type="expression" dxfId="1181" priority="880">
      <formula>AZ$57&gt;=1</formula>
    </cfRule>
  </conditionalFormatting>
  <conditionalFormatting sqref="BA34">
    <cfRule type="expression" dxfId="1180" priority="879">
      <formula>AZ$57&gt;=1</formula>
    </cfRule>
  </conditionalFormatting>
  <conditionalFormatting sqref="AZ35">
    <cfRule type="expression" dxfId="1179" priority="878">
      <formula>AZ$57&gt;=1</formula>
    </cfRule>
  </conditionalFormatting>
  <conditionalFormatting sqref="BA35">
    <cfRule type="expression" dxfId="1178" priority="877">
      <formula>AZ$57&gt;=1</formula>
    </cfRule>
  </conditionalFormatting>
  <conditionalFormatting sqref="AZ36">
    <cfRule type="expression" dxfId="1177" priority="876">
      <formula>AZ$57&gt;=1</formula>
    </cfRule>
  </conditionalFormatting>
  <conditionalFormatting sqref="BB34">
    <cfRule type="expression" dxfId="1176" priority="874">
      <formula>BB$57&gt;=1</formula>
    </cfRule>
  </conditionalFormatting>
  <conditionalFormatting sqref="BC34">
    <cfRule type="expression" dxfId="1175" priority="873">
      <formula>BB$57&gt;=1</formula>
    </cfRule>
  </conditionalFormatting>
  <conditionalFormatting sqref="BB35">
    <cfRule type="expression" dxfId="1174" priority="872">
      <formula>BB$57&gt;=1</formula>
    </cfRule>
  </conditionalFormatting>
  <conditionalFormatting sqref="BC35">
    <cfRule type="expression" dxfId="1173" priority="871">
      <formula>BB$57&gt;=1</formula>
    </cfRule>
  </conditionalFormatting>
  <conditionalFormatting sqref="BB36">
    <cfRule type="expression" dxfId="1172" priority="870">
      <formula>BB$57&gt;=1</formula>
    </cfRule>
  </conditionalFormatting>
  <conditionalFormatting sqref="BD34">
    <cfRule type="expression" dxfId="1171" priority="868">
      <formula>BD$57&gt;=1</formula>
    </cfRule>
  </conditionalFormatting>
  <conditionalFormatting sqref="BE34">
    <cfRule type="expression" dxfId="1170" priority="867">
      <formula>BD$57&gt;=1</formula>
    </cfRule>
  </conditionalFormatting>
  <conditionalFormatting sqref="BD35">
    <cfRule type="expression" dxfId="1169" priority="866">
      <formula>BD$57&gt;=1</formula>
    </cfRule>
  </conditionalFormatting>
  <conditionalFormatting sqref="BE35">
    <cfRule type="expression" dxfId="1168" priority="865">
      <formula>BD$57&gt;=1</formula>
    </cfRule>
  </conditionalFormatting>
  <conditionalFormatting sqref="BD36">
    <cfRule type="expression" dxfId="1167" priority="864">
      <formula>BD$57&gt;=1</formula>
    </cfRule>
  </conditionalFormatting>
  <conditionalFormatting sqref="X57">
    <cfRule type="expression" dxfId="1166" priority="841">
      <formula>X$57&gt;=1</formula>
    </cfRule>
  </conditionalFormatting>
  <conditionalFormatting sqref="Y57">
    <cfRule type="expression" dxfId="1165" priority="840">
      <formula>X$57&gt;=1</formula>
    </cfRule>
  </conditionalFormatting>
  <conditionalFormatting sqref="AA57">
    <cfRule type="expression" dxfId="1164" priority="838">
      <formula>Z$57&gt;=1</formula>
    </cfRule>
  </conditionalFormatting>
  <conditionalFormatting sqref="AC57">
    <cfRule type="expression" dxfId="1163" priority="836">
      <formula>AB$57&gt;=1</formula>
    </cfRule>
  </conditionalFormatting>
  <conditionalFormatting sqref="AE57">
    <cfRule type="expression" dxfId="1162" priority="834">
      <formula>AD$57&gt;=1</formula>
    </cfRule>
  </conditionalFormatting>
  <conditionalFormatting sqref="AG57">
    <cfRule type="expression" dxfId="1161" priority="832">
      <formula>AF$57&gt;=1</formula>
    </cfRule>
  </conditionalFormatting>
  <conditionalFormatting sqref="AI57">
    <cfRule type="expression" dxfId="1160" priority="830">
      <formula>AH$57&gt;=1</formula>
    </cfRule>
  </conditionalFormatting>
  <conditionalFormatting sqref="AK57">
    <cfRule type="expression" dxfId="1159" priority="828">
      <formula>AJ$57&gt;=1</formula>
    </cfRule>
  </conditionalFormatting>
  <conditionalFormatting sqref="AM57">
    <cfRule type="expression" dxfId="1158" priority="826">
      <formula>AL$57&gt;=1</formula>
    </cfRule>
  </conditionalFormatting>
  <conditionalFormatting sqref="AO57">
    <cfRule type="expression" dxfId="1157" priority="824">
      <formula>AN$57&gt;=1</formula>
    </cfRule>
  </conditionalFormatting>
  <conditionalFormatting sqref="AQ57">
    <cfRule type="expression" dxfId="1156" priority="822">
      <formula>AP$57&gt;=1</formula>
    </cfRule>
  </conditionalFormatting>
  <conditionalFormatting sqref="AS57">
    <cfRule type="expression" dxfId="1155" priority="820">
      <formula>AR$57&gt;=1</formula>
    </cfRule>
  </conditionalFormatting>
  <conditionalFormatting sqref="AU57">
    <cfRule type="expression" dxfId="1154" priority="818">
      <formula>AT$57&gt;=1</formula>
    </cfRule>
  </conditionalFormatting>
  <conditionalFormatting sqref="AW57">
    <cfRule type="expression" dxfId="1153" priority="816">
      <formula>AV$57&gt;=1</formula>
    </cfRule>
  </conditionalFormatting>
  <conditionalFormatting sqref="AY57">
    <cfRule type="expression" dxfId="1152" priority="814">
      <formula>AX$57&gt;=1</formula>
    </cfRule>
  </conditionalFormatting>
  <conditionalFormatting sqref="BA57">
    <cfRule type="expression" dxfId="1151" priority="812">
      <formula>AZ$57&gt;=1</formula>
    </cfRule>
  </conditionalFormatting>
  <conditionalFormatting sqref="BC57">
    <cfRule type="expression" dxfId="1150" priority="810">
      <formula>BB$57&gt;=1</formula>
    </cfRule>
  </conditionalFormatting>
  <conditionalFormatting sqref="BE57">
    <cfRule type="expression" dxfId="1149" priority="808">
      <formula>BD$57&gt;=1</formula>
    </cfRule>
  </conditionalFormatting>
  <conditionalFormatting sqref="Y37:Y56">
    <cfRule type="expression" dxfId="1148" priority="801">
      <formula>X$57&gt;=1</formula>
    </cfRule>
  </conditionalFormatting>
  <conditionalFormatting sqref="AA36">
    <cfRule type="expression" dxfId="1147" priority="799">
      <formula>Z$57&gt;=1</formula>
    </cfRule>
  </conditionalFormatting>
  <conditionalFormatting sqref="AA37:AA56">
    <cfRule type="expression" dxfId="1146" priority="798">
      <formula>Z$57&gt;=1</formula>
    </cfRule>
  </conditionalFormatting>
  <conditionalFormatting sqref="AC36">
    <cfRule type="expression" dxfId="1145" priority="797">
      <formula>AB$57&gt;=1</formula>
    </cfRule>
  </conditionalFormatting>
  <conditionalFormatting sqref="AC37:AC56">
    <cfRule type="expression" dxfId="1144" priority="796">
      <formula>AB$57&gt;=1</formula>
    </cfRule>
  </conditionalFormatting>
  <conditionalFormatting sqref="AE36">
    <cfRule type="expression" dxfId="1143" priority="795">
      <formula>AD$57&gt;=1</formula>
    </cfRule>
  </conditionalFormatting>
  <conditionalFormatting sqref="AE37:AE56">
    <cfRule type="expression" dxfId="1142" priority="794">
      <formula>AD$57&gt;=1</formula>
    </cfRule>
  </conditionalFormatting>
  <conditionalFormatting sqref="AG36">
    <cfRule type="expression" dxfId="1141" priority="793">
      <formula>AF$57&gt;=1</formula>
    </cfRule>
  </conditionalFormatting>
  <conditionalFormatting sqref="AG37:AG56">
    <cfRule type="expression" dxfId="1140" priority="792">
      <formula>AF$57&gt;=1</formula>
    </cfRule>
  </conditionalFormatting>
  <conditionalFormatting sqref="AI36">
    <cfRule type="expression" dxfId="1139" priority="791">
      <formula>AH$57&gt;=1</formula>
    </cfRule>
  </conditionalFormatting>
  <conditionalFormatting sqref="AI37:AI56">
    <cfRule type="expression" dxfId="1138" priority="790">
      <formula>AH$57&gt;=1</formula>
    </cfRule>
  </conditionalFormatting>
  <conditionalFormatting sqref="AK36">
    <cfRule type="expression" dxfId="1137" priority="789">
      <formula>AJ$57&gt;=1</formula>
    </cfRule>
  </conditionalFormatting>
  <conditionalFormatting sqref="AK37:AK56">
    <cfRule type="expression" dxfId="1136" priority="788">
      <formula>AJ$57&gt;=1</formula>
    </cfRule>
  </conditionalFormatting>
  <conditionalFormatting sqref="AM36">
    <cfRule type="expression" dxfId="1135" priority="787">
      <formula>AL$57&gt;=1</formula>
    </cfRule>
  </conditionalFormatting>
  <conditionalFormatting sqref="AM37:AM56">
    <cfRule type="expression" dxfId="1134" priority="786">
      <formula>AL$57&gt;=1</formula>
    </cfRule>
  </conditionalFormatting>
  <conditionalFormatting sqref="AO36">
    <cfRule type="expression" dxfId="1133" priority="785">
      <formula>AN$57&gt;=1</formula>
    </cfRule>
  </conditionalFormatting>
  <conditionalFormatting sqref="AO37:AO56">
    <cfRule type="expression" dxfId="1132" priority="784">
      <formula>AN$57&gt;=1</formula>
    </cfRule>
  </conditionalFormatting>
  <conditionalFormatting sqref="AQ36">
    <cfRule type="expression" dxfId="1131" priority="783">
      <formula>AP$57&gt;=1</formula>
    </cfRule>
  </conditionalFormatting>
  <conditionalFormatting sqref="AQ37:AQ56">
    <cfRule type="expression" dxfId="1130" priority="782">
      <formula>AP$57&gt;=1</formula>
    </cfRule>
  </conditionalFormatting>
  <conditionalFormatting sqref="AS36">
    <cfRule type="expression" dxfId="1129" priority="781">
      <formula>AR$57&gt;=1</formula>
    </cfRule>
  </conditionalFormatting>
  <conditionalFormatting sqref="AS37:AS56">
    <cfRule type="expression" dxfId="1128" priority="780">
      <formula>AR$57&gt;=1</formula>
    </cfRule>
  </conditionalFormatting>
  <conditionalFormatting sqref="AU36">
    <cfRule type="expression" dxfId="1127" priority="779">
      <formula>AT$57&gt;=1</formula>
    </cfRule>
  </conditionalFormatting>
  <conditionalFormatting sqref="AU37:AU56">
    <cfRule type="expression" dxfId="1126" priority="778">
      <formula>AT$57&gt;=1</formula>
    </cfRule>
  </conditionalFormatting>
  <conditionalFormatting sqref="AW36">
    <cfRule type="expression" dxfId="1125" priority="777">
      <formula>AV$57&gt;=1</formula>
    </cfRule>
  </conditionalFormatting>
  <conditionalFormatting sqref="AW37:AW56">
    <cfRule type="expression" dxfId="1124" priority="776">
      <formula>AV$57&gt;=1</formula>
    </cfRule>
  </conditionalFormatting>
  <conditionalFormatting sqref="AY36">
    <cfRule type="expression" dxfId="1123" priority="775">
      <formula>AX$57&gt;=1</formula>
    </cfRule>
  </conditionalFormatting>
  <conditionalFormatting sqref="AY37:AY56">
    <cfRule type="expression" dxfId="1122" priority="774">
      <formula>AX$57&gt;=1</formula>
    </cfRule>
  </conditionalFormatting>
  <conditionalFormatting sqref="BA36">
    <cfRule type="expression" dxfId="1121" priority="773">
      <formula>AZ$57&gt;=1</formula>
    </cfRule>
  </conditionalFormatting>
  <conditionalFormatting sqref="BA37:BA56">
    <cfRule type="expression" dxfId="1120" priority="772">
      <formula>AZ$57&gt;=1</formula>
    </cfRule>
  </conditionalFormatting>
  <conditionalFormatting sqref="BC36">
    <cfRule type="expression" dxfId="1119" priority="771">
      <formula>BB$57&gt;=1</formula>
    </cfRule>
  </conditionalFormatting>
  <conditionalFormatting sqref="BC37:BC56">
    <cfRule type="expression" dxfId="1118" priority="770">
      <formula>BB$57&gt;=1</formula>
    </cfRule>
  </conditionalFormatting>
  <conditionalFormatting sqref="BE36">
    <cfRule type="expression" dxfId="1117" priority="769">
      <formula>BD$57&gt;=1</formula>
    </cfRule>
  </conditionalFormatting>
  <conditionalFormatting sqref="BE37:BE56">
    <cfRule type="expression" dxfId="1116" priority="768">
      <formula>BD$57&gt;=1</formula>
    </cfRule>
  </conditionalFormatting>
  <conditionalFormatting sqref="X59">
    <cfRule type="expression" dxfId="1115" priority="761">
      <formula>X$57&gt;=1</formula>
    </cfRule>
  </conditionalFormatting>
  <conditionalFormatting sqref="Y59">
    <cfRule type="expression" dxfId="1114" priority="760">
      <formula>X$57&gt;=1</formula>
    </cfRule>
  </conditionalFormatting>
  <conditionalFormatting sqref="Z59">
    <cfRule type="expression" dxfId="1113" priority="759">
      <formula>Z$57&gt;=1</formula>
    </cfRule>
  </conditionalFormatting>
  <conditionalFormatting sqref="AA59">
    <cfRule type="expression" dxfId="1112" priority="758">
      <formula>Z$57&gt;=1</formula>
    </cfRule>
  </conditionalFormatting>
  <conditionalFormatting sqref="AB59">
    <cfRule type="expression" dxfId="1111" priority="757">
      <formula>AB$57&gt;=1</formula>
    </cfRule>
  </conditionalFormatting>
  <conditionalFormatting sqref="AC59">
    <cfRule type="expression" dxfId="1110" priority="756">
      <formula>AB$57&gt;=1</formula>
    </cfRule>
  </conditionalFormatting>
  <conditionalFormatting sqref="AD59">
    <cfRule type="expression" dxfId="1109" priority="755">
      <formula>AD$57&gt;=1</formula>
    </cfRule>
  </conditionalFormatting>
  <conditionalFormatting sqref="AE59">
    <cfRule type="expression" dxfId="1108" priority="754">
      <formula>AD$57&gt;=1</formula>
    </cfRule>
  </conditionalFormatting>
  <conditionalFormatting sqref="AF59">
    <cfRule type="expression" dxfId="1107" priority="753">
      <formula>AF$57&gt;=1</formula>
    </cfRule>
  </conditionalFormatting>
  <conditionalFormatting sqref="AG59">
    <cfRule type="expression" dxfId="1106" priority="752">
      <formula>AF$57&gt;=1</formula>
    </cfRule>
  </conditionalFormatting>
  <conditionalFormatting sqref="AH59">
    <cfRule type="expression" dxfId="1105" priority="751">
      <formula>AH$57&gt;=1</formula>
    </cfRule>
  </conditionalFormatting>
  <conditionalFormatting sqref="AI59">
    <cfRule type="expression" dxfId="1104" priority="750">
      <formula>AH$57&gt;=1</formula>
    </cfRule>
  </conditionalFormatting>
  <conditionalFormatting sqref="AJ59">
    <cfRule type="expression" dxfId="1103" priority="749">
      <formula>AJ$57&gt;=1</formula>
    </cfRule>
  </conditionalFormatting>
  <conditionalFormatting sqref="AK59">
    <cfRule type="expression" dxfId="1102" priority="748">
      <formula>AJ$57&gt;=1</formula>
    </cfRule>
  </conditionalFormatting>
  <conditionalFormatting sqref="AL59">
    <cfRule type="expression" dxfId="1101" priority="747">
      <formula>AL$57&gt;=1</formula>
    </cfRule>
  </conditionalFormatting>
  <conditionalFormatting sqref="AM59">
    <cfRule type="expression" dxfId="1100" priority="746">
      <formula>AL$57&gt;=1</formula>
    </cfRule>
  </conditionalFormatting>
  <conditionalFormatting sqref="AN59">
    <cfRule type="expression" dxfId="1099" priority="745">
      <formula>AN$57&gt;=1</formula>
    </cfRule>
  </conditionalFormatting>
  <conditionalFormatting sqref="AO59">
    <cfRule type="expression" dxfId="1098" priority="744">
      <formula>AN$57&gt;=1</formula>
    </cfRule>
  </conditionalFormatting>
  <conditionalFormatting sqref="AP59">
    <cfRule type="expression" dxfId="1097" priority="743">
      <formula>AP$57&gt;=1</formula>
    </cfRule>
  </conditionalFormatting>
  <conditionalFormatting sqref="AQ59">
    <cfRule type="expression" dxfId="1096" priority="742">
      <formula>AP$57&gt;=1</formula>
    </cfRule>
  </conditionalFormatting>
  <conditionalFormatting sqref="AR59">
    <cfRule type="expression" dxfId="1095" priority="741">
      <formula>AR$57&gt;=1</formula>
    </cfRule>
  </conditionalFormatting>
  <conditionalFormatting sqref="AS59">
    <cfRule type="expression" dxfId="1094" priority="740">
      <formula>AR$57&gt;=1</formula>
    </cfRule>
  </conditionalFormatting>
  <conditionalFormatting sqref="AT59">
    <cfRule type="expression" dxfId="1093" priority="739">
      <formula>AT$57&gt;=1</formula>
    </cfRule>
  </conditionalFormatting>
  <conditionalFormatting sqref="AU59">
    <cfRule type="expression" dxfId="1092" priority="738">
      <formula>AT$57&gt;=1</formula>
    </cfRule>
  </conditionalFormatting>
  <conditionalFormatting sqref="AV59">
    <cfRule type="expression" dxfId="1091" priority="737">
      <formula>AV$57&gt;=1</formula>
    </cfRule>
  </conditionalFormatting>
  <conditionalFormatting sqref="AW59">
    <cfRule type="expression" dxfId="1090" priority="736">
      <formula>AV$57&gt;=1</formula>
    </cfRule>
  </conditionalFormatting>
  <conditionalFormatting sqref="AX59">
    <cfRule type="expression" dxfId="1089" priority="735">
      <formula>AX$57&gt;=1</formula>
    </cfRule>
  </conditionalFormatting>
  <conditionalFormatting sqref="AY59">
    <cfRule type="expression" dxfId="1088" priority="734">
      <formula>AX$57&gt;=1</formula>
    </cfRule>
  </conditionalFormatting>
  <conditionalFormatting sqref="AZ59">
    <cfRule type="expression" dxfId="1087" priority="733">
      <formula>AZ$57&gt;=1</formula>
    </cfRule>
  </conditionalFormatting>
  <conditionalFormatting sqref="BA59">
    <cfRule type="expression" dxfId="1086" priority="732">
      <formula>AZ$57&gt;=1</formula>
    </cfRule>
  </conditionalFormatting>
  <conditionalFormatting sqref="BB59">
    <cfRule type="expression" dxfId="1085" priority="731">
      <formula>BB$57&gt;=1</formula>
    </cfRule>
  </conditionalFormatting>
  <conditionalFormatting sqref="BC59">
    <cfRule type="expression" dxfId="1084" priority="730">
      <formula>BB$57&gt;=1</formula>
    </cfRule>
  </conditionalFormatting>
  <conditionalFormatting sqref="BD59">
    <cfRule type="expression" dxfId="1083" priority="729">
      <formula>BD$57&gt;=1</formula>
    </cfRule>
  </conditionalFormatting>
  <conditionalFormatting sqref="BE59">
    <cfRule type="expression" dxfId="1082" priority="728">
      <formula>BD$57&gt;=1</formula>
    </cfRule>
  </conditionalFormatting>
  <conditionalFormatting sqref="X58:Y58 Z43 Z45 AB43 AB45 AD43 AD45 AF43 AF45 AH43 AH45 AJ43 AJ45 AL43 AL45 AN43 AN45 AP43 AP45 AR43 AR45 AT43 AT45 AV43 AV45 AX43 AX45 AZ43 AZ45 BB43 BB45 BD43 BD45">
    <cfRule type="expression" dxfId="1081" priority="721">
      <formula>X$57&gt;=1</formula>
    </cfRule>
  </conditionalFormatting>
  <conditionalFormatting sqref="Z37">
    <cfRule type="expression" dxfId="1080" priority="1336">
      <formula>Z$57&gt;=1</formula>
    </cfRule>
  </conditionalFormatting>
  <conditionalFormatting sqref="Z41 Z43 Z45">
    <cfRule type="expression" dxfId="1079" priority="697">
      <formula>$P$39&gt;=$T41</formula>
    </cfRule>
  </conditionalFormatting>
  <conditionalFormatting sqref="Z41">
    <cfRule type="expression" dxfId="1078" priority="698">
      <formula>Z$57&gt;=1</formula>
    </cfRule>
  </conditionalFormatting>
  <conditionalFormatting sqref="X37">
    <cfRule type="expression" dxfId="1077" priority="695">
      <formula>$P$38&gt;=$T37</formula>
    </cfRule>
  </conditionalFormatting>
  <conditionalFormatting sqref="X37">
    <cfRule type="expression" dxfId="1076" priority="696">
      <formula>X$57&gt;=1</formula>
    </cfRule>
  </conditionalFormatting>
  <conditionalFormatting sqref="AB37">
    <cfRule type="expression" dxfId="1075" priority="693">
      <formula>$P$40&gt;=$T37</formula>
    </cfRule>
  </conditionalFormatting>
  <conditionalFormatting sqref="AB37">
    <cfRule type="expression" dxfId="1074" priority="694">
      <formula>AB$57&gt;=1</formula>
    </cfRule>
  </conditionalFormatting>
  <conditionalFormatting sqref="AB41 AB43 AB45">
    <cfRule type="expression" dxfId="1073" priority="691">
      <formula>$P$40&gt;=$T41</formula>
    </cfRule>
  </conditionalFormatting>
  <conditionalFormatting sqref="AB41">
    <cfRule type="expression" dxfId="1072" priority="692">
      <formula>AB$57&gt;=1</formula>
    </cfRule>
  </conditionalFormatting>
  <conditionalFormatting sqref="AD37">
    <cfRule type="expression" dxfId="1071" priority="689">
      <formula>$P$41&gt;=$T37</formula>
    </cfRule>
  </conditionalFormatting>
  <conditionalFormatting sqref="AD37">
    <cfRule type="expression" dxfId="1070" priority="690">
      <formula>AD$57&gt;=1</formula>
    </cfRule>
  </conditionalFormatting>
  <conditionalFormatting sqref="AD41 AD43 AD45">
    <cfRule type="expression" dxfId="1069" priority="687">
      <formula>$P$41&gt;=$T41</formula>
    </cfRule>
  </conditionalFormatting>
  <conditionalFormatting sqref="AD41">
    <cfRule type="expression" dxfId="1068" priority="688">
      <formula>AD$57&gt;=1</formula>
    </cfRule>
  </conditionalFormatting>
  <conditionalFormatting sqref="AF37">
    <cfRule type="expression" dxfId="1067" priority="685">
      <formula>$P$42&gt;=$T37</formula>
    </cfRule>
  </conditionalFormatting>
  <conditionalFormatting sqref="AF37">
    <cfRule type="expression" dxfId="1066" priority="686">
      <formula>AF$57&gt;=1</formula>
    </cfRule>
  </conditionalFormatting>
  <conditionalFormatting sqref="AF41 AF43 AF45">
    <cfRule type="expression" dxfId="1065" priority="683">
      <formula>$P$42&gt;=$T41</formula>
    </cfRule>
  </conditionalFormatting>
  <conditionalFormatting sqref="AF41">
    <cfRule type="expression" dxfId="1064" priority="684">
      <formula>AF$57&gt;=1</formula>
    </cfRule>
  </conditionalFormatting>
  <conditionalFormatting sqref="AH37">
    <cfRule type="expression" dxfId="1063" priority="681">
      <formula>$P$43&gt;=$T37</formula>
    </cfRule>
  </conditionalFormatting>
  <conditionalFormatting sqref="AH37">
    <cfRule type="expression" dxfId="1062" priority="682">
      <formula>AH$57&gt;=1</formula>
    </cfRule>
  </conditionalFormatting>
  <conditionalFormatting sqref="AH41 AH43 AH45">
    <cfRule type="expression" dxfId="1061" priority="679">
      <formula>$P$43&gt;=$T41</formula>
    </cfRule>
  </conditionalFormatting>
  <conditionalFormatting sqref="AH41">
    <cfRule type="expression" dxfId="1060" priority="680">
      <formula>AH$57&gt;=1</formula>
    </cfRule>
  </conditionalFormatting>
  <conditionalFormatting sqref="AJ37">
    <cfRule type="expression" dxfId="1059" priority="677">
      <formula>$P$44&gt;=$T37</formula>
    </cfRule>
  </conditionalFormatting>
  <conditionalFormatting sqref="AJ37">
    <cfRule type="expression" dxfId="1058" priority="678">
      <formula>AJ$57&gt;=1</formula>
    </cfRule>
  </conditionalFormatting>
  <conditionalFormatting sqref="AJ41 AJ43 AJ45">
    <cfRule type="expression" dxfId="1057" priority="675">
      <formula>$P$44&gt;=$T41</formula>
    </cfRule>
  </conditionalFormatting>
  <conditionalFormatting sqref="AJ41">
    <cfRule type="expression" dxfId="1056" priority="676">
      <formula>AJ$57&gt;=1</formula>
    </cfRule>
  </conditionalFormatting>
  <conditionalFormatting sqref="AL37">
    <cfRule type="expression" dxfId="1055" priority="673">
      <formula>$P$45&gt;=$T37</formula>
    </cfRule>
  </conditionalFormatting>
  <conditionalFormatting sqref="AL37">
    <cfRule type="expression" dxfId="1054" priority="674">
      <formula>AL$57&gt;=1</formula>
    </cfRule>
  </conditionalFormatting>
  <conditionalFormatting sqref="AL41 AL43 AL45">
    <cfRule type="expression" dxfId="1053" priority="671">
      <formula>$P$45&gt;=$T41</formula>
    </cfRule>
  </conditionalFormatting>
  <conditionalFormatting sqref="AL41">
    <cfRule type="expression" dxfId="1052" priority="672">
      <formula>AL$57&gt;=1</formula>
    </cfRule>
  </conditionalFormatting>
  <conditionalFormatting sqref="AN37">
    <cfRule type="expression" dxfId="1051" priority="669">
      <formula>$P$46&gt;=$T37</formula>
    </cfRule>
  </conditionalFormatting>
  <conditionalFormatting sqref="AN37">
    <cfRule type="expression" dxfId="1050" priority="670">
      <formula>AN$57&gt;=1</formula>
    </cfRule>
  </conditionalFormatting>
  <conditionalFormatting sqref="AN41 AN43 AN45">
    <cfRule type="expression" dxfId="1049" priority="667">
      <formula>$P$46&gt;=$T41</formula>
    </cfRule>
  </conditionalFormatting>
  <conditionalFormatting sqref="AN41">
    <cfRule type="expression" dxfId="1048" priority="668">
      <formula>AN$57&gt;=1</formula>
    </cfRule>
  </conditionalFormatting>
  <conditionalFormatting sqref="AP37">
    <cfRule type="expression" dxfId="1047" priority="665">
      <formula>$P$47&gt;=$T37</formula>
    </cfRule>
  </conditionalFormatting>
  <conditionalFormatting sqref="AP37">
    <cfRule type="expression" dxfId="1046" priority="666">
      <formula>AP$57&gt;=1</formula>
    </cfRule>
  </conditionalFormatting>
  <conditionalFormatting sqref="AP41 AP43 AP45">
    <cfRule type="expression" dxfId="1045" priority="663">
      <formula>$P$47&gt;=$T41</formula>
    </cfRule>
  </conditionalFormatting>
  <conditionalFormatting sqref="AP41">
    <cfRule type="expression" dxfId="1044" priority="664">
      <formula>AP$57&gt;=1</formula>
    </cfRule>
  </conditionalFormatting>
  <conditionalFormatting sqref="AR37">
    <cfRule type="expression" dxfId="1043" priority="661">
      <formula>$P$48&gt;=$T37</formula>
    </cfRule>
  </conditionalFormatting>
  <conditionalFormatting sqref="AR37">
    <cfRule type="expression" dxfId="1042" priority="662">
      <formula>AR$57&gt;=1</formula>
    </cfRule>
  </conditionalFormatting>
  <conditionalFormatting sqref="AR41 AR43 AR45">
    <cfRule type="expression" dxfId="1041" priority="659">
      <formula>$P$48&gt;=$T41</formula>
    </cfRule>
  </conditionalFormatting>
  <conditionalFormatting sqref="AR41">
    <cfRule type="expression" dxfId="1040" priority="660">
      <formula>AR$57&gt;=1</formula>
    </cfRule>
  </conditionalFormatting>
  <conditionalFormatting sqref="AT37">
    <cfRule type="expression" dxfId="1039" priority="657">
      <formula>$P$49&gt;=$T37</formula>
    </cfRule>
  </conditionalFormatting>
  <conditionalFormatting sqref="AT37">
    <cfRule type="expression" dxfId="1038" priority="658">
      <formula>AT$57&gt;=1</formula>
    </cfRule>
  </conditionalFormatting>
  <conditionalFormatting sqref="AT41 AT43 AT45">
    <cfRule type="expression" dxfId="1037" priority="655">
      <formula>$P$49&gt;=$T41</formula>
    </cfRule>
  </conditionalFormatting>
  <conditionalFormatting sqref="AT41">
    <cfRule type="expression" dxfId="1036" priority="656">
      <formula>AT$57&gt;=1</formula>
    </cfRule>
  </conditionalFormatting>
  <conditionalFormatting sqref="AV37">
    <cfRule type="expression" dxfId="1035" priority="653">
      <formula>$P$50&gt;=$T37</formula>
    </cfRule>
  </conditionalFormatting>
  <conditionalFormatting sqref="AV37">
    <cfRule type="expression" dxfId="1034" priority="654">
      <formula>AV$57&gt;=1</formula>
    </cfRule>
  </conditionalFormatting>
  <conditionalFormatting sqref="AV41 AV43 AV45">
    <cfRule type="expression" dxfId="1033" priority="651">
      <formula>$P$50&gt;=$T41</formula>
    </cfRule>
  </conditionalFormatting>
  <conditionalFormatting sqref="AV41">
    <cfRule type="expression" dxfId="1032" priority="652">
      <formula>AV$57&gt;=1</formula>
    </cfRule>
  </conditionalFormatting>
  <conditionalFormatting sqref="AX37">
    <cfRule type="expression" dxfId="1031" priority="649">
      <formula>$P$51&gt;=$T37</formula>
    </cfRule>
  </conditionalFormatting>
  <conditionalFormatting sqref="AX37">
    <cfRule type="expression" dxfId="1030" priority="650">
      <formula>AX$57&gt;=1</formula>
    </cfRule>
  </conditionalFormatting>
  <conditionalFormatting sqref="AX41 AX43 AX45">
    <cfRule type="expression" dxfId="1029" priority="647">
      <formula>$P$51&gt;=$T41</formula>
    </cfRule>
  </conditionalFormatting>
  <conditionalFormatting sqref="AX41">
    <cfRule type="expression" dxfId="1028" priority="648">
      <formula>AX$57&gt;=1</formula>
    </cfRule>
  </conditionalFormatting>
  <conditionalFormatting sqref="AZ37">
    <cfRule type="expression" dxfId="1027" priority="645">
      <formula>$P$52&gt;=$T37</formula>
    </cfRule>
  </conditionalFormatting>
  <conditionalFormatting sqref="AZ37">
    <cfRule type="expression" dxfId="1026" priority="646">
      <formula>AZ$57&gt;=1</formula>
    </cfRule>
  </conditionalFormatting>
  <conditionalFormatting sqref="AZ41 AZ43 AZ45">
    <cfRule type="expression" dxfId="1025" priority="643">
      <formula>$P$52&gt;=$T41</formula>
    </cfRule>
  </conditionalFormatting>
  <conditionalFormatting sqref="AZ41">
    <cfRule type="expression" dxfId="1024" priority="644">
      <formula>AZ$57&gt;=1</formula>
    </cfRule>
  </conditionalFormatting>
  <conditionalFormatting sqref="BB37">
    <cfRule type="expression" dxfId="1023" priority="641">
      <formula>$P$53&gt;=$T37</formula>
    </cfRule>
  </conditionalFormatting>
  <conditionalFormatting sqref="BB37">
    <cfRule type="expression" dxfId="1022" priority="642">
      <formula>BB$57&gt;=1</formula>
    </cfRule>
  </conditionalFormatting>
  <conditionalFormatting sqref="BB41 BB43 BB45">
    <cfRule type="expression" dxfId="1021" priority="639">
      <formula>$P$53&gt;=$T41</formula>
    </cfRule>
  </conditionalFormatting>
  <conditionalFormatting sqref="BB41">
    <cfRule type="expression" dxfId="1020" priority="640">
      <formula>BB$57&gt;=1</formula>
    </cfRule>
  </conditionalFormatting>
  <conditionalFormatting sqref="BD37">
    <cfRule type="expression" dxfId="1019" priority="637">
      <formula>$P$54&gt;=$T37</formula>
    </cfRule>
  </conditionalFormatting>
  <conditionalFormatting sqref="BD37">
    <cfRule type="expression" dxfId="1018" priority="638">
      <formula>BD$57&gt;=1</formula>
    </cfRule>
  </conditionalFormatting>
  <conditionalFormatting sqref="BD41 BD43 BD45">
    <cfRule type="expression" dxfId="1017" priority="635">
      <formula>$P$54&gt;=$T41</formula>
    </cfRule>
  </conditionalFormatting>
  <conditionalFormatting sqref="BD41">
    <cfRule type="expression" dxfId="1016" priority="636">
      <formula>BD$57&gt;=1</formula>
    </cfRule>
  </conditionalFormatting>
  <conditionalFormatting sqref="X11">
    <cfRule type="expression" dxfId="1015" priority="621">
      <formula>$P$11&gt;=$T11</formula>
    </cfRule>
  </conditionalFormatting>
  <conditionalFormatting sqref="X11">
    <cfRule type="expression" dxfId="1014" priority="622">
      <formula>X$30&gt;=1</formula>
    </cfRule>
  </conditionalFormatting>
  <conditionalFormatting sqref="X12">
    <cfRule type="expression" dxfId="1013" priority="619">
      <formula>$P$11&gt;=$T12</formula>
    </cfRule>
  </conditionalFormatting>
  <conditionalFormatting sqref="X12">
    <cfRule type="expression" dxfId="1012" priority="620">
      <formula>X$30&gt;=1</formula>
    </cfRule>
  </conditionalFormatting>
  <conditionalFormatting sqref="X13">
    <cfRule type="expression" dxfId="1011" priority="617">
      <formula>$P$11&gt;=$T13</formula>
    </cfRule>
  </conditionalFormatting>
  <conditionalFormatting sqref="X13">
    <cfRule type="expression" dxfId="1010" priority="618">
      <formula>X$30&gt;=1</formula>
    </cfRule>
  </conditionalFormatting>
  <conditionalFormatting sqref="X15">
    <cfRule type="expression" dxfId="1009" priority="615">
      <formula>$P$11&gt;=$T15</formula>
    </cfRule>
  </conditionalFormatting>
  <conditionalFormatting sqref="X15">
    <cfRule type="expression" dxfId="1008" priority="616">
      <formula>X$30&gt;=1</formula>
    </cfRule>
  </conditionalFormatting>
  <conditionalFormatting sqref="X17">
    <cfRule type="expression" dxfId="1007" priority="613">
      <formula>$P$11&gt;=$T17</formula>
    </cfRule>
  </conditionalFormatting>
  <conditionalFormatting sqref="X17">
    <cfRule type="expression" dxfId="1006" priority="614">
      <formula>X$30&gt;=1</formula>
    </cfRule>
  </conditionalFormatting>
  <conditionalFormatting sqref="X19">
    <cfRule type="expression" dxfId="1005" priority="611">
      <formula>$P$11&gt;=$T19</formula>
    </cfRule>
  </conditionalFormatting>
  <conditionalFormatting sqref="X19">
    <cfRule type="expression" dxfId="1004" priority="612">
      <formula>X$30&gt;=1</formula>
    </cfRule>
  </conditionalFormatting>
  <conditionalFormatting sqref="X20">
    <cfRule type="expression" dxfId="1003" priority="609">
      <formula>$P$11&gt;=$T20</formula>
    </cfRule>
  </conditionalFormatting>
  <conditionalFormatting sqref="X20">
    <cfRule type="expression" dxfId="1002" priority="610">
      <formula>X$30&gt;=1</formula>
    </cfRule>
  </conditionalFormatting>
  <conditionalFormatting sqref="X21">
    <cfRule type="expression" dxfId="1001" priority="607">
      <formula>$P$11&gt;=$T21</formula>
    </cfRule>
  </conditionalFormatting>
  <conditionalFormatting sqref="X21">
    <cfRule type="expression" dxfId="1000" priority="608">
      <formula>X$30&gt;=1</formula>
    </cfRule>
  </conditionalFormatting>
  <conditionalFormatting sqref="X22">
    <cfRule type="expression" dxfId="999" priority="605">
      <formula>$P$11&gt;=$T22</formula>
    </cfRule>
  </conditionalFormatting>
  <conditionalFormatting sqref="X22">
    <cfRule type="expression" dxfId="998" priority="606">
      <formula>X$30&gt;=1</formula>
    </cfRule>
  </conditionalFormatting>
  <conditionalFormatting sqref="X23">
    <cfRule type="expression" dxfId="997" priority="603">
      <formula>$P$11&gt;=$T23</formula>
    </cfRule>
  </conditionalFormatting>
  <conditionalFormatting sqref="X23">
    <cfRule type="expression" dxfId="996" priority="604">
      <formula>X$30&gt;=1</formula>
    </cfRule>
  </conditionalFormatting>
  <conditionalFormatting sqref="X24">
    <cfRule type="expression" dxfId="995" priority="601">
      <formula>$P$11&gt;=$T24</formula>
    </cfRule>
  </conditionalFormatting>
  <conditionalFormatting sqref="X24">
    <cfRule type="expression" dxfId="994" priority="602">
      <formula>X$30&gt;=1</formula>
    </cfRule>
  </conditionalFormatting>
  <conditionalFormatting sqref="X25">
    <cfRule type="expression" dxfId="993" priority="599">
      <formula>$P$11&gt;=$T25</formula>
    </cfRule>
  </conditionalFormatting>
  <conditionalFormatting sqref="X25">
    <cfRule type="expression" dxfId="992" priority="600">
      <formula>X$30&gt;=1</formula>
    </cfRule>
  </conditionalFormatting>
  <conditionalFormatting sqref="X26">
    <cfRule type="expression" dxfId="991" priority="597">
      <formula>$P$11&gt;=$T26</formula>
    </cfRule>
  </conditionalFormatting>
  <conditionalFormatting sqref="X26">
    <cfRule type="expression" dxfId="990" priority="598">
      <formula>X$30&gt;=1</formula>
    </cfRule>
  </conditionalFormatting>
  <conditionalFormatting sqref="X27">
    <cfRule type="expression" dxfId="989" priority="595">
      <formula>$P$11&gt;=$T27</formula>
    </cfRule>
  </conditionalFormatting>
  <conditionalFormatting sqref="X27">
    <cfRule type="expression" dxfId="988" priority="596">
      <formula>X$30&gt;=1</formula>
    </cfRule>
  </conditionalFormatting>
  <conditionalFormatting sqref="X28">
    <cfRule type="expression" dxfId="987" priority="593">
      <formula>$P$11&gt;=$T28</formula>
    </cfRule>
  </conditionalFormatting>
  <conditionalFormatting sqref="X28">
    <cfRule type="expression" dxfId="986" priority="594">
      <formula>X$30&gt;=1</formula>
    </cfRule>
  </conditionalFormatting>
  <conditionalFormatting sqref="X29">
    <cfRule type="expression" dxfId="985" priority="591">
      <formula>$P$11&gt;=$T29</formula>
    </cfRule>
  </conditionalFormatting>
  <conditionalFormatting sqref="X29">
    <cfRule type="expression" dxfId="984" priority="592">
      <formula>X$30&gt;=1</formula>
    </cfRule>
  </conditionalFormatting>
  <conditionalFormatting sqref="Z11">
    <cfRule type="expression" dxfId="983" priority="589">
      <formula>$P$12&gt;=$T11</formula>
    </cfRule>
  </conditionalFormatting>
  <conditionalFormatting sqref="Z11">
    <cfRule type="expression" dxfId="982" priority="590">
      <formula>X$30&gt;=1</formula>
    </cfRule>
  </conditionalFormatting>
  <conditionalFormatting sqref="Z12">
    <cfRule type="expression" dxfId="981" priority="587">
      <formula>$P$12&gt;=$T12</formula>
    </cfRule>
  </conditionalFormatting>
  <conditionalFormatting sqref="Z12">
    <cfRule type="expression" dxfId="980" priority="588">
      <formula>X$30&gt;=1</formula>
    </cfRule>
  </conditionalFormatting>
  <conditionalFormatting sqref="Z13">
    <cfRule type="expression" dxfId="979" priority="585">
      <formula>$P$12&gt;=$T13</formula>
    </cfRule>
  </conditionalFormatting>
  <conditionalFormatting sqref="Z13">
    <cfRule type="expression" dxfId="978" priority="586">
      <formula>X$30&gt;=1</formula>
    </cfRule>
  </conditionalFormatting>
  <conditionalFormatting sqref="Z15">
    <cfRule type="expression" dxfId="977" priority="583">
      <formula>$P$12&gt;=$T15</formula>
    </cfRule>
  </conditionalFormatting>
  <conditionalFormatting sqref="Z15">
    <cfRule type="expression" dxfId="976" priority="584">
      <formula>X$30&gt;=1</formula>
    </cfRule>
  </conditionalFormatting>
  <conditionalFormatting sqref="Z17">
    <cfRule type="expression" dxfId="975" priority="581">
      <formula>$P$12&gt;=$T17</formula>
    </cfRule>
  </conditionalFormatting>
  <conditionalFormatting sqref="Z17">
    <cfRule type="expression" dxfId="974" priority="582">
      <formula>X$30&gt;=1</formula>
    </cfRule>
  </conditionalFormatting>
  <conditionalFormatting sqref="Z19">
    <cfRule type="expression" dxfId="973" priority="579">
      <formula>$P$12&gt;=$T19</formula>
    </cfRule>
  </conditionalFormatting>
  <conditionalFormatting sqref="Z19">
    <cfRule type="expression" dxfId="972" priority="580">
      <formula>X$30&gt;=1</formula>
    </cfRule>
  </conditionalFormatting>
  <conditionalFormatting sqref="Z20">
    <cfRule type="expression" dxfId="971" priority="577">
      <formula>$P$12&gt;=$T20</formula>
    </cfRule>
  </conditionalFormatting>
  <conditionalFormatting sqref="Z20">
    <cfRule type="expression" dxfId="970" priority="578">
      <formula>X$30&gt;=1</formula>
    </cfRule>
  </conditionalFormatting>
  <conditionalFormatting sqref="Z21">
    <cfRule type="expression" dxfId="969" priority="575">
      <formula>$P$12&gt;=$T21</formula>
    </cfRule>
  </conditionalFormatting>
  <conditionalFormatting sqref="Z21">
    <cfRule type="expression" dxfId="968" priority="576">
      <formula>X$30&gt;=1</formula>
    </cfRule>
  </conditionalFormatting>
  <conditionalFormatting sqref="Z22">
    <cfRule type="expression" dxfId="967" priority="573">
      <formula>$P$12&gt;=$T22</formula>
    </cfRule>
  </conditionalFormatting>
  <conditionalFormatting sqref="Z22">
    <cfRule type="expression" dxfId="966" priority="574">
      <formula>X$30&gt;=1</formula>
    </cfRule>
  </conditionalFormatting>
  <conditionalFormatting sqref="Z23">
    <cfRule type="expression" dxfId="965" priority="571">
      <formula>$P$12&gt;=$T23</formula>
    </cfRule>
  </conditionalFormatting>
  <conditionalFormatting sqref="Z23">
    <cfRule type="expression" dxfId="964" priority="572">
      <formula>X$30&gt;=1</formula>
    </cfRule>
  </conditionalFormatting>
  <conditionalFormatting sqref="Z24">
    <cfRule type="expression" dxfId="963" priority="569">
      <formula>$P$12&gt;=$T24</formula>
    </cfRule>
  </conditionalFormatting>
  <conditionalFormatting sqref="Z24">
    <cfRule type="expression" dxfId="962" priority="570">
      <formula>X$30&gt;=1</formula>
    </cfRule>
  </conditionalFormatting>
  <conditionalFormatting sqref="Z25">
    <cfRule type="expression" dxfId="961" priority="567">
      <formula>$P$12&gt;=$T25</formula>
    </cfRule>
  </conditionalFormatting>
  <conditionalFormatting sqref="Z25">
    <cfRule type="expression" dxfId="960" priority="568">
      <formula>X$30&gt;=1</formula>
    </cfRule>
  </conditionalFormatting>
  <conditionalFormatting sqref="Z26">
    <cfRule type="expression" dxfId="959" priority="565">
      <formula>$P$12&gt;=$T26</formula>
    </cfRule>
  </conditionalFormatting>
  <conditionalFormatting sqref="Z26">
    <cfRule type="expression" dxfId="958" priority="566">
      <formula>X$30&gt;=1</formula>
    </cfRule>
  </conditionalFormatting>
  <conditionalFormatting sqref="Z27">
    <cfRule type="expression" dxfId="957" priority="563">
      <formula>$P$12&gt;=$T27</formula>
    </cfRule>
  </conditionalFormatting>
  <conditionalFormatting sqref="Z27">
    <cfRule type="expression" dxfId="956" priority="564">
      <formula>X$30&gt;=1</formula>
    </cfRule>
  </conditionalFormatting>
  <conditionalFormatting sqref="Z28">
    <cfRule type="expression" dxfId="955" priority="561">
      <formula>$P$12&gt;=$T28</formula>
    </cfRule>
  </conditionalFormatting>
  <conditionalFormatting sqref="Z28">
    <cfRule type="expression" dxfId="954" priority="562">
      <formula>X$30&gt;=1</formula>
    </cfRule>
  </conditionalFormatting>
  <conditionalFormatting sqref="Z29">
    <cfRule type="expression" dxfId="953" priority="559">
      <formula>$P$12&gt;=$T29</formula>
    </cfRule>
  </conditionalFormatting>
  <conditionalFormatting sqref="Z29">
    <cfRule type="expression" dxfId="952" priority="560">
      <formula>X$30&gt;=1</formula>
    </cfRule>
  </conditionalFormatting>
  <conditionalFormatting sqref="AB11">
    <cfRule type="expression" dxfId="951" priority="557">
      <formula>$P$13&gt;=$T11</formula>
    </cfRule>
  </conditionalFormatting>
  <conditionalFormatting sqref="AB11">
    <cfRule type="expression" dxfId="950" priority="558">
      <formula>AB$30&gt;=1</formula>
    </cfRule>
  </conditionalFormatting>
  <conditionalFormatting sqref="AB12">
    <cfRule type="expression" dxfId="949" priority="555">
      <formula>$P$13&gt;=$T12</formula>
    </cfRule>
  </conditionalFormatting>
  <conditionalFormatting sqref="AB12">
    <cfRule type="expression" dxfId="948" priority="556">
      <formula>AB$30&gt;=1</formula>
    </cfRule>
  </conditionalFormatting>
  <conditionalFormatting sqref="AB13">
    <cfRule type="expression" dxfId="947" priority="553">
      <formula>$P$13&gt;=$T13</formula>
    </cfRule>
  </conditionalFormatting>
  <conditionalFormatting sqref="AB13">
    <cfRule type="expression" dxfId="946" priority="554">
      <formula>AB$30&gt;=1</formula>
    </cfRule>
  </conditionalFormatting>
  <conditionalFormatting sqref="AB15">
    <cfRule type="expression" dxfId="945" priority="551">
      <formula>$P$13&gt;=$T15</formula>
    </cfRule>
  </conditionalFormatting>
  <conditionalFormatting sqref="AB15">
    <cfRule type="expression" dxfId="944" priority="552">
      <formula>AB$30&gt;=1</formula>
    </cfRule>
  </conditionalFormatting>
  <conditionalFormatting sqref="AB17">
    <cfRule type="expression" dxfId="943" priority="549">
      <formula>$P$13&gt;=$T17</formula>
    </cfRule>
  </conditionalFormatting>
  <conditionalFormatting sqref="AB17">
    <cfRule type="expression" dxfId="942" priority="550">
      <formula>AB$30&gt;=1</formula>
    </cfRule>
  </conditionalFormatting>
  <conditionalFormatting sqref="AB19">
    <cfRule type="expression" dxfId="941" priority="547">
      <formula>$P$13&gt;=$T19</formula>
    </cfRule>
  </conditionalFormatting>
  <conditionalFormatting sqref="AB19">
    <cfRule type="expression" dxfId="940" priority="548">
      <formula>AB$30&gt;=1</formula>
    </cfRule>
  </conditionalFormatting>
  <conditionalFormatting sqref="AB20:AB29">
    <cfRule type="expression" dxfId="939" priority="545">
      <formula>$P$13&gt;=$T20</formula>
    </cfRule>
  </conditionalFormatting>
  <conditionalFormatting sqref="AB20:AB29">
    <cfRule type="expression" dxfId="938" priority="546">
      <formula>AB$30&gt;=1</formula>
    </cfRule>
  </conditionalFormatting>
  <conditionalFormatting sqref="AD17">
    <cfRule type="expression" dxfId="937" priority="523">
      <formula>$P$14&gt;=$T17</formula>
    </cfRule>
  </conditionalFormatting>
  <conditionalFormatting sqref="AD17">
    <cfRule type="expression" dxfId="936" priority="524">
      <formula>AD$30&gt;=1</formula>
    </cfRule>
  </conditionalFormatting>
  <conditionalFormatting sqref="AD19">
    <cfRule type="expression" dxfId="935" priority="521">
      <formula>$P$14&gt;=$T19</formula>
    </cfRule>
  </conditionalFormatting>
  <conditionalFormatting sqref="AD19">
    <cfRule type="expression" dxfId="934" priority="522">
      <formula>AD$30&gt;=1</formula>
    </cfRule>
  </conditionalFormatting>
  <conditionalFormatting sqref="AD20:AD29">
    <cfRule type="expression" dxfId="933" priority="519">
      <formula>$P$14&gt;=$T20</formula>
    </cfRule>
  </conditionalFormatting>
  <conditionalFormatting sqref="AD20:AD29">
    <cfRule type="expression" dxfId="932" priority="520">
      <formula>AD$30&gt;=1</formula>
    </cfRule>
  </conditionalFormatting>
  <conditionalFormatting sqref="AF11:AF12">
    <cfRule type="expression" dxfId="931" priority="517">
      <formula>$P$15&gt;=$T11</formula>
    </cfRule>
  </conditionalFormatting>
  <conditionalFormatting sqref="AF11:AF12">
    <cfRule type="expression" dxfId="930" priority="518">
      <formula>AF$30&gt;=1</formula>
    </cfRule>
  </conditionalFormatting>
  <conditionalFormatting sqref="AF15">
    <cfRule type="expression" dxfId="929" priority="515">
      <formula>$P$15&gt;=$T15</formula>
    </cfRule>
  </conditionalFormatting>
  <conditionalFormatting sqref="AF15">
    <cfRule type="expression" dxfId="928" priority="516">
      <formula>AF$30&gt;=1</formula>
    </cfRule>
  </conditionalFormatting>
  <conditionalFormatting sqref="AF17">
    <cfRule type="expression" dxfId="927" priority="513">
      <formula>$P$15&gt;=$T17</formula>
    </cfRule>
  </conditionalFormatting>
  <conditionalFormatting sqref="AF17">
    <cfRule type="expression" dxfId="926" priority="514">
      <formula>AF$30&gt;=1</formula>
    </cfRule>
  </conditionalFormatting>
  <conditionalFormatting sqref="AF19">
    <cfRule type="expression" dxfId="925" priority="511">
      <formula>$P$15&gt;=$T19</formula>
    </cfRule>
  </conditionalFormatting>
  <conditionalFormatting sqref="AF19">
    <cfRule type="expression" dxfId="924" priority="512">
      <formula>AF$30&gt;=1</formula>
    </cfRule>
  </conditionalFormatting>
  <conditionalFormatting sqref="AF20:AF29">
    <cfRule type="expression" dxfId="923" priority="509">
      <formula>$P$15&gt;=$T20</formula>
    </cfRule>
  </conditionalFormatting>
  <conditionalFormatting sqref="AF20:AF29">
    <cfRule type="expression" dxfId="922" priority="510">
      <formula>AF$30&gt;=1</formula>
    </cfRule>
  </conditionalFormatting>
  <conditionalFormatting sqref="AH11:AH12">
    <cfRule type="expression" dxfId="921" priority="507">
      <formula>$P$16&gt;=$T11</formula>
    </cfRule>
  </conditionalFormatting>
  <conditionalFormatting sqref="AH11:AH12">
    <cfRule type="expression" dxfId="920" priority="508">
      <formula>AH$30&gt;=1</formula>
    </cfRule>
  </conditionalFormatting>
  <conditionalFormatting sqref="AH15">
    <cfRule type="expression" dxfId="919" priority="505">
      <formula>$P$16&gt;=$T15</formula>
    </cfRule>
  </conditionalFormatting>
  <conditionalFormatting sqref="AH15">
    <cfRule type="expression" dxfId="918" priority="506">
      <formula>AH$30&gt;=1</formula>
    </cfRule>
  </conditionalFormatting>
  <conditionalFormatting sqref="AH17">
    <cfRule type="expression" dxfId="917" priority="503">
      <formula>$P$16&gt;=$T17</formula>
    </cfRule>
  </conditionalFormatting>
  <conditionalFormatting sqref="AH17">
    <cfRule type="expression" dxfId="916" priority="504">
      <formula>AH$30&gt;=1</formula>
    </cfRule>
  </conditionalFormatting>
  <conditionalFormatting sqref="AH19">
    <cfRule type="expression" dxfId="915" priority="501">
      <formula>$P$16&gt;=$T19</formula>
    </cfRule>
  </conditionalFormatting>
  <conditionalFormatting sqref="AH19">
    <cfRule type="expression" dxfId="914" priority="502">
      <formula>AH$30&gt;=1</formula>
    </cfRule>
  </conditionalFormatting>
  <conditionalFormatting sqref="AH20:AH29">
    <cfRule type="expression" dxfId="913" priority="499">
      <formula>$P$16&gt;=$T20</formula>
    </cfRule>
  </conditionalFormatting>
  <conditionalFormatting sqref="AH20:AH29">
    <cfRule type="expression" dxfId="912" priority="500">
      <formula>AH$30&gt;=1</formula>
    </cfRule>
  </conditionalFormatting>
  <conditionalFormatting sqref="AH13">
    <cfRule type="expression" dxfId="911" priority="497">
      <formula>$P$16&gt;=$T13</formula>
    </cfRule>
  </conditionalFormatting>
  <conditionalFormatting sqref="AH13">
    <cfRule type="expression" dxfId="910" priority="498">
      <formula>AH$30&gt;=1</formula>
    </cfRule>
  </conditionalFormatting>
  <conditionalFormatting sqref="AJ11:AJ12">
    <cfRule type="expression" dxfId="909" priority="495">
      <formula>$P$17&gt;=$T11</formula>
    </cfRule>
  </conditionalFormatting>
  <conditionalFormatting sqref="AJ11:AJ12">
    <cfRule type="expression" dxfId="908" priority="496">
      <formula>AJ$30&gt;=1</formula>
    </cfRule>
  </conditionalFormatting>
  <conditionalFormatting sqref="AJ13">
    <cfRule type="expression" dxfId="907" priority="493">
      <formula>$P$17&gt;=$T13</formula>
    </cfRule>
  </conditionalFormatting>
  <conditionalFormatting sqref="AJ13">
    <cfRule type="expression" dxfId="906" priority="494">
      <formula>AJ$30&gt;=1</formula>
    </cfRule>
  </conditionalFormatting>
  <conditionalFormatting sqref="AJ15">
    <cfRule type="expression" dxfId="905" priority="491">
      <formula>$P$17&gt;=$T15</formula>
    </cfRule>
  </conditionalFormatting>
  <conditionalFormatting sqref="AJ15">
    <cfRule type="expression" dxfId="904" priority="492">
      <formula>AJ$30&gt;=1</formula>
    </cfRule>
  </conditionalFormatting>
  <conditionalFormatting sqref="AJ17">
    <cfRule type="expression" dxfId="903" priority="489">
      <formula>$P$17&gt;=$T17</formula>
    </cfRule>
  </conditionalFormatting>
  <conditionalFormatting sqref="AJ17">
    <cfRule type="expression" dxfId="902" priority="490">
      <formula>AJ$30&gt;=1</formula>
    </cfRule>
  </conditionalFormatting>
  <conditionalFormatting sqref="AJ19">
    <cfRule type="expression" dxfId="901" priority="487">
      <formula>$P$17&gt;=$T19</formula>
    </cfRule>
  </conditionalFormatting>
  <conditionalFormatting sqref="AJ19">
    <cfRule type="expression" dxfId="900" priority="488">
      <formula>AJ$30&gt;=1</formula>
    </cfRule>
  </conditionalFormatting>
  <conditionalFormatting sqref="AJ20:AJ29">
    <cfRule type="expression" dxfId="899" priority="485">
      <formula>$P$17&gt;=$T20</formula>
    </cfRule>
  </conditionalFormatting>
  <conditionalFormatting sqref="AJ20:AJ29">
    <cfRule type="expression" dxfId="898" priority="486">
      <formula>AJ$30&gt;=1</formula>
    </cfRule>
  </conditionalFormatting>
  <conditionalFormatting sqref="AL11:AL13">
    <cfRule type="expression" dxfId="897" priority="483">
      <formula>$P$18&gt;=$T11</formula>
    </cfRule>
  </conditionalFormatting>
  <conditionalFormatting sqref="AL11:AL13">
    <cfRule type="expression" dxfId="896" priority="484">
      <formula>AL$30&gt;=1</formula>
    </cfRule>
  </conditionalFormatting>
  <conditionalFormatting sqref="AL15">
    <cfRule type="expression" dxfId="895" priority="481">
      <formula>$P$18&gt;=$T15</formula>
    </cfRule>
  </conditionalFormatting>
  <conditionalFormatting sqref="AL15">
    <cfRule type="expression" dxfId="894" priority="482">
      <formula>AL$30&gt;=1</formula>
    </cfRule>
  </conditionalFormatting>
  <conditionalFormatting sqref="AL17">
    <cfRule type="expression" dxfId="893" priority="479">
      <formula>$P$18&gt;=$T17</formula>
    </cfRule>
  </conditionalFormatting>
  <conditionalFormatting sqref="AL17">
    <cfRule type="expression" dxfId="892" priority="480">
      <formula>AL$30&gt;=1</formula>
    </cfRule>
  </conditionalFormatting>
  <conditionalFormatting sqref="AL19">
    <cfRule type="expression" dxfId="891" priority="477">
      <formula>$P$18&gt;=$T19</formula>
    </cfRule>
  </conditionalFormatting>
  <conditionalFormatting sqref="AL19">
    <cfRule type="expression" dxfId="890" priority="478">
      <formula>AL$30&gt;=1</formula>
    </cfRule>
  </conditionalFormatting>
  <conditionalFormatting sqref="AL20:AL29">
    <cfRule type="expression" dxfId="889" priority="475">
      <formula>$P$18&gt;=$T20</formula>
    </cfRule>
  </conditionalFormatting>
  <conditionalFormatting sqref="AL20:AL29">
    <cfRule type="expression" dxfId="888" priority="476">
      <formula>AL$30&gt;=1</formula>
    </cfRule>
  </conditionalFormatting>
  <conditionalFormatting sqref="AN11:AN13">
    <cfRule type="expression" dxfId="887" priority="473">
      <formula>$P$19&gt;=$T11</formula>
    </cfRule>
  </conditionalFormatting>
  <conditionalFormatting sqref="AN11:AN13">
    <cfRule type="expression" dxfId="886" priority="474">
      <formula>AN$30&gt;=1</formula>
    </cfRule>
  </conditionalFormatting>
  <conditionalFormatting sqref="AN15">
    <cfRule type="expression" dxfId="885" priority="471">
      <formula>$P$19&gt;=$T15</formula>
    </cfRule>
  </conditionalFormatting>
  <conditionalFormatting sqref="AN15">
    <cfRule type="expression" dxfId="884" priority="472">
      <formula>AN$30&gt;=1</formula>
    </cfRule>
  </conditionalFormatting>
  <conditionalFormatting sqref="AN17">
    <cfRule type="expression" dxfId="883" priority="469">
      <formula>$P$19&gt;=$T17</formula>
    </cfRule>
  </conditionalFormatting>
  <conditionalFormatting sqref="AN17">
    <cfRule type="expression" dxfId="882" priority="470">
      <formula>AN$30&gt;=1</formula>
    </cfRule>
  </conditionalFormatting>
  <conditionalFormatting sqref="AN19">
    <cfRule type="expression" dxfId="881" priority="467">
      <formula>$P$19&gt;=$T19</formula>
    </cfRule>
  </conditionalFormatting>
  <conditionalFormatting sqref="AN19">
    <cfRule type="expression" dxfId="880" priority="468">
      <formula>AN$30&gt;=1</formula>
    </cfRule>
  </conditionalFormatting>
  <conditionalFormatting sqref="AN20:AN29">
    <cfRule type="expression" dxfId="879" priority="465">
      <formula>$P$19&gt;=$T20</formula>
    </cfRule>
  </conditionalFormatting>
  <conditionalFormatting sqref="AN20:AN29">
    <cfRule type="expression" dxfId="878" priority="466">
      <formula>AN$30&gt;=1</formula>
    </cfRule>
  </conditionalFormatting>
  <conditionalFormatting sqref="AP11:AP13">
    <cfRule type="expression" dxfId="877" priority="463">
      <formula>$P$20&gt;=$T11</formula>
    </cfRule>
  </conditionalFormatting>
  <conditionalFormatting sqref="AP11:AP13">
    <cfRule type="expression" dxfId="876" priority="464">
      <formula>AP$30&gt;=1</formula>
    </cfRule>
  </conditionalFormatting>
  <conditionalFormatting sqref="AP15">
    <cfRule type="expression" dxfId="875" priority="461">
      <formula>$P$20&gt;=$T15</formula>
    </cfRule>
  </conditionalFormatting>
  <conditionalFormatting sqref="AP15">
    <cfRule type="expression" dxfId="874" priority="462">
      <formula>AP$30&gt;=1</formula>
    </cfRule>
  </conditionalFormatting>
  <conditionalFormatting sqref="AP17">
    <cfRule type="expression" dxfId="873" priority="459">
      <formula>$P$20&gt;=$T17</formula>
    </cfRule>
  </conditionalFormatting>
  <conditionalFormatting sqref="AP17">
    <cfRule type="expression" dxfId="872" priority="460">
      <formula>AP$30&gt;=1</formula>
    </cfRule>
  </conditionalFormatting>
  <conditionalFormatting sqref="AP19">
    <cfRule type="expression" dxfId="871" priority="457">
      <formula>$P$20&gt;=$T19</formula>
    </cfRule>
  </conditionalFormatting>
  <conditionalFormatting sqref="AP19">
    <cfRule type="expression" dxfId="870" priority="458">
      <formula>AP$30&gt;=1</formula>
    </cfRule>
  </conditionalFormatting>
  <conditionalFormatting sqref="AP20:AP29">
    <cfRule type="expression" dxfId="869" priority="455">
      <formula>$P$20&gt;=$T20</formula>
    </cfRule>
  </conditionalFormatting>
  <conditionalFormatting sqref="AP20:AP29">
    <cfRule type="expression" dxfId="868" priority="456">
      <formula>AP$30&gt;=1</formula>
    </cfRule>
  </conditionalFormatting>
  <conditionalFormatting sqref="AR11:AR13">
    <cfRule type="expression" dxfId="867" priority="453">
      <formula>$P$21&gt;=$T11</formula>
    </cfRule>
  </conditionalFormatting>
  <conditionalFormatting sqref="AR11:AR13">
    <cfRule type="expression" dxfId="866" priority="454">
      <formula>AR$30&gt;=1</formula>
    </cfRule>
  </conditionalFormatting>
  <conditionalFormatting sqref="AR15">
    <cfRule type="expression" dxfId="865" priority="451">
      <formula>$P$21&gt;=$T15</formula>
    </cfRule>
  </conditionalFormatting>
  <conditionalFormatting sqref="AR15">
    <cfRule type="expression" dxfId="864" priority="452">
      <formula>AR$30&gt;=1</formula>
    </cfRule>
  </conditionalFormatting>
  <conditionalFormatting sqref="AR17">
    <cfRule type="expression" dxfId="863" priority="449">
      <formula>$P$21&gt;=$T17</formula>
    </cfRule>
  </conditionalFormatting>
  <conditionalFormatting sqref="AR17">
    <cfRule type="expression" dxfId="862" priority="450">
      <formula>AR$30&gt;=1</formula>
    </cfRule>
  </conditionalFormatting>
  <conditionalFormatting sqref="AR19">
    <cfRule type="expression" dxfId="861" priority="447">
      <formula>$P$21&gt;=$T19</formula>
    </cfRule>
  </conditionalFormatting>
  <conditionalFormatting sqref="AR19">
    <cfRule type="expression" dxfId="860" priority="448">
      <formula>AR$30&gt;=1</formula>
    </cfRule>
  </conditionalFormatting>
  <conditionalFormatting sqref="AR20:AR29">
    <cfRule type="expression" dxfId="859" priority="445">
      <formula>$P$21&gt;=$T20</formula>
    </cfRule>
  </conditionalFormatting>
  <conditionalFormatting sqref="AR20:AR29">
    <cfRule type="expression" dxfId="858" priority="446">
      <formula>AR$30&gt;=1</formula>
    </cfRule>
  </conditionalFormatting>
  <conditionalFormatting sqref="AT11:AT12">
    <cfRule type="expression" dxfId="857" priority="443">
      <formula>$P$22&gt;=$T11</formula>
    </cfRule>
  </conditionalFormatting>
  <conditionalFormatting sqref="AT11:AT12">
    <cfRule type="expression" dxfId="856" priority="444">
      <formula>AT$30&gt;=1</formula>
    </cfRule>
  </conditionalFormatting>
  <conditionalFormatting sqref="AT13">
    <cfRule type="expression" dxfId="855" priority="441">
      <formula>$P$22&gt;=$T13</formula>
    </cfRule>
  </conditionalFormatting>
  <conditionalFormatting sqref="AT13">
    <cfRule type="expression" dxfId="854" priority="442">
      <formula>AT$30&gt;=1</formula>
    </cfRule>
  </conditionalFormatting>
  <conditionalFormatting sqref="AT15">
    <cfRule type="expression" dxfId="853" priority="439">
      <formula>$P$22&gt;=$T15</formula>
    </cfRule>
  </conditionalFormatting>
  <conditionalFormatting sqref="AT15">
    <cfRule type="expression" dxfId="852" priority="440">
      <formula>AT$30&gt;=1</formula>
    </cfRule>
  </conditionalFormatting>
  <conditionalFormatting sqref="AT17">
    <cfRule type="expression" dxfId="851" priority="437">
      <formula>$P$22&gt;=$T17</formula>
    </cfRule>
  </conditionalFormatting>
  <conditionalFormatting sqref="AT17">
    <cfRule type="expression" dxfId="850" priority="438">
      <formula>AT$30&gt;=1</formula>
    </cfRule>
  </conditionalFormatting>
  <conditionalFormatting sqref="AT19">
    <cfRule type="expression" dxfId="849" priority="435">
      <formula>$P$22&gt;=$T19</formula>
    </cfRule>
  </conditionalFormatting>
  <conditionalFormatting sqref="AT19">
    <cfRule type="expression" dxfId="848" priority="436">
      <formula>AT$30&gt;=1</formula>
    </cfRule>
  </conditionalFormatting>
  <conditionalFormatting sqref="AT20:AT29">
    <cfRule type="expression" dxfId="847" priority="433">
      <formula>$P$22&gt;=$T20</formula>
    </cfRule>
  </conditionalFormatting>
  <conditionalFormatting sqref="AT20:AT29">
    <cfRule type="expression" dxfId="846" priority="434">
      <formula>AT$30&gt;=1</formula>
    </cfRule>
  </conditionalFormatting>
  <conditionalFormatting sqref="AV11:AV13">
    <cfRule type="expression" dxfId="845" priority="431">
      <formula>$P$23&gt;=$T11</formula>
    </cfRule>
  </conditionalFormatting>
  <conditionalFormatting sqref="AV11:AV13">
    <cfRule type="expression" dxfId="844" priority="432">
      <formula>AV$30&gt;=1</formula>
    </cfRule>
  </conditionalFormatting>
  <conditionalFormatting sqref="AV15">
    <cfRule type="expression" dxfId="843" priority="429">
      <formula>$P$23&gt;=$T15</formula>
    </cfRule>
  </conditionalFormatting>
  <conditionalFormatting sqref="AV15">
    <cfRule type="expression" dxfId="842" priority="430">
      <formula>AV$30&gt;=1</formula>
    </cfRule>
  </conditionalFormatting>
  <conditionalFormatting sqref="AV17">
    <cfRule type="expression" dxfId="841" priority="427">
      <formula>$P$23&gt;=$T17</formula>
    </cfRule>
  </conditionalFormatting>
  <conditionalFormatting sqref="AV17">
    <cfRule type="expression" dxfId="840" priority="428">
      <formula>AV$30&gt;=1</formula>
    </cfRule>
  </conditionalFormatting>
  <conditionalFormatting sqref="AV19">
    <cfRule type="expression" dxfId="839" priority="425">
      <formula>$P$23&gt;=$T19</formula>
    </cfRule>
  </conditionalFormatting>
  <conditionalFormatting sqref="AV19">
    <cfRule type="expression" dxfId="838" priority="426">
      <formula>AV$30&gt;=1</formula>
    </cfRule>
  </conditionalFormatting>
  <conditionalFormatting sqref="AV20:AV29">
    <cfRule type="expression" dxfId="837" priority="423">
      <formula>$P$23&gt;=$T20</formula>
    </cfRule>
  </conditionalFormatting>
  <conditionalFormatting sqref="AV20:AV29">
    <cfRule type="expression" dxfId="836" priority="424">
      <formula>AV$30&gt;=1</formula>
    </cfRule>
  </conditionalFormatting>
  <conditionalFormatting sqref="AX11:AX13">
    <cfRule type="expression" dxfId="835" priority="421">
      <formula>$P$24&gt;=$T11</formula>
    </cfRule>
  </conditionalFormatting>
  <conditionalFormatting sqref="AX11:AX13">
    <cfRule type="expression" dxfId="834" priority="422">
      <formula>AX$30&gt;=1</formula>
    </cfRule>
  </conditionalFormatting>
  <conditionalFormatting sqref="AX15">
    <cfRule type="expression" dxfId="833" priority="419">
      <formula>$P$24&gt;=$T15</formula>
    </cfRule>
  </conditionalFormatting>
  <conditionalFormatting sqref="AX15">
    <cfRule type="expression" dxfId="832" priority="420">
      <formula>AX$30&gt;=1</formula>
    </cfRule>
  </conditionalFormatting>
  <conditionalFormatting sqref="AX17">
    <cfRule type="expression" dxfId="831" priority="417">
      <formula>$P$24&gt;=$T17</formula>
    </cfRule>
  </conditionalFormatting>
  <conditionalFormatting sqref="AX17">
    <cfRule type="expression" dxfId="830" priority="418">
      <formula>AX$30&gt;=1</formula>
    </cfRule>
  </conditionalFormatting>
  <conditionalFormatting sqref="AX19">
    <cfRule type="expression" dxfId="829" priority="415">
      <formula>$P$24&gt;=$T19</formula>
    </cfRule>
  </conditionalFormatting>
  <conditionalFormatting sqref="AX19">
    <cfRule type="expression" dxfId="828" priority="416">
      <formula>AX$30&gt;=1</formula>
    </cfRule>
  </conditionalFormatting>
  <conditionalFormatting sqref="AX20:AX29">
    <cfRule type="expression" dxfId="827" priority="413">
      <formula>$P$24&gt;=$T20</formula>
    </cfRule>
  </conditionalFormatting>
  <conditionalFormatting sqref="AX20:AX29">
    <cfRule type="expression" dxfId="826" priority="414">
      <formula>AX$30&gt;=1</formula>
    </cfRule>
  </conditionalFormatting>
  <conditionalFormatting sqref="AZ11:AZ13">
    <cfRule type="expression" dxfId="825" priority="411">
      <formula>$P$25&gt;=$T11</formula>
    </cfRule>
  </conditionalFormatting>
  <conditionalFormatting sqref="AZ11:AZ13">
    <cfRule type="expression" dxfId="824" priority="412">
      <formula>AZ$30&gt;=1</formula>
    </cfRule>
  </conditionalFormatting>
  <conditionalFormatting sqref="AZ15">
    <cfRule type="expression" dxfId="823" priority="409">
      <formula>$P$25&gt;=$T15</formula>
    </cfRule>
  </conditionalFormatting>
  <conditionalFormatting sqref="AZ15">
    <cfRule type="expression" dxfId="822" priority="410">
      <formula>AZ$30&gt;=1</formula>
    </cfRule>
  </conditionalFormatting>
  <conditionalFormatting sqref="AZ17">
    <cfRule type="expression" dxfId="821" priority="407">
      <formula>$P$25&gt;=$T17</formula>
    </cfRule>
  </conditionalFormatting>
  <conditionalFormatting sqref="AZ17">
    <cfRule type="expression" dxfId="820" priority="408">
      <formula>AZ$30&gt;=1</formula>
    </cfRule>
  </conditionalFormatting>
  <conditionalFormatting sqref="AZ19">
    <cfRule type="expression" dxfId="819" priority="405">
      <formula>$P$25&gt;=$T19</formula>
    </cfRule>
  </conditionalFormatting>
  <conditionalFormatting sqref="AZ19">
    <cfRule type="expression" dxfId="818" priority="406">
      <formula>AZ$30&gt;=1</formula>
    </cfRule>
  </conditionalFormatting>
  <conditionalFormatting sqref="AZ20:AZ29">
    <cfRule type="expression" dxfId="817" priority="403">
      <formula>$P$25&gt;=$T20</formula>
    </cfRule>
  </conditionalFormatting>
  <conditionalFormatting sqref="AZ20:AZ29">
    <cfRule type="expression" dxfId="816" priority="404">
      <formula>AZ$30&gt;=1</formula>
    </cfRule>
  </conditionalFormatting>
  <conditionalFormatting sqref="BB11:BB13">
    <cfRule type="expression" dxfId="815" priority="401">
      <formula>$P$26&gt;=$T11</formula>
    </cfRule>
  </conditionalFormatting>
  <conditionalFormatting sqref="BB11:BB13">
    <cfRule type="expression" dxfId="814" priority="402">
      <formula>BB$30&gt;=1</formula>
    </cfRule>
  </conditionalFormatting>
  <conditionalFormatting sqref="BB15">
    <cfRule type="expression" dxfId="813" priority="399">
      <formula>$P$26&gt;=$T15</formula>
    </cfRule>
  </conditionalFormatting>
  <conditionalFormatting sqref="BB15">
    <cfRule type="expression" dxfId="812" priority="400">
      <formula>BB$30&gt;=1</formula>
    </cfRule>
  </conditionalFormatting>
  <conditionalFormatting sqref="BB17">
    <cfRule type="expression" dxfId="811" priority="397">
      <formula>$P$26&gt;=$T17</formula>
    </cfRule>
  </conditionalFormatting>
  <conditionalFormatting sqref="BB17">
    <cfRule type="expression" dxfId="810" priority="398">
      <formula>BB$30&gt;=1</formula>
    </cfRule>
  </conditionalFormatting>
  <conditionalFormatting sqref="BB19">
    <cfRule type="expression" dxfId="809" priority="395">
      <formula>$P$26&gt;=$T19</formula>
    </cfRule>
  </conditionalFormatting>
  <conditionalFormatting sqref="BB19">
    <cfRule type="expression" dxfId="808" priority="396">
      <formula>BB$30&gt;=1</formula>
    </cfRule>
  </conditionalFormatting>
  <conditionalFormatting sqref="BB20:BB29">
    <cfRule type="expression" dxfId="807" priority="393">
      <formula>$P$26&gt;=$T20</formula>
    </cfRule>
  </conditionalFormatting>
  <conditionalFormatting sqref="BB20:BB29">
    <cfRule type="expression" dxfId="806" priority="394">
      <formula>BB$30&gt;=1</formula>
    </cfRule>
  </conditionalFormatting>
  <conditionalFormatting sqref="BD11:BD13">
    <cfRule type="expression" dxfId="805" priority="391">
      <formula>$P$27&gt;=$T11</formula>
    </cfRule>
  </conditionalFormatting>
  <conditionalFormatting sqref="BD11:BD13">
    <cfRule type="expression" dxfId="804" priority="392">
      <formula>BD$30&gt;=1</formula>
    </cfRule>
  </conditionalFormatting>
  <conditionalFormatting sqref="BD15">
    <cfRule type="expression" dxfId="803" priority="389">
      <formula>$P$27&gt;=$T15</formula>
    </cfRule>
  </conditionalFormatting>
  <conditionalFormatting sqref="BD15">
    <cfRule type="expression" dxfId="802" priority="390">
      <formula>BD$30&gt;=1</formula>
    </cfRule>
  </conditionalFormatting>
  <conditionalFormatting sqref="BD17">
    <cfRule type="expression" dxfId="801" priority="387">
      <formula>$P$27&gt;=$T17</formula>
    </cfRule>
  </conditionalFormatting>
  <conditionalFormatting sqref="BD17">
    <cfRule type="expression" dxfId="800" priority="388">
      <formula>BD$30&gt;=1</formula>
    </cfRule>
  </conditionalFormatting>
  <conditionalFormatting sqref="BD19">
    <cfRule type="expression" dxfId="799" priority="385">
      <formula>$P$27&gt;=$T19</formula>
    </cfRule>
  </conditionalFormatting>
  <conditionalFormatting sqref="BD19">
    <cfRule type="expression" dxfId="798" priority="386">
      <formula>BD$30&gt;=1</formula>
    </cfRule>
  </conditionalFormatting>
  <conditionalFormatting sqref="BD20:BD29">
    <cfRule type="expression" dxfId="797" priority="383">
      <formula>$P$27&gt;=$T20</formula>
    </cfRule>
  </conditionalFormatting>
  <conditionalFormatting sqref="BD20:BD29">
    <cfRule type="expression" dxfId="796" priority="384">
      <formula>BD$30&gt;=1</formula>
    </cfRule>
  </conditionalFormatting>
  <conditionalFormatting sqref="AD10:AD13">
    <cfRule type="expression" dxfId="795" priority="351">
      <formula>$P$14&gt;=$T10</formula>
    </cfRule>
  </conditionalFormatting>
  <conditionalFormatting sqref="AD10:AD13">
    <cfRule type="expression" dxfId="794" priority="352">
      <formula>AD$30&gt;=1</formula>
    </cfRule>
  </conditionalFormatting>
  <conditionalFormatting sqref="AD15">
    <cfRule type="expression" dxfId="793" priority="349">
      <formula>$P$14&gt;=$T15</formula>
    </cfRule>
  </conditionalFormatting>
  <conditionalFormatting sqref="AD15">
    <cfRule type="expression" dxfId="792" priority="350">
      <formula>AD$30&gt;=1</formula>
    </cfRule>
  </conditionalFormatting>
  <conditionalFormatting sqref="AF13">
    <cfRule type="expression" dxfId="791" priority="347">
      <formula>$P$15&gt;=$T13</formula>
    </cfRule>
  </conditionalFormatting>
  <conditionalFormatting sqref="AF13">
    <cfRule type="expression" dxfId="790" priority="348">
      <formula>AF$30&gt;=1</formula>
    </cfRule>
  </conditionalFormatting>
  <conditionalFormatting sqref="X38:X40">
    <cfRule type="expression" dxfId="789" priority="345">
      <formula>$P$38&gt;=$T38</formula>
    </cfRule>
  </conditionalFormatting>
  <conditionalFormatting sqref="X38:X40">
    <cfRule type="expression" dxfId="788" priority="346">
      <formula>X$57&gt;=1</formula>
    </cfRule>
  </conditionalFormatting>
  <conditionalFormatting sqref="X42">
    <cfRule type="expression" dxfId="787" priority="343">
      <formula>$P$38&gt;=$T42</formula>
    </cfRule>
  </conditionalFormatting>
  <conditionalFormatting sqref="X42">
    <cfRule type="expression" dxfId="786" priority="344">
      <formula>X$57&gt;=1</formula>
    </cfRule>
  </conditionalFormatting>
  <conditionalFormatting sqref="X44">
    <cfRule type="expression" dxfId="785" priority="341">
      <formula>$P$38&gt;=$T44</formula>
    </cfRule>
  </conditionalFormatting>
  <conditionalFormatting sqref="X44">
    <cfRule type="expression" dxfId="784" priority="342">
      <formula>X$57&gt;=1</formula>
    </cfRule>
  </conditionalFormatting>
  <conditionalFormatting sqref="X46">
    <cfRule type="expression" dxfId="783" priority="339">
      <formula>$P$38&gt;=$T46</formula>
    </cfRule>
  </conditionalFormatting>
  <conditionalFormatting sqref="X46">
    <cfRule type="expression" dxfId="782" priority="340">
      <formula>X$57&gt;=1</formula>
    </cfRule>
  </conditionalFormatting>
  <conditionalFormatting sqref="X47:X56">
    <cfRule type="expression" dxfId="781" priority="337">
      <formula>$P$38&gt;=$T47</formula>
    </cfRule>
  </conditionalFormatting>
  <conditionalFormatting sqref="X47:X56">
    <cfRule type="expression" dxfId="780" priority="338">
      <formula>X$57&gt;=1</formula>
    </cfRule>
  </conditionalFormatting>
  <conditionalFormatting sqref="Z38:Z40">
    <cfRule type="expression" dxfId="779" priority="333">
      <formula>$P$39&gt;=$T38</formula>
    </cfRule>
  </conditionalFormatting>
  <conditionalFormatting sqref="Z38:Z40">
    <cfRule type="expression" dxfId="778" priority="334">
      <formula>Z$57&gt;=1</formula>
    </cfRule>
  </conditionalFormatting>
  <conditionalFormatting sqref="Z42">
    <cfRule type="expression" dxfId="777" priority="331">
      <formula>$P$39&gt;=$T42</formula>
    </cfRule>
  </conditionalFormatting>
  <conditionalFormatting sqref="Z42">
    <cfRule type="expression" dxfId="776" priority="332">
      <formula>Z$57&gt;=1</formula>
    </cfRule>
  </conditionalFormatting>
  <conditionalFormatting sqref="Z44">
    <cfRule type="expression" dxfId="775" priority="329">
      <formula>$P$39&gt;=$T44</formula>
    </cfRule>
  </conditionalFormatting>
  <conditionalFormatting sqref="Z44">
    <cfRule type="expression" dxfId="774" priority="330">
      <formula>Z$57&gt;=1</formula>
    </cfRule>
  </conditionalFormatting>
  <conditionalFormatting sqref="Z46">
    <cfRule type="expression" dxfId="773" priority="327">
      <formula>$P$39&gt;=$T46</formula>
    </cfRule>
  </conditionalFormatting>
  <conditionalFormatting sqref="Z46">
    <cfRule type="expression" dxfId="772" priority="328">
      <formula>Z$57&gt;=1</formula>
    </cfRule>
  </conditionalFormatting>
  <conditionalFormatting sqref="Z47:Z56">
    <cfRule type="expression" dxfId="771" priority="325">
      <formula>$P$39&gt;=$T47</formula>
    </cfRule>
  </conditionalFormatting>
  <conditionalFormatting sqref="Z47:Z56">
    <cfRule type="expression" dxfId="770" priority="326">
      <formula>Z$57&gt;=1</formula>
    </cfRule>
  </conditionalFormatting>
  <conditionalFormatting sqref="AB38:AB40">
    <cfRule type="expression" dxfId="769" priority="323">
      <formula>$P$40&gt;=$T38</formula>
    </cfRule>
  </conditionalFormatting>
  <conditionalFormatting sqref="AB38:AB40">
    <cfRule type="expression" dxfId="768" priority="324">
      <formula>AB$57&gt;=1</formula>
    </cfRule>
  </conditionalFormatting>
  <conditionalFormatting sqref="AB42">
    <cfRule type="expression" dxfId="767" priority="321">
      <formula>$P$40&gt;=$T42</formula>
    </cfRule>
  </conditionalFormatting>
  <conditionalFormatting sqref="AB42">
    <cfRule type="expression" dxfId="766" priority="322">
      <formula>AB$57&gt;=1</formula>
    </cfRule>
  </conditionalFormatting>
  <conditionalFormatting sqref="AB44">
    <cfRule type="expression" dxfId="765" priority="319">
      <formula>$P$40&gt;=$T44</formula>
    </cfRule>
  </conditionalFormatting>
  <conditionalFormatting sqref="AB44">
    <cfRule type="expression" dxfId="764" priority="320">
      <formula>AB$57&gt;=1</formula>
    </cfRule>
  </conditionalFormatting>
  <conditionalFormatting sqref="AB46">
    <cfRule type="expression" dxfId="763" priority="317">
      <formula>$P$40&gt;=$T46</formula>
    </cfRule>
  </conditionalFormatting>
  <conditionalFormatting sqref="AB46">
    <cfRule type="expression" dxfId="762" priority="318">
      <formula>AB$57&gt;=1</formula>
    </cfRule>
  </conditionalFormatting>
  <conditionalFormatting sqref="AB47:AB56">
    <cfRule type="expression" dxfId="761" priority="315">
      <formula>$P$40&gt;=$T47</formula>
    </cfRule>
  </conditionalFormatting>
  <conditionalFormatting sqref="AB47:AB56">
    <cfRule type="expression" dxfId="760" priority="316">
      <formula>AB$57&gt;=1</formula>
    </cfRule>
  </conditionalFormatting>
  <conditionalFormatting sqref="AD38:AD40">
    <cfRule type="expression" dxfId="759" priority="313">
      <formula>$P$41&gt;=$T38</formula>
    </cfRule>
  </conditionalFormatting>
  <conditionalFormatting sqref="AD38:AD40">
    <cfRule type="expression" dxfId="758" priority="314">
      <formula>AD$57&gt;=1</formula>
    </cfRule>
  </conditionalFormatting>
  <conditionalFormatting sqref="AD42">
    <cfRule type="expression" dxfId="757" priority="311">
      <formula>$P$41&gt;=$T42</formula>
    </cfRule>
  </conditionalFormatting>
  <conditionalFormatting sqref="AD42">
    <cfRule type="expression" dxfId="756" priority="312">
      <formula>AD$57&gt;=1</formula>
    </cfRule>
  </conditionalFormatting>
  <conditionalFormatting sqref="AD44">
    <cfRule type="expression" dxfId="755" priority="309">
      <formula>$P$41&gt;=$T44</formula>
    </cfRule>
  </conditionalFormatting>
  <conditionalFormatting sqref="AD44">
    <cfRule type="expression" dxfId="754" priority="310">
      <formula>AD$57&gt;=1</formula>
    </cfRule>
  </conditionalFormatting>
  <conditionalFormatting sqref="AD46">
    <cfRule type="expression" dxfId="753" priority="307">
      <formula>$P$41&gt;=$T46</formula>
    </cfRule>
  </conditionalFormatting>
  <conditionalFormatting sqref="AD46">
    <cfRule type="expression" dxfId="752" priority="308">
      <formula>AD$57&gt;=1</formula>
    </cfRule>
  </conditionalFormatting>
  <conditionalFormatting sqref="AD47:AD56">
    <cfRule type="expression" dxfId="751" priority="305">
      <formula>$P$41&gt;=$T47</formula>
    </cfRule>
  </conditionalFormatting>
  <conditionalFormatting sqref="AD47:AD56">
    <cfRule type="expression" dxfId="750" priority="306">
      <formula>AD$57&gt;=1</formula>
    </cfRule>
  </conditionalFormatting>
  <conditionalFormatting sqref="AF38:AF40">
    <cfRule type="expression" dxfId="749" priority="303">
      <formula>$P$42&gt;=$T38</formula>
    </cfRule>
  </conditionalFormatting>
  <conditionalFormatting sqref="AF38:AF40">
    <cfRule type="expression" dxfId="748" priority="304">
      <formula>AF$57&gt;=1</formula>
    </cfRule>
  </conditionalFormatting>
  <conditionalFormatting sqref="AF42">
    <cfRule type="expression" dxfId="747" priority="301">
      <formula>$P$42&gt;=$T42</formula>
    </cfRule>
  </conditionalFormatting>
  <conditionalFormatting sqref="AF42">
    <cfRule type="expression" dxfId="746" priority="302">
      <formula>AF$57&gt;=1</formula>
    </cfRule>
  </conditionalFormatting>
  <conditionalFormatting sqref="AF44">
    <cfRule type="expression" dxfId="745" priority="299">
      <formula>$P$42&gt;=$T44</formula>
    </cfRule>
  </conditionalFormatting>
  <conditionalFormatting sqref="AF44">
    <cfRule type="expression" dxfId="744" priority="300">
      <formula>AF$57&gt;=1</formula>
    </cfRule>
  </conditionalFormatting>
  <conditionalFormatting sqref="AF46">
    <cfRule type="expression" dxfId="743" priority="297">
      <formula>$P$42&gt;=$T46</formula>
    </cfRule>
  </conditionalFormatting>
  <conditionalFormatting sqref="AF46">
    <cfRule type="expression" dxfId="742" priority="298">
      <formula>AF$57&gt;=1</formula>
    </cfRule>
  </conditionalFormatting>
  <conditionalFormatting sqref="AF47:AF56">
    <cfRule type="expression" dxfId="741" priority="295">
      <formula>$P$42&gt;=$T47</formula>
    </cfRule>
  </conditionalFormatting>
  <conditionalFormatting sqref="AF47:AF56">
    <cfRule type="expression" dxfId="740" priority="296">
      <formula>AF$57&gt;=1</formula>
    </cfRule>
  </conditionalFormatting>
  <conditionalFormatting sqref="AH38:AH40">
    <cfRule type="expression" dxfId="739" priority="293">
      <formula>$P$43&gt;=$T38</formula>
    </cfRule>
  </conditionalFormatting>
  <conditionalFormatting sqref="AH38:AH40">
    <cfRule type="expression" dxfId="738" priority="294">
      <formula>AH$57&gt;=1</formula>
    </cfRule>
  </conditionalFormatting>
  <conditionalFormatting sqref="AH42">
    <cfRule type="expression" dxfId="737" priority="291">
      <formula>$P$43&gt;=$T42</formula>
    </cfRule>
  </conditionalFormatting>
  <conditionalFormatting sqref="AH42">
    <cfRule type="expression" dxfId="736" priority="292">
      <formula>AH$57&gt;=1</formula>
    </cfRule>
  </conditionalFormatting>
  <conditionalFormatting sqref="AH44">
    <cfRule type="expression" dxfId="735" priority="289">
      <formula>$P$43&gt;=$T44</formula>
    </cfRule>
  </conditionalFormatting>
  <conditionalFormatting sqref="AH44">
    <cfRule type="expression" dxfId="734" priority="290">
      <formula>AH$57&gt;=1</formula>
    </cfRule>
  </conditionalFormatting>
  <conditionalFormatting sqref="AH46:AH56">
    <cfRule type="expression" dxfId="733" priority="287">
      <formula>$P$43&gt;=$T46</formula>
    </cfRule>
  </conditionalFormatting>
  <conditionalFormatting sqref="AH46:AH56">
    <cfRule type="expression" dxfId="732" priority="288">
      <formula>AH$57&gt;=1</formula>
    </cfRule>
  </conditionalFormatting>
  <conditionalFormatting sqref="AJ38:AJ40">
    <cfRule type="expression" dxfId="731" priority="285">
      <formula>$P$44&gt;=$T38</formula>
    </cfRule>
  </conditionalFormatting>
  <conditionalFormatting sqref="AJ38:AJ40">
    <cfRule type="expression" dxfId="730" priority="286">
      <formula>AJ$57&gt;=1</formula>
    </cfRule>
  </conditionalFormatting>
  <conditionalFormatting sqref="AJ42">
    <cfRule type="expression" dxfId="729" priority="283">
      <formula>$P$44&gt;=$T42</formula>
    </cfRule>
  </conditionalFormatting>
  <conditionalFormatting sqref="AJ42">
    <cfRule type="expression" dxfId="728" priority="284">
      <formula>AJ$57&gt;=1</formula>
    </cfRule>
  </conditionalFormatting>
  <conditionalFormatting sqref="AJ44">
    <cfRule type="expression" dxfId="727" priority="281">
      <formula>$P$44&gt;=$T44</formula>
    </cfRule>
  </conditionalFormatting>
  <conditionalFormatting sqref="AJ44">
    <cfRule type="expression" dxfId="726" priority="282">
      <formula>AJ$57&gt;=1</formula>
    </cfRule>
  </conditionalFormatting>
  <conditionalFormatting sqref="AJ46">
    <cfRule type="expression" dxfId="725" priority="279">
      <formula>$P$44&gt;=$T46</formula>
    </cfRule>
  </conditionalFormatting>
  <conditionalFormatting sqref="AJ46">
    <cfRule type="expression" dxfId="724" priority="280">
      <formula>AJ$57&gt;=1</formula>
    </cfRule>
  </conditionalFormatting>
  <conditionalFormatting sqref="AJ47:AJ56">
    <cfRule type="expression" dxfId="723" priority="277">
      <formula>$P$44&gt;=$T47</formula>
    </cfRule>
  </conditionalFormatting>
  <conditionalFormatting sqref="AJ47:AJ56">
    <cfRule type="expression" dxfId="722" priority="278">
      <formula>AJ$57&gt;=1</formula>
    </cfRule>
  </conditionalFormatting>
  <conditionalFormatting sqref="AL38:AL40">
    <cfRule type="expression" dxfId="721" priority="275">
      <formula>$P$45&gt;=$T38</formula>
    </cfRule>
  </conditionalFormatting>
  <conditionalFormatting sqref="AL38:AL40">
    <cfRule type="expression" dxfId="720" priority="276">
      <formula>AL$57&gt;=1</formula>
    </cfRule>
  </conditionalFormatting>
  <conditionalFormatting sqref="AL42">
    <cfRule type="expression" dxfId="719" priority="273">
      <formula>$P$45&gt;=$T42</formula>
    </cfRule>
  </conditionalFormatting>
  <conditionalFormatting sqref="AL42">
    <cfRule type="expression" dxfId="718" priority="274">
      <formula>AL$57&gt;=1</formula>
    </cfRule>
  </conditionalFormatting>
  <conditionalFormatting sqref="AL44">
    <cfRule type="expression" dxfId="717" priority="271">
      <formula>$P$45&gt;=$T44</formula>
    </cfRule>
  </conditionalFormatting>
  <conditionalFormatting sqref="AL44">
    <cfRule type="expression" dxfId="716" priority="272">
      <formula>AL$57&gt;=1</formula>
    </cfRule>
  </conditionalFormatting>
  <conditionalFormatting sqref="AL46">
    <cfRule type="expression" dxfId="715" priority="269">
      <formula>$P$45&gt;=$T46</formula>
    </cfRule>
  </conditionalFormatting>
  <conditionalFormatting sqref="AL46">
    <cfRule type="expression" dxfId="714" priority="270">
      <formula>AL$57&gt;=1</formula>
    </cfRule>
  </conditionalFormatting>
  <conditionalFormatting sqref="AL47:AL56">
    <cfRule type="expression" dxfId="713" priority="267">
      <formula>$P$45&gt;=$T47</formula>
    </cfRule>
  </conditionalFormatting>
  <conditionalFormatting sqref="AL47:AL56">
    <cfRule type="expression" dxfId="712" priority="268">
      <formula>AL$57&gt;=1</formula>
    </cfRule>
  </conditionalFormatting>
  <conditionalFormatting sqref="AN38:AN40">
    <cfRule type="expression" dxfId="711" priority="265">
      <formula>$P$46&gt;=$T38</formula>
    </cfRule>
  </conditionalFormatting>
  <conditionalFormatting sqref="AN38:AN40">
    <cfRule type="expression" dxfId="710" priority="266">
      <formula>AN$57&gt;=1</formula>
    </cfRule>
  </conditionalFormatting>
  <conditionalFormatting sqref="AN42">
    <cfRule type="expression" dxfId="709" priority="263">
      <formula>$P$46&gt;=$T42</formula>
    </cfRule>
  </conditionalFormatting>
  <conditionalFormatting sqref="AN42">
    <cfRule type="expression" dxfId="708" priority="264">
      <formula>AN$57&gt;=1</formula>
    </cfRule>
  </conditionalFormatting>
  <conditionalFormatting sqref="AN44">
    <cfRule type="expression" dxfId="707" priority="261">
      <formula>$P$46&gt;=$T44</formula>
    </cfRule>
  </conditionalFormatting>
  <conditionalFormatting sqref="AN44">
    <cfRule type="expression" dxfId="706" priority="262">
      <formula>AN$57&gt;=1</formula>
    </cfRule>
  </conditionalFormatting>
  <conditionalFormatting sqref="AN46">
    <cfRule type="expression" dxfId="705" priority="259">
      <formula>$P$46&gt;=$T46</formula>
    </cfRule>
  </conditionalFormatting>
  <conditionalFormatting sqref="AN46">
    <cfRule type="expression" dxfId="704" priority="260">
      <formula>AN$57&gt;=1</formula>
    </cfRule>
  </conditionalFormatting>
  <conditionalFormatting sqref="AN47:AN56">
    <cfRule type="expression" dxfId="703" priority="257">
      <formula>$P$46&gt;=$T47</formula>
    </cfRule>
  </conditionalFormatting>
  <conditionalFormatting sqref="AN47:AN56">
    <cfRule type="expression" dxfId="702" priority="258">
      <formula>AN$57&gt;=1</formula>
    </cfRule>
  </conditionalFormatting>
  <conditionalFormatting sqref="AP38:AP40">
    <cfRule type="expression" dxfId="701" priority="255">
      <formula>$P$47&gt;=$T38</formula>
    </cfRule>
  </conditionalFormatting>
  <conditionalFormatting sqref="AP38:AP40">
    <cfRule type="expression" dxfId="700" priority="256">
      <formula>AP$57&gt;=1</formula>
    </cfRule>
  </conditionalFormatting>
  <conditionalFormatting sqref="AP42">
    <cfRule type="expression" dxfId="699" priority="253">
      <formula>$P$47&gt;=$T42</formula>
    </cfRule>
  </conditionalFormatting>
  <conditionalFormatting sqref="AP42">
    <cfRule type="expression" dxfId="698" priority="254">
      <formula>AP$57&gt;=1</formula>
    </cfRule>
  </conditionalFormatting>
  <conditionalFormatting sqref="AP44">
    <cfRule type="expression" dxfId="697" priority="251">
      <formula>$P$47&gt;=$T44</formula>
    </cfRule>
  </conditionalFormatting>
  <conditionalFormatting sqref="AP44">
    <cfRule type="expression" dxfId="696" priority="252">
      <formula>AP$57&gt;=1</formula>
    </cfRule>
  </conditionalFormatting>
  <conditionalFormatting sqref="AP46">
    <cfRule type="expression" dxfId="695" priority="249">
      <formula>$P$47&gt;=$T46</formula>
    </cfRule>
  </conditionalFormatting>
  <conditionalFormatting sqref="AP46">
    <cfRule type="expression" dxfId="694" priority="250">
      <formula>AP$57&gt;=1</formula>
    </cfRule>
  </conditionalFormatting>
  <conditionalFormatting sqref="AP47:AP56">
    <cfRule type="expression" dxfId="693" priority="247">
      <formula>$P$47&gt;=$T47</formula>
    </cfRule>
  </conditionalFormatting>
  <conditionalFormatting sqref="AP47:AP56">
    <cfRule type="expression" dxfId="692" priority="248">
      <formula>AP$57&gt;=1</formula>
    </cfRule>
  </conditionalFormatting>
  <conditionalFormatting sqref="AR38:AR40">
    <cfRule type="expression" dxfId="691" priority="245">
      <formula>$P$48&gt;=$T38</formula>
    </cfRule>
  </conditionalFormatting>
  <conditionalFormatting sqref="AR38:AR40">
    <cfRule type="expression" dxfId="690" priority="246">
      <formula>AR$57&gt;=1</formula>
    </cfRule>
  </conditionalFormatting>
  <conditionalFormatting sqref="AR42">
    <cfRule type="expression" dxfId="689" priority="243">
      <formula>$P$48&gt;=$T42</formula>
    </cfRule>
  </conditionalFormatting>
  <conditionalFormatting sqref="AR42">
    <cfRule type="expression" dxfId="688" priority="244">
      <formula>AR$57&gt;=1</formula>
    </cfRule>
  </conditionalFormatting>
  <conditionalFormatting sqref="AR44">
    <cfRule type="expression" dxfId="687" priority="241">
      <formula>$P$48&gt;=$T44</formula>
    </cfRule>
  </conditionalFormatting>
  <conditionalFormatting sqref="AR44">
    <cfRule type="expression" dxfId="686" priority="242">
      <formula>AR$57&gt;=1</formula>
    </cfRule>
  </conditionalFormatting>
  <conditionalFormatting sqref="AR46">
    <cfRule type="expression" dxfId="685" priority="239">
      <formula>$P$48&gt;=$T46</formula>
    </cfRule>
  </conditionalFormatting>
  <conditionalFormatting sqref="AR46">
    <cfRule type="expression" dxfId="684" priority="240">
      <formula>AR$57&gt;=1</formula>
    </cfRule>
  </conditionalFormatting>
  <conditionalFormatting sqref="AR47:AR56">
    <cfRule type="expression" dxfId="683" priority="237">
      <formula>$P$48&gt;=$T47</formula>
    </cfRule>
  </conditionalFormatting>
  <conditionalFormatting sqref="AR47:AR56">
    <cfRule type="expression" dxfId="682" priority="238">
      <formula>AR$57&gt;=1</formula>
    </cfRule>
  </conditionalFormatting>
  <conditionalFormatting sqref="AT38:AT40">
    <cfRule type="expression" dxfId="681" priority="235">
      <formula>$P$49&gt;=$T38</formula>
    </cfRule>
  </conditionalFormatting>
  <conditionalFormatting sqref="AT38:AT40">
    <cfRule type="expression" dxfId="680" priority="236">
      <formula>AT$57&gt;=1</formula>
    </cfRule>
  </conditionalFormatting>
  <conditionalFormatting sqref="AT42">
    <cfRule type="expression" dxfId="679" priority="233">
      <formula>$P$49&gt;=$T42</formula>
    </cfRule>
  </conditionalFormatting>
  <conditionalFormatting sqref="AT42">
    <cfRule type="expression" dxfId="678" priority="234">
      <formula>AT$57&gt;=1</formula>
    </cfRule>
  </conditionalFormatting>
  <conditionalFormatting sqref="AT44">
    <cfRule type="expression" dxfId="677" priority="231">
      <formula>$P$49&gt;=$T44</formula>
    </cfRule>
  </conditionalFormatting>
  <conditionalFormatting sqref="AT44">
    <cfRule type="expression" dxfId="676" priority="232">
      <formula>AT$57&gt;=1</formula>
    </cfRule>
  </conditionalFormatting>
  <conditionalFormatting sqref="AT46">
    <cfRule type="expression" dxfId="675" priority="229">
      <formula>$P$49&gt;=$T46</formula>
    </cfRule>
  </conditionalFormatting>
  <conditionalFormatting sqref="AT46">
    <cfRule type="expression" dxfId="674" priority="230">
      <formula>AT$57&gt;=1</formula>
    </cfRule>
  </conditionalFormatting>
  <conditionalFormatting sqref="AT47:AT56">
    <cfRule type="expression" dxfId="673" priority="227">
      <formula>$P$49&gt;=$T47</formula>
    </cfRule>
  </conditionalFormatting>
  <conditionalFormatting sqref="AT47:AT56">
    <cfRule type="expression" dxfId="672" priority="228">
      <formula>AT$57&gt;=1</formula>
    </cfRule>
  </conditionalFormatting>
  <conditionalFormatting sqref="AV38:AV40">
    <cfRule type="expression" dxfId="671" priority="225">
      <formula>$P$50&gt;=$T38</formula>
    </cfRule>
  </conditionalFormatting>
  <conditionalFormatting sqref="AV38:AV40">
    <cfRule type="expression" dxfId="670" priority="226">
      <formula>AV$57&gt;=1</formula>
    </cfRule>
  </conditionalFormatting>
  <conditionalFormatting sqref="AV42">
    <cfRule type="expression" dxfId="669" priority="223">
      <formula>$P$50&gt;=$T42</formula>
    </cfRule>
  </conditionalFormatting>
  <conditionalFormatting sqref="AV42">
    <cfRule type="expression" dxfId="668" priority="224">
      <formula>AV$57&gt;=1</formula>
    </cfRule>
  </conditionalFormatting>
  <conditionalFormatting sqref="AV44">
    <cfRule type="expression" dxfId="667" priority="221">
      <formula>$P$50&gt;=$T44</formula>
    </cfRule>
  </conditionalFormatting>
  <conditionalFormatting sqref="AV44">
    <cfRule type="expression" dxfId="666" priority="222">
      <formula>AV$57&gt;=1</formula>
    </cfRule>
  </conditionalFormatting>
  <conditionalFormatting sqref="AV46">
    <cfRule type="expression" dxfId="665" priority="219">
      <formula>$P$50&gt;=$T46</formula>
    </cfRule>
  </conditionalFormatting>
  <conditionalFormatting sqref="AV46">
    <cfRule type="expression" dxfId="664" priority="220">
      <formula>AV$57&gt;=1</formula>
    </cfRule>
  </conditionalFormatting>
  <conditionalFormatting sqref="AV47:AV56">
    <cfRule type="expression" dxfId="663" priority="217">
      <formula>$P$50&gt;=$T47</formula>
    </cfRule>
  </conditionalFormatting>
  <conditionalFormatting sqref="AV47:AV56">
    <cfRule type="expression" dxfId="662" priority="218">
      <formula>AV$57&gt;=1</formula>
    </cfRule>
  </conditionalFormatting>
  <conditionalFormatting sqref="AX38:AX40">
    <cfRule type="expression" dxfId="661" priority="215">
      <formula>$P$51&gt;=$T38</formula>
    </cfRule>
  </conditionalFormatting>
  <conditionalFormatting sqref="AX38:AX40">
    <cfRule type="expression" dxfId="660" priority="216">
      <formula>AX$57&gt;=1</formula>
    </cfRule>
  </conditionalFormatting>
  <conditionalFormatting sqref="AX42">
    <cfRule type="expression" dxfId="659" priority="213">
      <formula>$P$51&gt;=$T42</formula>
    </cfRule>
  </conditionalFormatting>
  <conditionalFormatting sqref="AX42">
    <cfRule type="expression" dxfId="658" priority="214">
      <formula>AX$57&gt;=1</formula>
    </cfRule>
  </conditionalFormatting>
  <conditionalFormatting sqref="AX44">
    <cfRule type="expression" dxfId="657" priority="211">
      <formula>$P$51&gt;=$T44</formula>
    </cfRule>
  </conditionalFormatting>
  <conditionalFormatting sqref="AX44">
    <cfRule type="expression" dxfId="656" priority="212">
      <formula>AX$57&gt;=1</formula>
    </cfRule>
  </conditionalFormatting>
  <conditionalFormatting sqref="AX46:AX56">
    <cfRule type="expression" dxfId="655" priority="209">
      <formula>$P$51&gt;=$T46</formula>
    </cfRule>
  </conditionalFormatting>
  <conditionalFormatting sqref="AX46:AX56">
    <cfRule type="expression" dxfId="654" priority="210">
      <formula>AX$57&gt;=1</formula>
    </cfRule>
  </conditionalFormatting>
  <conditionalFormatting sqref="AZ38:AZ40">
    <cfRule type="expression" dxfId="653" priority="207">
      <formula>$P$52&gt;=$T38</formula>
    </cfRule>
  </conditionalFormatting>
  <conditionalFormatting sqref="AZ38:AZ40">
    <cfRule type="expression" dxfId="652" priority="208">
      <formula>AZ$57&gt;=1</formula>
    </cfRule>
  </conditionalFormatting>
  <conditionalFormatting sqref="AZ42">
    <cfRule type="expression" dxfId="651" priority="205">
      <formula>$P$52&gt;=$T42</formula>
    </cfRule>
  </conditionalFormatting>
  <conditionalFormatting sqref="AZ42">
    <cfRule type="expression" dxfId="650" priority="206">
      <formula>AZ$57&gt;=1</formula>
    </cfRule>
  </conditionalFormatting>
  <conditionalFormatting sqref="AZ44">
    <cfRule type="expression" dxfId="649" priority="203">
      <formula>$P$52&gt;=$T44</formula>
    </cfRule>
  </conditionalFormatting>
  <conditionalFormatting sqref="AZ44">
    <cfRule type="expression" dxfId="648" priority="204">
      <formula>AZ$57&gt;=1</formula>
    </cfRule>
  </conditionalFormatting>
  <conditionalFormatting sqref="AZ46">
    <cfRule type="expression" dxfId="647" priority="201">
      <formula>$P$52&gt;=$T46</formula>
    </cfRule>
  </conditionalFormatting>
  <conditionalFormatting sqref="AZ46">
    <cfRule type="expression" dxfId="646" priority="202">
      <formula>AZ$57&gt;=1</formula>
    </cfRule>
  </conditionalFormatting>
  <conditionalFormatting sqref="AZ47:AZ56">
    <cfRule type="expression" dxfId="645" priority="199">
      <formula>$P$52&gt;=$T47</formula>
    </cfRule>
  </conditionalFormatting>
  <conditionalFormatting sqref="AZ47:AZ56">
    <cfRule type="expression" dxfId="644" priority="200">
      <formula>AZ$57&gt;=1</formula>
    </cfRule>
  </conditionalFormatting>
  <conditionalFormatting sqref="BB38:BB40">
    <cfRule type="expression" dxfId="643" priority="197">
      <formula>$P$53&gt;=$T38</formula>
    </cfRule>
  </conditionalFormatting>
  <conditionalFormatting sqref="BB38:BB40">
    <cfRule type="expression" dxfId="642" priority="198">
      <formula>BB$57&gt;=1</formula>
    </cfRule>
  </conditionalFormatting>
  <conditionalFormatting sqref="BB42">
    <cfRule type="expression" dxfId="641" priority="195">
      <formula>$P$53&gt;=$T42</formula>
    </cfRule>
  </conditionalFormatting>
  <conditionalFormatting sqref="BB42">
    <cfRule type="expression" dxfId="640" priority="196">
      <formula>BB$57&gt;=1</formula>
    </cfRule>
  </conditionalFormatting>
  <conditionalFormatting sqref="BB44">
    <cfRule type="expression" dxfId="639" priority="193">
      <formula>$P$53&gt;=$T44</formula>
    </cfRule>
  </conditionalFormatting>
  <conditionalFormatting sqref="BB44">
    <cfRule type="expression" dxfId="638" priority="194">
      <formula>BB$57&gt;=1</formula>
    </cfRule>
  </conditionalFormatting>
  <conditionalFormatting sqref="BB46">
    <cfRule type="expression" dxfId="637" priority="191">
      <formula>$P$53&gt;=$T46</formula>
    </cfRule>
  </conditionalFormatting>
  <conditionalFormatting sqref="BB46">
    <cfRule type="expression" dxfId="636" priority="192">
      <formula>BB$57&gt;=1</formula>
    </cfRule>
  </conditionalFormatting>
  <conditionalFormatting sqref="BB47:BB56">
    <cfRule type="expression" dxfId="635" priority="189">
      <formula>$P$53&gt;=$T47</formula>
    </cfRule>
  </conditionalFormatting>
  <conditionalFormatting sqref="BB47:BB56">
    <cfRule type="expression" dxfId="634" priority="190">
      <formula>BB$57&gt;=1</formula>
    </cfRule>
  </conditionalFormatting>
  <conditionalFormatting sqref="BD38:BD40">
    <cfRule type="expression" dxfId="633" priority="187">
      <formula>$P$54&gt;=$T38</formula>
    </cfRule>
  </conditionalFormatting>
  <conditionalFormatting sqref="BD38:BD40">
    <cfRule type="expression" dxfId="632" priority="188">
      <formula>BD$57&gt;=1</formula>
    </cfRule>
  </conditionalFormatting>
  <conditionalFormatting sqref="BD42">
    <cfRule type="expression" dxfId="631" priority="185">
      <formula>$P$54&gt;=$T42</formula>
    </cfRule>
  </conditionalFormatting>
  <conditionalFormatting sqref="BD42">
    <cfRule type="expression" dxfId="630" priority="186">
      <formula>BD$57&gt;=1</formula>
    </cfRule>
  </conditionalFormatting>
  <conditionalFormatting sqref="BD44">
    <cfRule type="expression" dxfId="629" priority="183">
      <formula>$P$54&gt;=$T44</formula>
    </cfRule>
  </conditionalFormatting>
  <conditionalFormatting sqref="BD44">
    <cfRule type="expression" dxfId="628" priority="184">
      <formula>BD$57&gt;=1</formula>
    </cfRule>
  </conditionalFormatting>
  <conditionalFormatting sqref="BD46">
    <cfRule type="expression" dxfId="627" priority="181">
      <formula>$P$54&gt;=$T46</formula>
    </cfRule>
  </conditionalFormatting>
  <conditionalFormatting sqref="BD46">
    <cfRule type="expression" dxfId="626" priority="182">
      <formula>BD$57&gt;=1</formula>
    </cfRule>
  </conditionalFormatting>
  <conditionalFormatting sqref="BD47:BD56">
    <cfRule type="expression" dxfId="625" priority="179">
      <formula>$P$54&gt;=$T47</formula>
    </cfRule>
  </conditionalFormatting>
  <conditionalFormatting sqref="BD47:BD56">
    <cfRule type="expression" dxfId="624" priority="180">
      <formula>BD$57&gt;=1</formula>
    </cfRule>
  </conditionalFormatting>
  <conditionalFormatting sqref="Z31:AA31">
    <cfRule type="expression" dxfId="623" priority="91">
      <formula>Z$30&gt;0</formula>
    </cfRule>
  </conditionalFormatting>
  <conditionalFormatting sqref="AB31:AC31">
    <cfRule type="expression" dxfId="622" priority="90">
      <formula>AB$30&gt;0</formula>
    </cfRule>
  </conditionalFormatting>
  <conditionalFormatting sqref="AD31:AE31">
    <cfRule type="expression" dxfId="621" priority="89">
      <formula>AD$30&gt;0</formula>
    </cfRule>
  </conditionalFormatting>
  <conditionalFormatting sqref="AF31:AG31">
    <cfRule type="expression" dxfId="620" priority="88">
      <formula>AF$30&gt;0</formula>
    </cfRule>
  </conditionalFormatting>
  <conditionalFormatting sqref="AH31:AI31">
    <cfRule type="expression" dxfId="619" priority="87">
      <formula>AH$30&gt;0</formula>
    </cfRule>
  </conditionalFormatting>
  <conditionalFormatting sqref="AJ31:AK31">
    <cfRule type="expression" dxfId="618" priority="86">
      <formula>AJ$30&gt;0</formula>
    </cfRule>
  </conditionalFormatting>
  <conditionalFormatting sqref="AL31:AM31">
    <cfRule type="expression" dxfId="617" priority="85">
      <formula>AL$30&gt;0</formula>
    </cfRule>
  </conditionalFormatting>
  <conditionalFormatting sqref="AN31:AO31">
    <cfRule type="expression" dxfId="616" priority="84">
      <formula>AN$30&gt;0</formula>
    </cfRule>
  </conditionalFormatting>
  <conditionalFormatting sqref="AP31:AQ31">
    <cfRule type="expression" dxfId="615" priority="83">
      <formula>AP$30&gt;0</formula>
    </cfRule>
  </conditionalFormatting>
  <conditionalFormatting sqref="AR31:AS31">
    <cfRule type="expression" dxfId="614" priority="82">
      <formula>AR$30&gt;0</formula>
    </cfRule>
  </conditionalFormatting>
  <conditionalFormatting sqref="AT31:AU31">
    <cfRule type="expression" dxfId="613" priority="81">
      <formula>AT$30&gt;0</formula>
    </cfRule>
  </conditionalFormatting>
  <conditionalFormatting sqref="AV31:AW31">
    <cfRule type="expression" dxfId="612" priority="80">
      <formula>AV$30&gt;0</formula>
    </cfRule>
  </conditionalFormatting>
  <conditionalFormatting sqref="AX31:AY31">
    <cfRule type="expression" dxfId="611" priority="78">
      <formula>AX$30&gt;0</formula>
    </cfRule>
  </conditionalFormatting>
  <conditionalFormatting sqref="AZ31:BA31">
    <cfRule type="expression" dxfId="610" priority="77">
      <formula>AZ$30&gt;0</formula>
    </cfRule>
  </conditionalFormatting>
  <conditionalFormatting sqref="BB31:BC31">
    <cfRule type="expression" dxfId="609" priority="76">
      <formula>BB$30&gt;0</formula>
    </cfRule>
  </conditionalFormatting>
  <conditionalFormatting sqref="BD31:BE31">
    <cfRule type="expression" dxfId="608" priority="75">
      <formula>BD$30&gt;0</formula>
    </cfRule>
  </conditionalFormatting>
  <conditionalFormatting sqref="Z58:AA58">
    <cfRule type="expression" dxfId="607" priority="52">
      <formula>Z$57&gt;=1</formula>
    </cfRule>
  </conditionalFormatting>
  <conditionalFormatting sqref="AB58:AC58">
    <cfRule type="expression" dxfId="606" priority="51">
      <formula>AB$57&gt;=1</formula>
    </cfRule>
  </conditionalFormatting>
  <conditionalFormatting sqref="AD58:AE58">
    <cfRule type="expression" dxfId="605" priority="50">
      <formula>AD$57&gt;=1</formula>
    </cfRule>
  </conditionalFormatting>
  <conditionalFormatting sqref="AF58:AG58">
    <cfRule type="expression" dxfId="604" priority="49">
      <formula>AF$57&gt;=1</formula>
    </cfRule>
  </conditionalFormatting>
  <conditionalFormatting sqref="AH58:AI58">
    <cfRule type="expression" dxfId="603" priority="48">
      <formula>AH$57&gt;=1</formula>
    </cfRule>
  </conditionalFormatting>
  <conditionalFormatting sqref="AJ58:AK58">
    <cfRule type="expression" dxfId="602" priority="47">
      <formula>AJ$57&gt;=1</formula>
    </cfRule>
  </conditionalFormatting>
  <conditionalFormatting sqref="AL58:AM58">
    <cfRule type="expression" dxfId="601" priority="46">
      <formula>AL$57&gt;=1</formula>
    </cfRule>
  </conditionalFormatting>
  <conditionalFormatting sqref="AN58:AO58">
    <cfRule type="expression" dxfId="600" priority="45">
      <formula>AN$57&gt;=1</formula>
    </cfRule>
  </conditionalFormatting>
  <conditionalFormatting sqref="AP58:AQ58">
    <cfRule type="expression" dxfId="599" priority="44">
      <formula>AP$57&gt;=1</formula>
    </cfRule>
  </conditionalFormatting>
  <conditionalFormatting sqref="AR58:AS58">
    <cfRule type="expression" dxfId="598" priority="43">
      <formula>AR$57&gt;=1</formula>
    </cfRule>
  </conditionalFormatting>
  <conditionalFormatting sqref="AT58:AU58">
    <cfRule type="expression" dxfId="597" priority="42">
      <formula>AT$57&gt;=1</formula>
    </cfRule>
  </conditionalFormatting>
  <conditionalFormatting sqref="AV58:AW58">
    <cfRule type="expression" dxfId="596" priority="41">
      <formula>AV$57&gt;=1</formula>
    </cfRule>
  </conditionalFormatting>
  <conditionalFormatting sqref="AX58:AY58">
    <cfRule type="expression" dxfId="595" priority="40">
      <formula>AX$57&gt;=1</formula>
    </cfRule>
  </conditionalFormatting>
  <conditionalFormatting sqref="AZ58:BA58">
    <cfRule type="expression" dxfId="594" priority="39">
      <formula>AZ$57&gt;=1</formula>
    </cfRule>
  </conditionalFormatting>
  <conditionalFormatting sqref="BB58:BC58">
    <cfRule type="expression" dxfId="593" priority="38">
      <formula>BB$57&gt;=1</formula>
    </cfRule>
  </conditionalFormatting>
  <conditionalFormatting sqref="BD58:BE58">
    <cfRule type="expression" dxfId="592" priority="37">
      <formula>BD$57&gt;=1</formula>
    </cfRule>
  </conditionalFormatting>
  <conditionalFormatting sqref="Z30">
    <cfRule type="expression" dxfId="591" priority="33">
      <formula>Z$30&gt;0</formula>
    </cfRule>
  </conditionalFormatting>
  <conditionalFormatting sqref="AB30">
    <cfRule type="expression" dxfId="590" priority="32">
      <formula>AB$30&gt;0</formula>
    </cfRule>
  </conditionalFormatting>
  <conditionalFormatting sqref="AD30">
    <cfRule type="expression" dxfId="589" priority="31">
      <formula>AD$30&gt;0</formula>
    </cfRule>
  </conditionalFormatting>
  <conditionalFormatting sqref="AF30">
    <cfRule type="expression" dxfId="588" priority="30">
      <formula>AF$30&gt;0</formula>
    </cfRule>
  </conditionalFormatting>
  <conditionalFormatting sqref="AH30">
    <cfRule type="expression" dxfId="587" priority="29">
      <formula>AH$30&gt;0</formula>
    </cfRule>
  </conditionalFormatting>
  <conditionalFormatting sqref="AJ30">
    <cfRule type="expression" dxfId="586" priority="28">
      <formula>AJ$30&gt;0</formula>
    </cfRule>
  </conditionalFormatting>
  <conditionalFormatting sqref="AL30">
    <cfRule type="expression" dxfId="585" priority="27">
      <formula>AL$30&gt;0</formula>
    </cfRule>
  </conditionalFormatting>
  <conditionalFormatting sqref="AN30">
    <cfRule type="expression" dxfId="584" priority="26">
      <formula>AN$30&gt;0</formula>
    </cfRule>
  </conditionalFormatting>
  <conditionalFormatting sqref="AP30">
    <cfRule type="expression" dxfId="583" priority="25">
      <formula>AP$30&gt;0</formula>
    </cfRule>
  </conditionalFormatting>
  <conditionalFormatting sqref="AR30">
    <cfRule type="expression" dxfId="582" priority="24">
      <formula>AR$30&gt;0</formula>
    </cfRule>
  </conditionalFormatting>
  <conditionalFormatting sqref="AT30">
    <cfRule type="expression" dxfId="581" priority="23">
      <formula>AT$30&gt;0</formula>
    </cfRule>
  </conditionalFormatting>
  <conditionalFormatting sqref="AV30">
    <cfRule type="expression" dxfId="580" priority="22">
      <formula>AV$30&gt;0</formula>
    </cfRule>
  </conditionalFormatting>
  <conditionalFormatting sqref="AX30">
    <cfRule type="expression" dxfId="579" priority="21">
      <formula>AX$30&gt;0</formula>
    </cfRule>
  </conditionalFormatting>
  <conditionalFormatting sqref="AZ30">
    <cfRule type="expression" dxfId="578" priority="20">
      <formula>AZ$30&gt;0</formula>
    </cfRule>
  </conditionalFormatting>
  <conditionalFormatting sqref="BB30">
    <cfRule type="expression" dxfId="577" priority="19">
      <formula>BB$30&gt;0</formula>
    </cfRule>
  </conditionalFormatting>
  <conditionalFormatting sqref="BD30">
    <cfRule type="expression" dxfId="576" priority="18">
      <formula>BD$30&gt;0</formula>
    </cfRule>
  </conditionalFormatting>
  <conditionalFormatting sqref="Z57">
    <cfRule type="expression" dxfId="575" priority="17">
      <formula>Z$57&gt;=1</formula>
    </cfRule>
  </conditionalFormatting>
  <conditionalFormatting sqref="AB57">
    <cfRule type="expression" dxfId="574" priority="16">
      <formula>AB$57&gt;=1</formula>
    </cfRule>
  </conditionalFormatting>
  <conditionalFormatting sqref="AD57">
    <cfRule type="expression" dxfId="573" priority="15">
      <formula>AD$57&gt;=1</formula>
    </cfRule>
  </conditionalFormatting>
  <conditionalFormatting sqref="AF57">
    <cfRule type="expression" dxfId="572" priority="14">
      <formula>AF$57&gt;=1</formula>
    </cfRule>
  </conditionalFormatting>
  <conditionalFormatting sqref="AH57">
    <cfRule type="expression" dxfId="571" priority="13">
      <formula>AH$57&gt;=1</formula>
    </cfRule>
  </conditionalFormatting>
  <conditionalFormatting sqref="AJ57">
    <cfRule type="expression" dxfId="570" priority="12">
      <formula>AJ$57&gt;=1</formula>
    </cfRule>
  </conditionalFormatting>
  <conditionalFormatting sqref="AL57">
    <cfRule type="expression" dxfId="569" priority="11">
      <formula>AL$57&gt;=1</formula>
    </cfRule>
  </conditionalFormatting>
  <conditionalFormatting sqref="AN57">
    <cfRule type="expression" dxfId="568" priority="10">
      <formula>AN$57&gt;=1</formula>
    </cfRule>
  </conditionalFormatting>
  <conditionalFormatting sqref="AP57">
    <cfRule type="expression" dxfId="567" priority="9">
      <formula>AP$57&gt;=1</formula>
    </cfRule>
  </conditionalFormatting>
  <conditionalFormatting sqref="AR57">
    <cfRule type="expression" dxfId="566" priority="8">
      <formula>AR$57&gt;=1</formula>
    </cfRule>
  </conditionalFormatting>
  <conditionalFormatting sqref="AT57">
    <cfRule type="expression" dxfId="565" priority="6">
      <formula>AT$57&gt;=1</formula>
    </cfRule>
  </conditionalFormatting>
  <conditionalFormatting sqref="AV57">
    <cfRule type="expression" dxfId="564" priority="5">
      <formula>AV$57&gt;=1</formula>
    </cfRule>
  </conditionalFormatting>
  <conditionalFormatting sqref="AX57">
    <cfRule type="expression" dxfId="563" priority="4">
      <formula>AX$57&gt;=1</formula>
    </cfRule>
  </conditionalFormatting>
  <conditionalFormatting sqref="AZ57">
    <cfRule type="expression" dxfId="562" priority="3">
      <formula>AZ$57&gt;=1</formula>
    </cfRule>
  </conditionalFormatting>
  <conditionalFormatting sqref="BB57">
    <cfRule type="expression" dxfId="561" priority="2">
      <formula>BB$57&gt;=1</formula>
    </cfRule>
  </conditionalFormatting>
  <conditionalFormatting sqref="BD57">
    <cfRule type="expression" dxfId="560" priority="1">
      <formula>BD$57&gt;=1</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C132"/>
  <sheetViews>
    <sheetView showGridLines="0" showRowColHeaders="0" showZeros="0" zoomScale="108" zoomScaleNormal="108" workbookViewId="0">
      <pane xSplit="10" ySplit="9" topLeftCell="K10" activePane="bottomRight" state="frozen"/>
      <selection pane="topRight" activeCell="K1" sqref="K1"/>
      <selection pane="bottomLeft" activeCell="A10" sqref="A10"/>
      <selection pane="bottomRight" activeCell="S3" sqref="S3:T3"/>
    </sheetView>
  </sheetViews>
  <sheetFormatPr baseColWidth="10" defaultRowHeight="13" x14ac:dyDescent="0.15"/>
  <cols>
    <col min="1" max="1" width="1" customWidth="1"/>
    <col min="2" max="2" width="3.83203125" customWidth="1"/>
    <col min="3" max="8" width="6.83203125" customWidth="1"/>
    <col min="9" max="9" width="35.6640625" customWidth="1"/>
    <col min="10" max="10" width="1.6640625" customWidth="1"/>
    <col min="11" max="16" width="6.83203125" customWidth="1"/>
    <col min="17" max="17" width="1.83203125" customWidth="1"/>
    <col min="18" max="23" width="6.83203125" customWidth="1"/>
    <col min="24" max="24" width="1.83203125" customWidth="1"/>
    <col min="25" max="30" width="6.83203125" customWidth="1"/>
    <col min="31" max="31" width="1.83203125" customWidth="1"/>
    <col min="32" max="37" width="6.83203125" customWidth="1"/>
    <col min="38" max="38" width="1.83203125" customWidth="1"/>
    <col min="39" max="44" width="6.83203125" customWidth="1"/>
    <col min="45" max="48" width="5.83203125" customWidth="1"/>
    <col min="49" max="49" width="6.83203125" hidden="1" customWidth="1"/>
  </cols>
  <sheetData>
    <row r="1" spans="1:55" x14ac:dyDescent="0.15">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row>
    <row r="2" spans="1:55" ht="40" customHeight="1" x14ac:dyDescent="0.15">
      <c r="A2" s="71"/>
      <c r="B2" s="71"/>
      <c r="C2" s="71"/>
      <c r="D2" s="573" t="s">
        <v>191</v>
      </c>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row>
    <row r="3" spans="1:55" ht="20" thickBot="1" x14ac:dyDescent="0.25">
      <c r="A3" s="71"/>
      <c r="B3" s="71"/>
      <c r="C3" s="71"/>
      <c r="D3" s="71"/>
      <c r="E3" s="156" t="s">
        <v>195</v>
      </c>
      <c r="F3" s="286">
        <f>'Nivelado produccion'!D5</f>
        <v>0</v>
      </c>
      <c r="G3" s="71"/>
      <c r="H3" s="71"/>
      <c r="J3" s="263" t="s">
        <v>5</v>
      </c>
      <c r="K3" s="286">
        <f>'Nivelado produccion'!D6</f>
        <v>0</v>
      </c>
      <c r="L3" s="71"/>
      <c r="M3" s="71"/>
      <c r="N3" s="71"/>
      <c r="O3" s="71"/>
      <c r="P3" s="71"/>
      <c r="Q3" s="71"/>
      <c r="R3" s="263" t="s">
        <v>144</v>
      </c>
      <c r="S3" s="704"/>
      <c r="T3" s="704"/>
      <c r="U3" s="649"/>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row>
    <row r="4" spans="1:55" ht="20" customHeight="1" thickTop="1" x14ac:dyDescent="0.2">
      <c r="A4" s="71"/>
      <c r="B4" s="71"/>
      <c r="C4" s="264"/>
      <c r="D4" s="264"/>
      <c r="E4" s="264"/>
      <c r="F4" s="264"/>
      <c r="G4" s="264"/>
      <c r="H4" s="265"/>
      <c r="I4" s="266"/>
      <c r="J4" s="267"/>
      <c r="K4" s="267"/>
      <c r="L4" s="264"/>
      <c r="M4" s="264"/>
      <c r="N4" s="264"/>
      <c r="O4" s="264"/>
      <c r="P4" s="264"/>
      <c r="Q4" s="264"/>
      <c r="R4" s="480" t="s">
        <v>167</v>
      </c>
      <c r="S4" s="708"/>
      <c r="T4" s="708"/>
      <c r="U4" s="650"/>
      <c r="V4" s="264"/>
      <c r="W4" s="264"/>
      <c r="X4" s="264"/>
      <c r="Y4" s="264"/>
      <c r="Z4" s="264"/>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row>
    <row r="5" spans="1:55" ht="26" x14ac:dyDescent="0.2">
      <c r="A5" s="71"/>
      <c r="B5" s="71"/>
      <c r="C5" s="575" t="s">
        <v>199</v>
      </c>
      <c r="D5" s="268"/>
      <c r="E5" s="268"/>
      <c r="F5" s="268"/>
      <c r="G5" s="71"/>
      <c r="H5" s="269"/>
      <c r="I5" s="270"/>
      <c r="J5" s="271"/>
      <c r="K5" s="2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574" t="s">
        <v>170</v>
      </c>
      <c r="AR5" s="71"/>
      <c r="AS5" s="71"/>
      <c r="AT5" s="71"/>
      <c r="AU5" s="71"/>
      <c r="AV5" s="71"/>
      <c r="AW5" s="703" t="s">
        <v>145</v>
      </c>
      <c r="AX5" s="71"/>
      <c r="AY5" s="71"/>
      <c r="AZ5" s="71"/>
      <c r="BA5" s="71"/>
      <c r="BB5" s="71"/>
      <c r="BC5" s="71"/>
    </row>
    <row r="6" spans="1:55" ht="5" customHeight="1" x14ac:dyDescent="0.15">
      <c r="A6" s="71"/>
      <c r="B6" s="71"/>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03"/>
      <c r="AX6" s="71"/>
      <c r="AY6" s="71"/>
      <c r="AZ6" s="71"/>
      <c r="BA6" s="71"/>
      <c r="BB6" s="71"/>
      <c r="BC6" s="71"/>
    </row>
    <row r="7" spans="1:55" ht="21" customHeight="1" x14ac:dyDescent="0.2">
      <c r="B7" s="71"/>
      <c r="C7" s="705" t="s">
        <v>142</v>
      </c>
      <c r="D7" s="705"/>
      <c r="E7" s="705"/>
      <c r="F7" s="705"/>
      <c r="G7" s="705"/>
      <c r="H7" s="706"/>
      <c r="I7" s="474"/>
      <c r="J7" s="289"/>
      <c r="K7" s="635"/>
      <c r="L7" s="636"/>
      <c r="M7" s="637" t="s">
        <v>196</v>
      </c>
      <c r="N7" s="637"/>
      <c r="O7" s="638">
        <f>C9</f>
        <v>0</v>
      </c>
      <c r="P7" s="639"/>
      <c r="Q7" s="272"/>
      <c r="R7" s="635"/>
      <c r="S7" s="636"/>
      <c r="T7" s="637" t="s">
        <v>196</v>
      </c>
      <c r="U7" s="637"/>
      <c r="V7" s="638">
        <f>D9</f>
        <v>0</v>
      </c>
      <c r="W7" s="639"/>
      <c r="X7" s="272"/>
      <c r="Y7" s="635"/>
      <c r="Z7" s="636"/>
      <c r="AA7" s="637" t="s">
        <v>196</v>
      </c>
      <c r="AB7" s="637"/>
      <c r="AC7" s="638">
        <f>E9</f>
        <v>0</v>
      </c>
      <c r="AD7" s="639"/>
      <c r="AE7" s="272"/>
      <c r="AF7" s="635"/>
      <c r="AG7" s="636"/>
      <c r="AH7" s="637" t="s">
        <v>196</v>
      </c>
      <c r="AI7" s="637"/>
      <c r="AJ7" s="638">
        <f>F9</f>
        <v>0</v>
      </c>
      <c r="AK7" s="639"/>
      <c r="AL7" s="272"/>
      <c r="AM7" s="635"/>
      <c r="AN7" s="636"/>
      <c r="AO7" s="637" t="s">
        <v>196</v>
      </c>
      <c r="AP7" s="637"/>
      <c r="AQ7" s="638">
        <f>G9</f>
        <v>0</v>
      </c>
      <c r="AR7" s="639"/>
      <c r="AS7" s="71"/>
      <c r="AT7" s="71"/>
      <c r="AU7" s="71"/>
      <c r="AV7" s="71"/>
      <c r="AW7" s="703"/>
      <c r="AX7" s="71"/>
      <c r="AY7" s="71"/>
      <c r="AZ7" s="71"/>
      <c r="BA7" s="71"/>
      <c r="BB7" s="71"/>
      <c r="BC7" s="71"/>
    </row>
    <row r="8" spans="1:55" ht="17" thickBot="1" x14ac:dyDescent="0.25">
      <c r="B8" s="71"/>
      <c r="C8" s="707" t="s">
        <v>143</v>
      </c>
      <c r="D8" s="707"/>
      <c r="E8" s="707"/>
      <c r="F8" s="707"/>
      <c r="G8" s="707"/>
      <c r="H8" s="475" t="s">
        <v>107</v>
      </c>
      <c r="I8" s="474" t="s">
        <v>108</v>
      </c>
      <c r="J8" s="289"/>
      <c r="K8" s="701" t="s">
        <v>203</v>
      </c>
      <c r="L8" s="699"/>
      <c r="M8" s="699"/>
      <c r="N8" s="699" t="s">
        <v>204</v>
      </c>
      <c r="O8" s="699"/>
      <c r="P8" s="700"/>
      <c r="Q8" s="289"/>
      <c r="R8" s="701" t="s">
        <v>203</v>
      </c>
      <c r="S8" s="699"/>
      <c r="T8" s="699"/>
      <c r="U8" s="699" t="s">
        <v>204</v>
      </c>
      <c r="V8" s="699"/>
      <c r="W8" s="700"/>
      <c r="X8" s="289"/>
      <c r="Y8" s="701" t="s">
        <v>203</v>
      </c>
      <c r="Z8" s="699"/>
      <c r="AA8" s="699"/>
      <c r="AB8" s="699" t="s">
        <v>204</v>
      </c>
      <c r="AC8" s="699"/>
      <c r="AD8" s="700"/>
      <c r="AE8" s="289"/>
      <c r="AF8" s="701" t="s">
        <v>203</v>
      </c>
      <c r="AG8" s="699"/>
      <c r="AH8" s="699"/>
      <c r="AI8" s="699" t="s">
        <v>204</v>
      </c>
      <c r="AJ8" s="699"/>
      <c r="AK8" s="700"/>
      <c r="AL8" s="289"/>
      <c r="AM8" s="701" t="s">
        <v>203</v>
      </c>
      <c r="AN8" s="699"/>
      <c r="AO8" s="699"/>
      <c r="AP8" s="699" t="s">
        <v>204</v>
      </c>
      <c r="AQ8" s="699"/>
      <c r="AR8" s="700"/>
      <c r="AS8" s="71"/>
      <c r="AT8" s="71"/>
      <c r="AU8" s="71"/>
      <c r="AV8" s="71"/>
      <c r="AW8" s="703"/>
      <c r="AX8" s="71"/>
      <c r="AY8" s="71"/>
      <c r="AZ8" s="71"/>
      <c r="BA8" s="71"/>
      <c r="BB8" s="71"/>
      <c r="BC8" s="71"/>
    </row>
    <row r="9" spans="1:55" ht="20" customHeight="1" x14ac:dyDescent="0.2">
      <c r="B9" s="71"/>
      <c r="C9" s="541"/>
      <c r="D9" s="542"/>
      <c r="E9" s="542"/>
      <c r="F9" s="542"/>
      <c r="G9" s="543"/>
      <c r="H9" s="477" t="s">
        <v>109</v>
      </c>
      <c r="I9" s="474"/>
      <c r="J9" s="289"/>
      <c r="K9" s="640" t="s">
        <v>205</v>
      </c>
      <c r="L9" s="633" t="s">
        <v>206</v>
      </c>
      <c r="M9" s="476" t="s">
        <v>92</v>
      </c>
      <c r="N9" s="634" t="s">
        <v>205</v>
      </c>
      <c r="O9" s="633" t="s">
        <v>207</v>
      </c>
      <c r="P9" s="641" t="s">
        <v>92</v>
      </c>
      <c r="Q9" s="289"/>
      <c r="R9" s="640" t="s">
        <v>205</v>
      </c>
      <c r="S9" s="633" t="s">
        <v>206</v>
      </c>
      <c r="T9" s="476" t="s">
        <v>92</v>
      </c>
      <c r="U9" s="634" t="s">
        <v>205</v>
      </c>
      <c r="V9" s="633" t="s">
        <v>207</v>
      </c>
      <c r="W9" s="641" t="s">
        <v>92</v>
      </c>
      <c r="X9" s="289"/>
      <c r="Y9" s="640" t="s">
        <v>205</v>
      </c>
      <c r="Z9" s="633" t="s">
        <v>206</v>
      </c>
      <c r="AA9" s="476" t="s">
        <v>92</v>
      </c>
      <c r="AB9" s="634" t="s">
        <v>205</v>
      </c>
      <c r="AC9" s="633" t="s">
        <v>207</v>
      </c>
      <c r="AD9" s="641" t="s">
        <v>92</v>
      </c>
      <c r="AE9" s="289"/>
      <c r="AF9" s="640" t="s">
        <v>205</v>
      </c>
      <c r="AG9" s="633" t="s">
        <v>206</v>
      </c>
      <c r="AH9" s="476" t="s">
        <v>92</v>
      </c>
      <c r="AI9" s="634" t="s">
        <v>205</v>
      </c>
      <c r="AJ9" s="633" t="s">
        <v>207</v>
      </c>
      <c r="AK9" s="641" t="s">
        <v>92</v>
      </c>
      <c r="AL9" s="289"/>
      <c r="AM9" s="640" t="s">
        <v>205</v>
      </c>
      <c r="AN9" s="633" t="s">
        <v>206</v>
      </c>
      <c r="AO9" s="476" t="s">
        <v>92</v>
      </c>
      <c r="AP9" s="634" t="s">
        <v>205</v>
      </c>
      <c r="AQ9" s="633" t="s">
        <v>207</v>
      </c>
      <c r="AR9" s="641" t="s">
        <v>92</v>
      </c>
      <c r="AS9" s="71"/>
      <c r="AT9" s="71"/>
      <c r="AU9" s="71"/>
      <c r="AV9" s="71"/>
      <c r="AW9" s="703"/>
      <c r="AX9" s="71"/>
      <c r="AY9" s="71"/>
      <c r="AZ9" s="71"/>
      <c r="BA9" s="71"/>
      <c r="BB9" s="71"/>
      <c r="BC9" s="71"/>
    </row>
    <row r="10" spans="1:55" ht="20" customHeight="1" x14ac:dyDescent="0.2">
      <c r="B10" s="71"/>
      <c r="C10" s="273"/>
      <c r="D10" s="274"/>
      <c r="E10" s="274"/>
      <c r="F10" s="274"/>
      <c r="G10" s="275"/>
      <c r="H10" s="276">
        <f>IF(AW10=0,0,IF(COUNTIF(C10:G10,AW10)=COUNT(C10:G10),AW10,"No iguales"))</f>
        <v>0</v>
      </c>
      <c r="I10" s="277"/>
      <c r="K10" s="642"/>
      <c r="L10" s="278"/>
      <c r="M10" s="628">
        <f>K10*(1+L10)</f>
        <v>0</v>
      </c>
      <c r="N10" s="629"/>
      <c r="O10" s="278"/>
      <c r="P10" s="643">
        <f>N10*(1+O10)</f>
        <v>0</v>
      </c>
      <c r="R10" s="642"/>
      <c r="S10" s="278"/>
      <c r="T10" s="628">
        <f>R10*(1+S10)</f>
        <v>0</v>
      </c>
      <c r="U10" s="629"/>
      <c r="V10" s="278"/>
      <c r="W10" s="643">
        <f>U10*(1+V10)</f>
        <v>0</v>
      </c>
      <c r="Y10" s="642"/>
      <c r="Z10" s="278"/>
      <c r="AA10" s="628">
        <f>Y10*(1+Z10)</f>
        <v>0</v>
      </c>
      <c r="AB10" s="629"/>
      <c r="AC10" s="278"/>
      <c r="AD10" s="643">
        <f>AB10*(1+AC10)</f>
        <v>0</v>
      </c>
      <c r="AF10" s="642"/>
      <c r="AG10" s="278"/>
      <c r="AH10" s="628">
        <f>AF10*(1+AG10)</f>
        <v>0</v>
      </c>
      <c r="AI10" s="629"/>
      <c r="AJ10" s="278"/>
      <c r="AK10" s="643">
        <f>AI10*(1+AJ10)</f>
        <v>0</v>
      </c>
      <c r="AM10" s="642"/>
      <c r="AN10" s="278"/>
      <c r="AO10" s="628">
        <f>AM10*(1+AN10)</f>
        <v>0</v>
      </c>
      <c r="AP10" s="629"/>
      <c r="AQ10" s="278"/>
      <c r="AR10" s="643">
        <f>AP10*(1+AQ10)</f>
        <v>0</v>
      </c>
      <c r="AS10" s="71"/>
      <c r="AT10" s="71"/>
      <c r="AU10" s="71"/>
      <c r="AV10" s="71"/>
      <c r="AW10" s="279">
        <f>IF(C10&gt;0,C10,IF(D10&gt;0,D10,IF(E10&gt;0,E10,IF(F10&gt;0,F10,G10))))</f>
        <v>0</v>
      </c>
      <c r="AX10" s="71"/>
      <c r="AY10" s="71"/>
      <c r="AZ10" s="71"/>
      <c r="BA10" s="71"/>
      <c r="BB10" s="71"/>
      <c r="BC10" s="71"/>
    </row>
    <row r="11" spans="1:55" ht="16" x14ac:dyDescent="0.2">
      <c r="B11" s="71"/>
      <c r="C11" s="456"/>
      <c r="D11" s="457"/>
      <c r="E11" s="457"/>
      <c r="F11" s="457"/>
      <c r="G11" s="458"/>
      <c r="H11" s="459">
        <f t="shared" ref="H11:H39" si="0">IF(AW11=0,0,IF(COUNTIF(C11:G11,AW11)=COUNT(C11:G11),AW11,"No iguales"))</f>
        <v>0</v>
      </c>
      <c r="I11" s="460"/>
      <c r="K11" s="644"/>
      <c r="L11" s="461"/>
      <c r="M11" s="630">
        <f t="shared" ref="M11:M39" si="1">K11*(1+L11)</f>
        <v>0</v>
      </c>
      <c r="N11" s="631"/>
      <c r="O11" s="461"/>
      <c r="P11" s="645">
        <f t="shared" ref="P11:P39" si="2">N11*(1+O11)</f>
        <v>0</v>
      </c>
      <c r="R11" s="644"/>
      <c r="S11" s="461"/>
      <c r="T11" s="630">
        <f t="shared" ref="T11:T39" si="3">R11*(1+S11)</f>
        <v>0</v>
      </c>
      <c r="U11" s="631"/>
      <c r="V11" s="461"/>
      <c r="W11" s="645">
        <f t="shared" ref="W11:W39" si="4">U11*(1+V11)</f>
        <v>0</v>
      </c>
      <c r="Y11" s="644"/>
      <c r="Z11" s="461"/>
      <c r="AA11" s="630">
        <f t="shared" ref="AA11:AA39" si="5">Y11*(1+Z11)</f>
        <v>0</v>
      </c>
      <c r="AB11" s="631"/>
      <c r="AC11" s="461"/>
      <c r="AD11" s="645">
        <f t="shared" ref="AD11:AD39" si="6">AB11*(1+AC11)</f>
        <v>0</v>
      </c>
      <c r="AF11" s="644"/>
      <c r="AG11" s="461"/>
      <c r="AH11" s="630">
        <f t="shared" ref="AH11:AH39" si="7">AF11*(1+AG11)</f>
        <v>0</v>
      </c>
      <c r="AI11" s="631"/>
      <c r="AJ11" s="461"/>
      <c r="AK11" s="645">
        <f t="shared" ref="AK11:AK39" si="8">AI11*(1+AJ11)</f>
        <v>0</v>
      </c>
      <c r="AM11" s="644"/>
      <c r="AN11" s="461"/>
      <c r="AO11" s="630">
        <f t="shared" ref="AO11:AO39" si="9">AM11*(1+AN11)</f>
        <v>0</v>
      </c>
      <c r="AP11" s="631"/>
      <c r="AQ11" s="461"/>
      <c r="AR11" s="645">
        <f t="shared" ref="AR11:AR39" si="10">AP11*(1+AQ11)</f>
        <v>0</v>
      </c>
      <c r="AS11" s="71"/>
      <c r="AT11" s="71"/>
      <c r="AU11" s="71"/>
      <c r="AV11" s="71"/>
      <c r="AW11" s="279">
        <f t="shared" ref="AW11:AW39" si="11">IF(C11&gt;0,C11,IF(D11&gt;0,D11,IF(E11&gt;0,E11,IF(F11&gt;0,F11,G11))))</f>
        <v>0</v>
      </c>
      <c r="AX11" s="71"/>
      <c r="AY11" s="71"/>
      <c r="AZ11" s="71"/>
      <c r="BA11" s="71"/>
      <c r="BB11" s="71"/>
      <c r="BC11" s="71"/>
    </row>
    <row r="12" spans="1:55" ht="16" x14ac:dyDescent="0.2">
      <c r="B12" s="71"/>
      <c r="C12" s="280"/>
      <c r="D12" s="281"/>
      <c r="E12" s="281"/>
      <c r="F12" s="281"/>
      <c r="G12" s="282"/>
      <c r="H12" s="276">
        <f t="shared" si="0"/>
        <v>0</v>
      </c>
      <c r="I12" s="277"/>
      <c r="K12" s="642"/>
      <c r="L12" s="278"/>
      <c r="M12" s="628">
        <f t="shared" si="1"/>
        <v>0</v>
      </c>
      <c r="N12" s="629"/>
      <c r="O12" s="278"/>
      <c r="P12" s="643">
        <f t="shared" si="2"/>
        <v>0</v>
      </c>
      <c r="R12" s="642"/>
      <c r="S12" s="278"/>
      <c r="T12" s="628">
        <f t="shared" si="3"/>
        <v>0</v>
      </c>
      <c r="U12" s="629"/>
      <c r="V12" s="278"/>
      <c r="W12" s="643">
        <f t="shared" si="4"/>
        <v>0</v>
      </c>
      <c r="Y12" s="642"/>
      <c r="Z12" s="278"/>
      <c r="AA12" s="628">
        <f t="shared" si="5"/>
        <v>0</v>
      </c>
      <c r="AB12" s="629"/>
      <c r="AC12" s="278"/>
      <c r="AD12" s="643">
        <f t="shared" si="6"/>
        <v>0</v>
      </c>
      <c r="AF12" s="642"/>
      <c r="AG12" s="278"/>
      <c r="AH12" s="628">
        <f t="shared" si="7"/>
        <v>0</v>
      </c>
      <c r="AI12" s="629"/>
      <c r="AJ12" s="278"/>
      <c r="AK12" s="643">
        <f t="shared" si="8"/>
        <v>0</v>
      </c>
      <c r="AM12" s="642"/>
      <c r="AN12" s="278"/>
      <c r="AO12" s="628">
        <f t="shared" si="9"/>
        <v>0</v>
      </c>
      <c r="AP12" s="629"/>
      <c r="AQ12" s="278"/>
      <c r="AR12" s="643">
        <f t="shared" si="10"/>
        <v>0</v>
      </c>
      <c r="AS12" s="71"/>
      <c r="AT12" s="71"/>
      <c r="AU12" s="71"/>
      <c r="AV12" s="71"/>
      <c r="AW12" s="279">
        <f t="shared" si="11"/>
        <v>0</v>
      </c>
      <c r="AX12" s="71"/>
      <c r="AY12" s="71"/>
      <c r="AZ12" s="71"/>
      <c r="BA12" s="71"/>
      <c r="BB12" s="71"/>
      <c r="BC12" s="71"/>
    </row>
    <row r="13" spans="1:55" ht="16" x14ac:dyDescent="0.2">
      <c r="B13" s="71"/>
      <c r="C13" s="456"/>
      <c r="D13" s="457"/>
      <c r="E13" s="457"/>
      <c r="F13" s="457"/>
      <c r="G13" s="458"/>
      <c r="H13" s="459">
        <f t="shared" si="0"/>
        <v>0</v>
      </c>
      <c r="I13" s="460"/>
      <c r="K13" s="644"/>
      <c r="L13" s="461"/>
      <c r="M13" s="630">
        <f t="shared" si="1"/>
        <v>0</v>
      </c>
      <c r="N13" s="631"/>
      <c r="O13" s="461"/>
      <c r="P13" s="645">
        <f t="shared" si="2"/>
        <v>0</v>
      </c>
      <c r="R13" s="644"/>
      <c r="S13" s="461"/>
      <c r="T13" s="630">
        <f t="shared" si="3"/>
        <v>0</v>
      </c>
      <c r="U13" s="631"/>
      <c r="V13" s="461"/>
      <c r="W13" s="645">
        <f t="shared" si="4"/>
        <v>0</v>
      </c>
      <c r="Y13" s="644"/>
      <c r="Z13" s="461"/>
      <c r="AA13" s="630">
        <f t="shared" si="5"/>
        <v>0</v>
      </c>
      <c r="AB13" s="631"/>
      <c r="AC13" s="461"/>
      <c r="AD13" s="645">
        <f t="shared" si="6"/>
        <v>0</v>
      </c>
      <c r="AF13" s="644"/>
      <c r="AG13" s="461"/>
      <c r="AH13" s="630">
        <f t="shared" si="7"/>
        <v>0</v>
      </c>
      <c r="AI13" s="631"/>
      <c r="AJ13" s="461"/>
      <c r="AK13" s="645">
        <f t="shared" si="8"/>
        <v>0</v>
      </c>
      <c r="AM13" s="644"/>
      <c r="AN13" s="461"/>
      <c r="AO13" s="630">
        <f t="shared" si="9"/>
        <v>0</v>
      </c>
      <c r="AP13" s="631"/>
      <c r="AQ13" s="461"/>
      <c r="AR13" s="645">
        <f t="shared" si="10"/>
        <v>0</v>
      </c>
      <c r="AS13" s="71"/>
      <c r="AT13" s="71"/>
      <c r="AU13" s="71"/>
      <c r="AV13" s="71"/>
      <c r="AW13" s="279">
        <f t="shared" si="11"/>
        <v>0</v>
      </c>
      <c r="AX13" s="71"/>
      <c r="AY13" s="71"/>
      <c r="AZ13" s="71"/>
      <c r="BA13" s="71"/>
      <c r="BB13" s="71"/>
      <c r="BC13" s="71"/>
    </row>
    <row r="14" spans="1:55" ht="16" x14ac:dyDescent="0.2">
      <c r="B14" s="71"/>
      <c r="C14" s="283"/>
      <c r="D14" s="284"/>
      <c r="E14" s="284"/>
      <c r="F14" s="284"/>
      <c r="G14" s="285"/>
      <c r="H14" s="276">
        <f t="shared" si="0"/>
        <v>0</v>
      </c>
      <c r="I14" s="277"/>
      <c r="K14" s="642"/>
      <c r="L14" s="278"/>
      <c r="M14" s="628">
        <f t="shared" si="1"/>
        <v>0</v>
      </c>
      <c r="N14" s="629"/>
      <c r="O14" s="278"/>
      <c r="P14" s="643">
        <f t="shared" si="2"/>
        <v>0</v>
      </c>
      <c r="R14" s="642"/>
      <c r="S14" s="278"/>
      <c r="T14" s="628">
        <f t="shared" si="3"/>
        <v>0</v>
      </c>
      <c r="U14" s="629"/>
      <c r="V14" s="278"/>
      <c r="W14" s="643">
        <f t="shared" si="4"/>
        <v>0</v>
      </c>
      <c r="Y14" s="642"/>
      <c r="Z14" s="278"/>
      <c r="AA14" s="628">
        <f t="shared" si="5"/>
        <v>0</v>
      </c>
      <c r="AB14" s="629"/>
      <c r="AC14" s="278"/>
      <c r="AD14" s="643">
        <f t="shared" si="6"/>
        <v>0</v>
      </c>
      <c r="AF14" s="642"/>
      <c r="AG14" s="278"/>
      <c r="AH14" s="628">
        <f t="shared" si="7"/>
        <v>0</v>
      </c>
      <c r="AI14" s="629"/>
      <c r="AJ14" s="278"/>
      <c r="AK14" s="643">
        <f t="shared" si="8"/>
        <v>0</v>
      </c>
      <c r="AM14" s="642"/>
      <c r="AN14" s="278"/>
      <c r="AO14" s="628">
        <f t="shared" si="9"/>
        <v>0</v>
      </c>
      <c r="AP14" s="629"/>
      <c r="AQ14" s="278"/>
      <c r="AR14" s="643">
        <f t="shared" si="10"/>
        <v>0</v>
      </c>
      <c r="AS14" s="71"/>
      <c r="AT14" s="71"/>
      <c r="AU14" s="71"/>
      <c r="AV14" s="71"/>
      <c r="AW14" s="279">
        <f t="shared" si="11"/>
        <v>0</v>
      </c>
      <c r="AX14" s="71"/>
      <c r="AY14" s="71"/>
      <c r="AZ14" s="71"/>
      <c r="BA14" s="71"/>
      <c r="BB14" s="71"/>
      <c r="BC14" s="71"/>
    </row>
    <row r="15" spans="1:55" ht="16" x14ac:dyDescent="0.2">
      <c r="B15" s="71"/>
      <c r="C15" s="456"/>
      <c r="D15" s="457"/>
      <c r="E15" s="457"/>
      <c r="F15" s="457"/>
      <c r="G15" s="458"/>
      <c r="H15" s="459">
        <f t="shared" si="0"/>
        <v>0</v>
      </c>
      <c r="I15" s="460"/>
      <c r="K15" s="644"/>
      <c r="L15" s="461"/>
      <c r="M15" s="630">
        <f t="shared" si="1"/>
        <v>0</v>
      </c>
      <c r="N15" s="631"/>
      <c r="O15" s="461"/>
      <c r="P15" s="645">
        <f t="shared" si="2"/>
        <v>0</v>
      </c>
      <c r="R15" s="644"/>
      <c r="S15" s="461"/>
      <c r="T15" s="630">
        <f t="shared" si="3"/>
        <v>0</v>
      </c>
      <c r="U15" s="631"/>
      <c r="V15" s="461"/>
      <c r="W15" s="645">
        <f t="shared" si="4"/>
        <v>0</v>
      </c>
      <c r="Y15" s="644"/>
      <c r="Z15" s="461"/>
      <c r="AA15" s="630">
        <f t="shared" si="5"/>
        <v>0</v>
      </c>
      <c r="AB15" s="631"/>
      <c r="AC15" s="461"/>
      <c r="AD15" s="645">
        <f t="shared" si="6"/>
        <v>0</v>
      </c>
      <c r="AF15" s="644"/>
      <c r="AG15" s="461"/>
      <c r="AH15" s="630">
        <f t="shared" si="7"/>
        <v>0</v>
      </c>
      <c r="AI15" s="631"/>
      <c r="AJ15" s="461"/>
      <c r="AK15" s="645">
        <f t="shared" si="8"/>
        <v>0</v>
      </c>
      <c r="AM15" s="644"/>
      <c r="AN15" s="461"/>
      <c r="AO15" s="630">
        <f t="shared" si="9"/>
        <v>0</v>
      </c>
      <c r="AP15" s="631"/>
      <c r="AQ15" s="461"/>
      <c r="AR15" s="645">
        <f t="shared" si="10"/>
        <v>0</v>
      </c>
      <c r="AS15" s="71"/>
      <c r="AT15" s="71"/>
      <c r="AU15" s="71"/>
      <c r="AV15" s="71"/>
      <c r="AW15" s="279">
        <f t="shared" si="11"/>
        <v>0</v>
      </c>
      <c r="AX15" s="71"/>
      <c r="AY15" s="71"/>
      <c r="AZ15" s="71"/>
      <c r="BA15" s="71"/>
      <c r="BB15" s="71"/>
      <c r="BC15" s="71"/>
    </row>
    <row r="16" spans="1:55" ht="16" x14ac:dyDescent="0.2">
      <c r="B16" s="71"/>
      <c r="C16" s="280"/>
      <c r="D16" s="281"/>
      <c r="E16" s="281"/>
      <c r="F16" s="281"/>
      <c r="G16" s="282"/>
      <c r="H16" s="276">
        <f t="shared" si="0"/>
        <v>0</v>
      </c>
      <c r="I16" s="277"/>
      <c r="K16" s="642"/>
      <c r="L16" s="278"/>
      <c r="M16" s="628">
        <f t="shared" si="1"/>
        <v>0</v>
      </c>
      <c r="N16" s="629"/>
      <c r="O16" s="278"/>
      <c r="P16" s="643">
        <f t="shared" si="2"/>
        <v>0</v>
      </c>
      <c r="R16" s="642"/>
      <c r="S16" s="278"/>
      <c r="T16" s="628">
        <f t="shared" si="3"/>
        <v>0</v>
      </c>
      <c r="U16" s="629"/>
      <c r="V16" s="278"/>
      <c r="W16" s="643">
        <f t="shared" si="4"/>
        <v>0</v>
      </c>
      <c r="Y16" s="642"/>
      <c r="Z16" s="278"/>
      <c r="AA16" s="628">
        <f t="shared" si="5"/>
        <v>0</v>
      </c>
      <c r="AB16" s="629"/>
      <c r="AC16" s="278"/>
      <c r="AD16" s="643">
        <f t="shared" si="6"/>
        <v>0</v>
      </c>
      <c r="AF16" s="642"/>
      <c r="AG16" s="278"/>
      <c r="AH16" s="628">
        <f t="shared" si="7"/>
        <v>0</v>
      </c>
      <c r="AI16" s="629"/>
      <c r="AJ16" s="278"/>
      <c r="AK16" s="643">
        <f t="shared" si="8"/>
        <v>0</v>
      </c>
      <c r="AM16" s="642"/>
      <c r="AN16" s="278"/>
      <c r="AO16" s="628">
        <f t="shared" si="9"/>
        <v>0</v>
      </c>
      <c r="AP16" s="629"/>
      <c r="AQ16" s="278"/>
      <c r="AR16" s="643">
        <f t="shared" si="10"/>
        <v>0</v>
      </c>
      <c r="AS16" s="71"/>
      <c r="AT16" s="71"/>
      <c r="AU16" s="71"/>
      <c r="AV16" s="71"/>
      <c r="AW16" s="279">
        <f t="shared" si="11"/>
        <v>0</v>
      </c>
      <c r="AX16" s="71"/>
      <c r="AY16" s="71"/>
      <c r="AZ16" s="71"/>
      <c r="BA16" s="71"/>
      <c r="BB16" s="71"/>
      <c r="BC16" s="71"/>
    </row>
    <row r="17" spans="2:55" ht="16" x14ac:dyDescent="0.2">
      <c r="B17" s="71"/>
      <c r="C17" s="456"/>
      <c r="D17" s="457"/>
      <c r="E17" s="457"/>
      <c r="F17" s="457"/>
      <c r="G17" s="458"/>
      <c r="H17" s="459">
        <f t="shared" si="0"/>
        <v>0</v>
      </c>
      <c r="I17" s="460"/>
      <c r="K17" s="644"/>
      <c r="L17" s="461"/>
      <c r="M17" s="630">
        <f t="shared" si="1"/>
        <v>0</v>
      </c>
      <c r="N17" s="631"/>
      <c r="O17" s="461"/>
      <c r="P17" s="645">
        <f t="shared" si="2"/>
        <v>0</v>
      </c>
      <c r="R17" s="644"/>
      <c r="S17" s="461"/>
      <c r="T17" s="630">
        <f t="shared" si="3"/>
        <v>0</v>
      </c>
      <c r="U17" s="631"/>
      <c r="V17" s="461"/>
      <c r="W17" s="645">
        <f t="shared" si="4"/>
        <v>0</v>
      </c>
      <c r="Y17" s="644"/>
      <c r="Z17" s="461"/>
      <c r="AA17" s="630">
        <f t="shared" si="5"/>
        <v>0</v>
      </c>
      <c r="AB17" s="631"/>
      <c r="AC17" s="461"/>
      <c r="AD17" s="645">
        <f t="shared" si="6"/>
        <v>0</v>
      </c>
      <c r="AF17" s="644"/>
      <c r="AG17" s="461"/>
      <c r="AH17" s="630">
        <f t="shared" si="7"/>
        <v>0</v>
      </c>
      <c r="AI17" s="631"/>
      <c r="AJ17" s="461"/>
      <c r="AK17" s="645">
        <f t="shared" si="8"/>
        <v>0</v>
      </c>
      <c r="AM17" s="644"/>
      <c r="AN17" s="461"/>
      <c r="AO17" s="630">
        <f t="shared" si="9"/>
        <v>0</v>
      </c>
      <c r="AP17" s="631"/>
      <c r="AQ17" s="461"/>
      <c r="AR17" s="645">
        <f t="shared" si="10"/>
        <v>0</v>
      </c>
      <c r="AS17" s="71"/>
      <c r="AT17" s="71"/>
      <c r="AU17" s="71"/>
      <c r="AV17" s="71"/>
      <c r="AW17" s="279">
        <f t="shared" si="11"/>
        <v>0</v>
      </c>
      <c r="AX17" s="71"/>
      <c r="AY17" s="71"/>
      <c r="AZ17" s="71"/>
      <c r="BA17" s="71"/>
      <c r="BB17" s="71"/>
      <c r="BC17" s="71"/>
    </row>
    <row r="18" spans="2:55" ht="16" x14ac:dyDescent="0.2">
      <c r="B18" s="71"/>
      <c r="C18" s="280"/>
      <c r="D18" s="281"/>
      <c r="E18" s="281"/>
      <c r="F18" s="281"/>
      <c r="G18" s="282"/>
      <c r="H18" s="276">
        <f t="shared" si="0"/>
        <v>0</v>
      </c>
      <c r="I18" s="277"/>
      <c r="K18" s="642"/>
      <c r="L18" s="278"/>
      <c r="M18" s="628">
        <f t="shared" si="1"/>
        <v>0</v>
      </c>
      <c r="N18" s="629"/>
      <c r="O18" s="278"/>
      <c r="P18" s="643">
        <f t="shared" si="2"/>
        <v>0</v>
      </c>
      <c r="R18" s="642"/>
      <c r="S18" s="278"/>
      <c r="T18" s="628">
        <f t="shared" si="3"/>
        <v>0</v>
      </c>
      <c r="U18" s="629"/>
      <c r="V18" s="278"/>
      <c r="W18" s="643">
        <f t="shared" si="4"/>
        <v>0</v>
      </c>
      <c r="Y18" s="642"/>
      <c r="Z18" s="278"/>
      <c r="AA18" s="628">
        <f t="shared" si="5"/>
        <v>0</v>
      </c>
      <c r="AB18" s="629"/>
      <c r="AC18" s="278"/>
      <c r="AD18" s="643">
        <f t="shared" si="6"/>
        <v>0</v>
      </c>
      <c r="AF18" s="642"/>
      <c r="AG18" s="278"/>
      <c r="AH18" s="628">
        <f t="shared" si="7"/>
        <v>0</v>
      </c>
      <c r="AI18" s="629"/>
      <c r="AJ18" s="278"/>
      <c r="AK18" s="643">
        <f t="shared" si="8"/>
        <v>0</v>
      </c>
      <c r="AM18" s="642"/>
      <c r="AN18" s="278"/>
      <c r="AO18" s="628">
        <f t="shared" si="9"/>
        <v>0</v>
      </c>
      <c r="AP18" s="629"/>
      <c r="AQ18" s="278"/>
      <c r="AR18" s="643">
        <f t="shared" si="10"/>
        <v>0</v>
      </c>
      <c r="AS18" s="71"/>
      <c r="AT18" s="71"/>
      <c r="AU18" s="71"/>
      <c r="AV18" s="71"/>
      <c r="AW18" s="279">
        <f t="shared" si="11"/>
        <v>0</v>
      </c>
      <c r="AX18" s="71"/>
      <c r="AY18" s="71"/>
      <c r="AZ18" s="71"/>
      <c r="BA18" s="71"/>
      <c r="BB18" s="71"/>
      <c r="BC18" s="71"/>
    </row>
    <row r="19" spans="2:55" ht="16" x14ac:dyDescent="0.2">
      <c r="B19" s="71"/>
      <c r="C19" s="456"/>
      <c r="D19" s="457"/>
      <c r="E19" s="457"/>
      <c r="F19" s="457"/>
      <c r="G19" s="458"/>
      <c r="H19" s="459">
        <f t="shared" si="0"/>
        <v>0</v>
      </c>
      <c r="I19" s="460"/>
      <c r="K19" s="644"/>
      <c r="L19" s="461"/>
      <c r="M19" s="630">
        <f t="shared" si="1"/>
        <v>0</v>
      </c>
      <c r="N19" s="631"/>
      <c r="O19" s="461"/>
      <c r="P19" s="645">
        <f t="shared" si="2"/>
        <v>0</v>
      </c>
      <c r="R19" s="644"/>
      <c r="S19" s="461"/>
      <c r="T19" s="630">
        <f t="shared" si="3"/>
        <v>0</v>
      </c>
      <c r="U19" s="631"/>
      <c r="V19" s="461"/>
      <c r="W19" s="645">
        <f t="shared" si="4"/>
        <v>0</v>
      </c>
      <c r="Y19" s="644"/>
      <c r="Z19" s="461"/>
      <c r="AA19" s="630">
        <f t="shared" si="5"/>
        <v>0</v>
      </c>
      <c r="AB19" s="631"/>
      <c r="AC19" s="461"/>
      <c r="AD19" s="645">
        <f t="shared" si="6"/>
        <v>0</v>
      </c>
      <c r="AF19" s="644"/>
      <c r="AG19" s="461"/>
      <c r="AH19" s="630">
        <f t="shared" si="7"/>
        <v>0</v>
      </c>
      <c r="AI19" s="631"/>
      <c r="AJ19" s="461"/>
      <c r="AK19" s="645">
        <f t="shared" si="8"/>
        <v>0</v>
      </c>
      <c r="AM19" s="644"/>
      <c r="AN19" s="461"/>
      <c r="AO19" s="630">
        <f t="shared" si="9"/>
        <v>0</v>
      </c>
      <c r="AP19" s="631"/>
      <c r="AQ19" s="461"/>
      <c r="AR19" s="645">
        <f t="shared" si="10"/>
        <v>0</v>
      </c>
      <c r="AS19" s="71"/>
      <c r="AT19" s="71"/>
      <c r="AU19" s="71"/>
      <c r="AV19" s="71"/>
      <c r="AW19" s="279">
        <f t="shared" si="11"/>
        <v>0</v>
      </c>
      <c r="AX19" s="71"/>
      <c r="AY19" s="71"/>
      <c r="AZ19" s="71"/>
      <c r="BA19" s="71"/>
      <c r="BB19" s="71"/>
      <c r="BC19" s="71"/>
    </row>
    <row r="20" spans="2:55" ht="16" x14ac:dyDescent="0.2">
      <c r="B20" s="71"/>
      <c r="C20" s="283"/>
      <c r="D20" s="284"/>
      <c r="E20" s="284"/>
      <c r="F20" s="284"/>
      <c r="G20" s="285"/>
      <c r="H20" s="276">
        <f t="shared" si="0"/>
        <v>0</v>
      </c>
      <c r="I20" s="277"/>
      <c r="K20" s="642"/>
      <c r="L20" s="278"/>
      <c r="M20" s="628">
        <f t="shared" si="1"/>
        <v>0</v>
      </c>
      <c r="N20" s="629"/>
      <c r="O20" s="278"/>
      <c r="P20" s="643">
        <f t="shared" si="2"/>
        <v>0</v>
      </c>
      <c r="R20" s="642"/>
      <c r="S20" s="278"/>
      <c r="T20" s="628">
        <f t="shared" si="3"/>
        <v>0</v>
      </c>
      <c r="U20" s="629"/>
      <c r="V20" s="278"/>
      <c r="W20" s="643">
        <f t="shared" si="4"/>
        <v>0</v>
      </c>
      <c r="Y20" s="642"/>
      <c r="Z20" s="278"/>
      <c r="AA20" s="628">
        <f t="shared" si="5"/>
        <v>0</v>
      </c>
      <c r="AB20" s="629"/>
      <c r="AC20" s="278"/>
      <c r="AD20" s="643">
        <f t="shared" si="6"/>
        <v>0</v>
      </c>
      <c r="AF20" s="642"/>
      <c r="AG20" s="278"/>
      <c r="AH20" s="628">
        <f t="shared" si="7"/>
        <v>0</v>
      </c>
      <c r="AI20" s="629"/>
      <c r="AJ20" s="278"/>
      <c r="AK20" s="643">
        <f t="shared" si="8"/>
        <v>0</v>
      </c>
      <c r="AM20" s="642"/>
      <c r="AN20" s="278"/>
      <c r="AO20" s="628">
        <f t="shared" si="9"/>
        <v>0</v>
      </c>
      <c r="AP20" s="629"/>
      <c r="AQ20" s="278"/>
      <c r="AR20" s="643">
        <f t="shared" si="10"/>
        <v>0</v>
      </c>
      <c r="AS20" s="71"/>
      <c r="AT20" s="71"/>
      <c r="AU20" s="71"/>
      <c r="AV20" s="71"/>
      <c r="AW20" s="279">
        <f t="shared" si="11"/>
        <v>0</v>
      </c>
      <c r="AX20" s="71"/>
      <c r="AY20" s="71"/>
      <c r="AZ20" s="71"/>
      <c r="BA20" s="71"/>
      <c r="BB20" s="71"/>
      <c r="BC20" s="71"/>
    </row>
    <row r="21" spans="2:55" ht="16" x14ac:dyDescent="0.2">
      <c r="B21" s="71"/>
      <c r="C21" s="456"/>
      <c r="D21" s="457"/>
      <c r="E21" s="457"/>
      <c r="F21" s="457"/>
      <c r="G21" s="458"/>
      <c r="H21" s="459">
        <f t="shared" si="0"/>
        <v>0</v>
      </c>
      <c r="I21" s="460"/>
      <c r="K21" s="644"/>
      <c r="L21" s="461"/>
      <c r="M21" s="630">
        <f t="shared" si="1"/>
        <v>0</v>
      </c>
      <c r="N21" s="631"/>
      <c r="O21" s="461"/>
      <c r="P21" s="645">
        <f t="shared" si="2"/>
        <v>0</v>
      </c>
      <c r="R21" s="644"/>
      <c r="S21" s="461"/>
      <c r="T21" s="630">
        <f t="shared" si="3"/>
        <v>0</v>
      </c>
      <c r="U21" s="631"/>
      <c r="V21" s="461"/>
      <c r="W21" s="645">
        <f t="shared" si="4"/>
        <v>0</v>
      </c>
      <c r="Y21" s="644"/>
      <c r="Z21" s="461"/>
      <c r="AA21" s="630">
        <f t="shared" si="5"/>
        <v>0</v>
      </c>
      <c r="AB21" s="631"/>
      <c r="AC21" s="461"/>
      <c r="AD21" s="645">
        <f t="shared" si="6"/>
        <v>0</v>
      </c>
      <c r="AF21" s="644"/>
      <c r="AG21" s="461"/>
      <c r="AH21" s="630">
        <f t="shared" si="7"/>
        <v>0</v>
      </c>
      <c r="AI21" s="631"/>
      <c r="AJ21" s="461"/>
      <c r="AK21" s="645">
        <f t="shared" si="8"/>
        <v>0</v>
      </c>
      <c r="AM21" s="644"/>
      <c r="AN21" s="461"/>
      <c r="AO21" s="630">
        <f t="shared" si="9"/>
        <v>0</v>
      </c>
      <c r="AP21" s="631"/>
      <c r="AQ21" s="461"/>
      <c r="AR21" s="645">
        <f t="shared" si="10"/>
        <v>0</v>
      </c>
      <c r="AS21" s="71"/>
      <c r="AT21" s="71"/>
      <c r="AU21" s="71"/>
      <c r="AV21" s="71"/>
      <c r="AW21" s="279">
        <f t="shared" si="11"/>
        <v>0</v>
      </c>
      <c r="AX21" s="71"/>
      <c r="AY21" s="71"/>
      <c r="AZ21" s="71"/>
      <c r="BA21" s="71"/>
      <c r="BB21" s="71"/>
      <c r="BC21" s="71"/>
    </row>
    <row r="22" spans="2:55" ht="16" x14ac:dyDescent="0.2">
      <c r="B22" s="71"/>
      <c r="C22" s="280"/>
      <c r="D22" s="281"/>
      <c r="E22" s="281"/>
      <c r="F22" s="281"/>
      <c r="G22" s="282"/>
      <c r="H22" s="276">
        <f t="shared" si="0"/>
        <v>0</v>
      </c>
      <c r="I22" s="277"/>
      <c r="K22" s="642"/>
      <c r="L22" s="278"/>
      <c r="M22" s="628">
        <f t="shared" si="1"/>
        <v>0</v>
      </c>
      <c r="N22" s="629"/>
      <c r="O22" s="278"/>
      <c r="P22" s="643">
        <f t="shared" si="2"/>
        <v>0</v>
      </c>
      <c r="R22" s="642"/>
      <c r="S22" s="278"/>
      <c r="T22" s="628">
        <f t="shared" si="3"/>
        <v>0</v>
      </c>
      <c r="U22" s="629"/>
      <c r="V22" s="278"/>
      <c r="W22" s="643">
        <f t="shared" si="4"/>
        <v>0</v>
      </c>
      <c r="Y22" s="642"/>
      <c r="Z22" s="278"/>
      <c r="AA22" s="628">
        <f t="shared" si="5"/>
        <v>0</v>
      </c>
      <c r="AB22" s="629"/>
      <c r="AC22" s="278"/>
      <c r="AD22" s="643">
        <f t="shared" si="6"/>
        <v>0</v>
      </c>
      <c r="AF22" s="642"/>
      <c r="AG22" s="278"/>
      <c r="AH22" s="628">
        <f t="shared" si="7"/>
        <v>0</v>
      </c>
      <c r="AI22" s="629"/>
      <c r="AJ22" s="278"/>
      <c r="AK22" s="643">
        <f t="shared" si="8"/>
        <v>0</v>
      </c>
      <c r="AM22" s="642"/>
      <c r="AN22" s="278"/>
      <c r="AO22" s="628">
        <f t="shared" si="9"/>
        <v>0</v>
      </c>
      <c r="AP22" s="629"/>
      <c r="AQ22" s="278"/>
      <c r="AR22" s="643">
        <f t="shared" si="10"/>
        <v>0</v>
      </c>
      <c r="AS22" s="71"/>
      <c r="AT22" s="71"/>
      <c r="AU22" s="71"/>
      <c r="AV22" s="71"/>
      <c r="AW22" s="279">
        <f t="shared" si="11"/>
        <v>0</v>
      </c>
      <c r="AX22" s="71"/>
      <c r="AY22" s="71"/>
      <c r="AZ22" s="71"/>
      <c r="BA22" s="71"/>
      <c r="BB22" s="71"/>
      <c r="BC22" s="71"/>
    </row>
    <row r="23" spans="2:55" ht="16" x14ac:dyDescent="0.2">
      <c r="B23" s="71"/>
      <c r="C23" s="456"/>
      <c r="D23" s="457"/>
      <c r="E23" s="457"/>
      <c r="F23" s="457"/>
      <c r="G23" s="458"/>
      <c r="H23" s="459">
        <f t="shared" si="0"/>
        <v>0</v>
      </c>
      <c r="I23" s="460"/>
      <c r="K23" s="644"/>
      <c r="L23" s="461"/>
      <c r="M23" s="630">
        <f t="shared" si="1"/>
        <v>0</v>
      </c>
      <c r="N23" s="631"/>
      <c r="O23" s="461"/>
      <c r="P23" s="645">
        <f t="shared" si="2"/>
        <v>0</v>
      </c>
      <c r="R23" s="644"/>
      <c r="S23" s="461"/>
      <c r="T23" s="630">
        <f t="shared" si="3"/>
        <v>0</v>
      </c>
      <c r="U23" s="631"/>
      <c r="V23" s="461"/>
      <c r="W23" s="645">
        <f t="shared" si="4"/>
        <v>0</v>
      </c>
      <c r="Y23" s="644"/>
      <c r="Z23" s="461"/>
      <c r="AA23" s="630">
        <f t="shared" si="5"/>
        <v>0</v>
      </c>
      <c r="AB23" s="631"/>
      <c r="AC23" s="461"/>
      <c r="AD23" s="645">
        <f t="shared" si="6"/>
        <v>0</v>
      </c>
      <c r="AF23" s="644"/>
      <c r="AG23" s="461"/>
      <c r="AH23" s="630">
        <f t="shared" si="7"/>
        <v>0</v>
      </c>
      <c r="AI23" s="631"/>
      <c r="AJ23" s="461"/>
      <c r="AK23" s="645">
        <f t="shared" si="8"/>
        <v>0</v>
      </c>
      <c r="AM23" s="644"/>
      <c r="AN23" s="461"/>
      <c r="AO23" s="630">
        <f t="shared" si="9"/>
        <v>0</v>
      </c>
      <c r="AP23" s="631"/>
      <c r="AQ23" s="461"/>
      <c r="AR23" s="645">
        <f t="shared" si="10"/>
        <v>0</v>
      </c>
      <c r="AS23" s="71"/>
      <c r="AT23" s="71"/>
      <c r="AU23" s="71"/>
      <c r="AV23" s="71"/>
      <c r="AW23" s="279">
        <f t="shared" si="11"/>
        <v>0</v>
      </c>
      <c r="AX23" s="71"/>
      <c r="AY23" s="71"/>
      <c r="AZ23" s="71"/>
      <c r="BA23" s="71"/>
      <c r="BB23" s="71"/>
      <c r="BC23" s="71"/>
    </row>
    <row r="24" spans="2:55" ht="16" x14ac:dyDescent="0.2">
      <c r="B24" s="71"/>
      <c r="C24" s="283"/>
      <c r="D24" s="284"/>
      <c r="E24" s="284"/>
      <c r="F24" s="284"/>
      <c r="G24" s="285"/>
      <c r="H24" s="276">
        <f t="shared" si="0"/>
        <v>0</v>
      </c>
      <c r="I24" s="277"/>
      <c r="K24" s="642"/>
      <c r="L24" s="278"/>
      <c r="M24" s="628">
        <f t="shared" si="1"/>
        <v>0</v>
      </c>
      <c r="N24" s="629"/>
      <c r="O24" s="278"/>
      <c r="P24" s="643">
        <f t="shared" si="2"/>
        <v>0</v>
      </c>
      <c r="R24" s="642"/>
      <c r="S24" s="278"/>
      <c r="T24" s="628">
        <f t="shared" si="3"/>
        <v>0</v>
      </c>
      <c r="U24" s="629"/>
      <c r="V24" s="278"/>
      <c r="W24" s="643">
        <f t="shared" si="4"/>
        <v>0</v>
      </c>
      <c r="Y24" s="642"/>
      <c r="Z24" s="278"/>
      <c r="AA24" s="628">
        <f t="shared" si="5"/>
        <v>0</v>
      </c>
      <c r="AB24" s="629"/>
      <c r="AC24" s="278"/>
      <c r="AD24" s="643">
        <f t="shared" si="6"/>
        <v>0</v>
      </c>
      <c r="AF24" s="642"/>
      <c r="AG24" s="278"/>
      <c r="AH24" s="628">
        <f t="shared" si="7"/>
        <v>0</v>
      </c>
      <c r="AI24" s="629"/>
      <c r="AJ24" s="278"/>
      <c r="AK24" s="643">
        <f t="shared" si="8"/>
        <v>0</v>
      </c>
      <c r="AM24" s="642"/>
      <c r="AN24" s="278"/>
      <c r="AO24" s="628">
        <f t="shared" si="9"/>
        <v>0</v>
      </c>
      <c r="AP24" s="629"/>
      <c r="AQ24" s="278"/>
      <c r="AR24" s="643">
        <f t="shared" si="10"/>
        <v>0</v>
      </c>
      <c r="AS24" s="71"/>
      <c r="AT24" s="71"/>
      <c r="AU24" s="71"/>
      <c r="AV24" s="71"/>
      <c r="AW24" s="279">
        <f t="shared" si="11"/>
        <v>0</v>
      </c>
      <c r="AX24" s="71"/>
      <c r="AY24" s="71"/>
      <c r="AZ24" s="71"/>
      <c r="BA24" s="71"/>
      <c r="BB24" s="71"/>
      <c r="BC24" s="71"/>
    </row>
    <row r="25" spans="2:55" ht="16" x14ac:dyDescent="0.2">
      <c r="B25" s="71"/>
      <c r="C25" s="456"/>
      <c r="D25" s="457"/>
      <c r="E25" s="457"/>
      <c r="F25" s="457"/>
      <c r="G25" s="458"/>
      <c r="H25" s="459">
        <f t="shared" si="0"/>
        <v>0</v>
      </c>
      <c r="I25" s="460"/>
      <c r="K25" s="644"/>
      <c r="L25" s="461"/>
      <c r="M25" s="630">
        <f t="shared" si="1"/>
        <v>0</v>
      </c>
      <c r="N25" s="631"/>
      <c r="O25" s="461"/>
      <c r="P25" s="645">
        <f t="shared" si="2"/>
        <v>0</v>
      </c>
      <c r="R25" s="644"/>
      <c r="S25" s="461"/>
      <c r="T25" s="630">
        <f t="shared" si="3"/>
        <v>0</v>
      </c>
      <c r="U25" s="631"/>
      <c r="V25" s="461"/>
      <c r="W25" s="645">
        <f t="shared" si="4"/>
        <v>0</v>
      </c>
      <c r="Y25" s="644"/>
      <c r="Z25" s="461"/>
      <c r="AA25" s="630">
        <f t="shared" si="5"/>
        <v>0</v>
      </c>
      <c r="AB25" s="631"/>
      <c r="AC25" s="461"/>
      <c r="AD25" s="645">
        <f t="shared" si="6"/>
        <v>0</v>
      </c>
      <c r="AF25" s="644"/>
      <c r="AG25" s="461"/>
      <c r="AH25" s="630">
        <f t="shared" si="7"/>
        <v>0</v>
      </c>
      <c r="AI25" s="631"/>
      <c r="AJ25" s="461"/>
      <c r="AK25" s="645">
        <f t="shared" si="8"/>
        <v>0</v>
      </c>
      <c r="AM25" s="644"/>
      <c r="AN25" s="461"/>
      <c r="AO25" s="630">
        <f t="shared" si="9"/>
        <v>0</v>
      </c>
      <c r="AP25" s="631"/>
      <c r="AQ25" s="461"/>
      <c r="AR25" s="645">
        <f t="shared" si="10"/>
        <v>0</v>
      </c>
      <c r="AS25" s="71"/>
      <c r="AT25" s="71"/>
      <c r="AU25" s="71"/>
      <c r="AV25" s="71"/>
      <c r="AW25" s="279">
        <f t="shared" si="11"/>
        <v>0</v>
      </c>
      <c r="AX25" s="71"/>
      <c r="AY25" s="71"/>
      <c r="AZ25" s="71"/>
      <c r="BA25" s="71"/>
      <c r="BB25" s="71"/>
      <c r="BC25" s="71"/>
    </row>
    <row r="26" spans="2:55" ht="16" x14ac:dyDescent="0.2">
      <c r="B26" s="71"/>
      <c r="C26" s="280"/>
      <c r="D26" s="281"/>
      <c r="E26" s="281"/>
      <c r="F26" s="281"/>
      <c r="G26" s="282"/>
      <c r="H26" s="276">
        <f t="shared" si="0"/>
        <v>0</v>
      </c>
      <c r="I26" s="277"/>
      <c r="K26" s="642"/>
      <c r="L26" s="278"/>
      <c r="M26" s="628">
        <f t="shared" si="1"/>
        <v>0</v>
      </c>
      <c r="N26" s="629"/>
      <c r="O26" s="278"/>
      <c r="P26" s="643">
        <f t="shared" si="2"/>
        <v>0</v>
      </c>
      <c r="R26" s="642"/>
      <c r="S26" s="278"/>
      <c r="T26" s="628">
        <f t="shared" si="3"/>
        <v>0</v>
      </c>
      <c r="U26" s="629"/>
      <c r="V26" s="278"/>
      <c r="W26" s="643">
        <f t="shared" si="4"/>
        <v>0</v>
      </c>
      <c r="Y26" s="642"/>
      <c r="Z26" s="278"/>
      <c r="AA26" s="628">
        <f t="shared" si="5"/>
        <v>0</v>
      </c>
      <c r="AB26" s="629"/>
      <c r="AC26" s="278"/>
      <c r="AD26" s="643">
        <f t="shared" si="6"/>
        <v>0</v>
      </c>
      <c r="AF26" s="642"/>
      <c r="AG26" s="278"/>
      <c r="AH26" s="628">
        <f t="shared" si="7"/>
        <v>0</v>
      </c>
      <c r="AI26" s="629"/>
      <c r="AJ26" s="278"/>
      <c r="AK26" s="643">
        <f t="shared" si="8"/>
        <v>0</v>
      </c>
      <c r="AM26" s="642"/>
      <c r="AN26" s="278"/>
      <c r="AO26" s="628">
        <f t="shared" si="9"/>
        <v>0</v>
      </c>
      <c r="AP26" s="629"/>
      <c r="AQ26" s="278"/>
      <c r="AR26" s="643">
        <f t="shared" si="10"/>
        <v>0</v>
      </c>
      <c r="AS26" s="71"/>
      <c r="AT26" s="71"/>
      <c r="AU26" s="71"/>
      <c r="AV26" s="71"/>
      <c r="AW26" s="279">
        <f t="shared" si="11"/>
        <v>0</v>
      </c>
      <c r="AX26" s="71"/>
      <c r="AY26" s="71"/>
      <c r="AZ26" s="71"/>
      <c r="BA26" s="71"/>
      <c r="BB26" s="71"/>
      <c r="BC26" s="71"/>
    </row>
    <row r="27" spans="2:55" ht="16" x14ac:dyDescent="0.2">
      <c r="B27" s="71"/>
      <c r="C27" s="456"/>
      <c r="D27" s="457"/>
      <c r="E27" s="457"/>
      <c r="F27" s="457"/>
      <c r="G27" s="458"/>
      <c r="H27" s="459">
        <f t="shared" si="0"/>
        <v>0</v>
      </c>
      <c r="I27" s="460"/>
      <c r="K27" s="644"/>
      <c r="L27" s="461"/>
      <c r="M27" s="630">
        <f t="shared" si="1"/>
        <v>0</v>
      </c>
      <c r="N27" s="631"/>
      <c r="O27" s="461"/>
      <c r="P27" s="645">
        <f t="shared" si="2"/>
        <v>0</v>
      </c>
      <c r="R27" s="644"/>
      <c r="S27" s="461"/>
      <c r="T27" s="630">
        <f t="shared" si="3"/>
        <v>0</v>
      </c>
      <c r="U27" s="631">
        <v>0</v>
      </c>
      <c r="V27" s="461"/>
      <c r="W27" s="645">
        <f t="shared" si="4"/>
        <v>0</v>
      </c>
      <c r="Y27" s="644"/>
      <c r="Z27" s="461"/>
      <c r="AA27" s="630">
        <f t="shared" si="5"/>
        <v>0</v>
      </c>
      <c r="AB27" s="631"/>
      <c r="AC27" s="461"/>
      <c r="AD27" s="645">
        <f t="shared" si="6"/>
        <v>0</v>
      </c>
      <c r="AF27" s="644"/>
      <c r="AG27" s="461"/>
      <c r="AH27" s="630">
        <f t="shared" si="7"/>
        <v>0</v>
      </c>
      <c r="AI27" s="631"/>
      <c r="AJ27" s="461"/>
      <c r="AK27" s="645">
        <f t="shared" si="8"/>
        <v>0</v>
      </c>
      <c r="AM27" s="644"/>
      <c r="AN27" s="461"/>
      <c r="AO27" s="630">
        <f t="shared" si="9"/>
        <v>0</v>
      </c>
      <c r="AP27" s="631"/>
      <c r="AQ27" s="461"/>
      <c r="AR27" s="645">
        <f t="shared" si="10"/>
        <v>0</v>
      </c>
      <c r="AS27" s="71"/>
      <c r="AT27" s="71"/>
      <c r="AU27" s="71"/>
      <c r="AV27" s="71"/>
      <c r="AW27" s="279">
        <f t="shared" si="11"/>
        <v>0</v>
      </c>
      <c r="AX27" s="71"/>
      <c r="AY27" s="71"/>
      <c r="AZ27" s="71"/>
      <c r="BA27" s="71"/>
      <c r="BB27" s="71"/>
      <c r="BC27" s="71"/>
    </row>
    <row r="28" spans="2:55" ht="16" x14ac:dyDescent="0.2">
      <c r="B28" s="71"/>
      <c r="C28" s="280"/>
      <c r="D28" s="281"/>
      <c r="E28" s="281"/>
      <c r="F28" s="281"/>
      <c r="G28" s="282"/>
      <c r="H28" s="276">
        <f t="shared" si="0"/>
        <v>0</v>
      </c>
      <c r="I28" s="277"/>
      <c r="K28" s="642"/>
      <c r="L28" s="278"/>
      <c r="M28" s="628">
        <f t="shared" si="1"/>
        <v>0</v>
      </c>
      <c r="N28" s="629"/>
      <c r="O28" s="278"/>
      <c r="P28" s="643">
        <f t="shared" si="2"/>
        <v>0</v>
      </c>
      <c r="R28" s="642"/>
      <c r="S28" s="278"/>
      <c r="T28" s="628">
        <f t="shared" si="3"/>
        <v>0</v>
      </c>
      <c r="U28" s="629"/>
      <c r="V28" s="278"/>
      <c r="W28" s="643">
        <f t="shared" si="4"/>
        <v>0</v>
      </c>
      <c r="Y28" s="642"/>
      <c r="Z28" s="278"/>
      <c r="AA28" s="628">
        <f t="shared" si="5"/>
        <v>0</v>
      </c>
      <c r="AB28" s="629"/>
      <c r="AC28" s="278"/>
      <c r="AD28" s="643">
        <f t="shared" si="6"/>
        <v>0</v>
      </c>
      <c r="AF28" s="642"/>
      <c r="AG28" s="278"/>
      <c r="AH28" s="628">
        <f t="shared" si="7"/>
        <v>0</v>
      </c>
      <c r="AI28" s="629"/>
      <c r="AJ28" s="278"/>
      <c r="AK28" s="643">
        <f t="shared" si="8"/>
        <v>0</v>
      </c>
      <c r="AM28" s="642"/>
      <c r="AN28" s="278"/>
      <c r="AO28" s="628">
        <f t="shared" si="9"/>
        <v>0</v>
      </c>
      <c r="AP28" s="629"/>
      <c r="AQ28" s="278"/>
      <c r="AR28" s="643">
        <f t="shared" si="10"/>
        <v>0</v>
      </c>
      <c r="AS28" s="71"/>
      <c r="AT28" s="71"/>
      <c r="AU28" s="71"/>
      <c r="AV28" s="71"/>
      <c r="AW28" s="279">
        <f t="shared" si="11"/>
        <v>0</v>
      </c>
      <c r="AX28" s="71"/>
      <c r="AY28" s="71"/>
      <c r="AZ28" s="71"/>
      <c r="BA28" s="71"/>
      <c r="BB28" s="71"/>
      <c r="BC28" s="71"/>
    </row>
    <row r="29" spans="2:55" ht="16" customHeight="1" x14ac:dyDescent="0.2">
      <c r="B29" s="702" t="s">
        <v>171</v>
      </c>
      <c r="C29" s="456"/>
      <c r="D29" s="457"/>
      <c r="E29" s="457"/>
      <c r="F29" s="457"/>
      <c r="G29" s="458"/>
      <c r="H29" s="459">
        <f t="shared" si="0"/>
        <v>0</v>
      </c>
      <c r="I29" s="460"/>
      <c r="K29" s="644"/>
      <c r="L29" s="461"/>
      <c r="M29" s="630">
        <f t="shared" si="1"/>
        <v>0</v>
      </c>
      <c r="N29" s="631"/>
      <c r="O29" s="461"/>
      <c r="P29" s="645">
        <f t="shared" si="2"/>
        <v>0</v>
      </c>
      <c r="R29" s="644"/>
      <c r="S29" s="461"/>
      <c r="T29" s="630">
        <f t="shared" si="3"/>
        <v>0</v>
      </c>
      <c r="U29" s="631"/>
      <c r="V29" s="461"/>
      <c r="W29" s="645">
        <f t="shared" si="4"/>
        <v>0</v>
      </c>
      <c r="Y29" s="644"/>
      <c r="Z29" s="461"/>
      <c r="AA29" s="630">
        <f t="shared" si="5"/>
        <v>0</v>
      </c>
      <c r="AB29" s="631"/>
      <c r="AC29" s="461"/>
      <c r="AD29" s="645">
        <f t="shared" si="6"/>
        <v>0</v>
      </c>
      <c r="AF29" s="644"/>
      <c r="AG29" s="461"/>
      <c r="AH29" s="630">
        <f t="shared" si="7"/>
        <v>0</v>
      </c>
      <c r="AI29" s="631"/>
      <c r="AJ29" s="461"/>
      <c r="AK29" s="645">
        <f t="shared" si="8"/>
        <v>0</v>
      </c>
      <c r="AM29" s="644"/>
      <c r="AN29" s="461"/>
      <c r="AO29" s="630">
        <f t="shared" si="9"/>
        <v>0</v>
      </c>
      <c r="AP29" s="631"/>
      <c r="AQ29" s="461"/>
      <c r="AR29" s="645">
        <f t="shared" si="10"/>
        <v>0</v>
      </c>
      <c r="AS29" s="71"/>
      <c r="AT29" s="71"/>
      <c r="AU29" s="71"/>
      <c r="AV29" s="71"/>
      <c r="AW29" s="279">
        <f t="shared" si="11"/>
        <v>0</v>
      </c>
      <c r="AX29" s="71"/>
      <c r="AY29" s="71"/>
      <c r="AZ29" s="71"/>
      <c r="BA29" s="71"/>
      <c r="BB29" s="71"/>
      <c r="BC29" s="71"/>
    </row>
    <row r="30" spans="2:55" ht="16" x14ac:dyDescent="0.2">
      <c r="B30" s="702"/>
      <c r="C30" s="280"/>
      <c r="D30" s="281"/>
      <c r="E30" s="281"/>
      <c r="F30" s="281"/>
      <c r="G30" s="282"/>
      <c r="H30" s="276">
        <f t="shared" si="0"/>
        <v>0</v>
      </c>
      <c r="I30" s="277"/>
      <c r="K30" s="642"/>
      <c r="L30" s="278"/>
      <c r="M30" s="628">
        <f t="shared" si="1"/>
        <v>0</v>
      </c>
      <c r="N30" s="629"/>
      <c r="O30" s="278"/>
      <c r="P30" s="643">
        <f t="shared" si="2"/>
        <v>0</v>
      </c>
      <c r="R30" s="642"/>
      <c r="S30" s="278"/>
      <c r="T30" s="628">
        <f t="shared" si="3"/>
        <v>0</v>
      </c>
      <c r="U30" s="629"/>
      <c r="V30" s="278"/>
      <c r="W30" s="643">
        <f t="shared" si="4"/>
        <v>0</v>
      </c>
      <c r="Y30" s="642"/>
      <c r="Z30" s="278"/>
      <c r="AA30" s="628">
        <f t="shared" si="5"/>
        <v>0</v>
      </c>
      <c r="AB30" s="629"/>
      <c r="AC30" s="278"/>
      <c r="AD30" s="643">
        <f t="shared" si="6"/>
        <v>0</v>
      </c>
      <c r="AF30" s="642"/>
      <c r="AG30" s="278"/>
      <c r="AH30" s="628">
        <f t="shared" si="7"/>
        <v>0</v>
      </c>
      <c r="AI30" s="629"/>
      <c r="AJ30" s="278"/>
      <c r="AK30" s="643">
        <f t="shared" si="8"/>
        <v>0</v>
      </c>
      <c r="AM30" s="642"/>
      <c r="AN30" s="278"/>
      <c r="AO30" s="628">
        <f t="shared" si="9"/>
        <v>0</v>
      </c>
      <c r="AP30" s="629"/>
      <c r="AQ30" s="278"/>
      <c r="AR30" s="643">
        <f t="shared" si="10"/>
        <v>0</v>
      </c>
      <c r="AS30" s="71"/>
      <c r="AT30" s="71"/>
      <c r="AU30" s="71"/>
      <c r="AV30" s="71"/>
      <c r="AW30" s="279">
        <f t="shared" si="11"/>
        <v>0</v>
      </c>
      <c r="AX30" s="71"/>
      <c r="AY30" s="71"/>
      <c r="AZ30" s="71"/>
      <c r="BA30" s="71"/>
      <c r="BB30" s="71"/>
      <c r="BC30" s="71"/>
    </row>
    <row r="31" spans="2:55" ht="16" customHeight="1" x14ac:dyDescent="0.2">
      <c r="B31" s="702"/>
      <c r="C31" s="456"/>
      <c r="D31" s="457"/>
      <c r="E31" s="457"/>
      <c r="F31" s="457"/>
      <c r="G31" s="458"/>
      <c r="H31" s="459">
        <f t="shared" si="0"/>
        <v>0</v>
      </c>
      <c r="I31" s="460"/>
      <c r="K31" s="644"/>
      <c r="L31" s="461"/>
      <c r="M31" s="630">
        <f t="shared" si="1"/>
        <v>0</v>
      </c>
      <c r="N31" s="631"/>
      <c r="O31" s="461"/>
      <c r="P31" s="645">
        <f t="shared" si="2"/>
        <v>0</v>
      </c>
      <c r="R31" s="644"/>
      <c r="S31" s="461"/>
      <c r="T31" s="630">
        <f t="shared" si="3"/>
        <v>0</v>
      </c>
      <c r="U31" s="631"/>
      <c r="V31" s="461"/>
      <c r="W31" s="645">
        <f t="shared" si="4"/>
        <v>0</v>
      </c>
      <c r="Y31" s="644"/>
      <c r="Z31" s="461"/>
      <c r="AA31" s="630">
        <f t="shared" si="5"/>
        <v>0</v>
      </c>
      <c r="AB31" s="631"/>
      <c r="AC31" s="461"/>
      <c r="AD31" s="645">
        <f t="shared" si="6"/>
        <v>0</v>
      </c>
      <c r="AF31" s="644"/>
      <c r="AG31" s="461"/>
      <c r="AH31" s="630">
        <f t="shared" si="7"/>
        <v>0</v>
      </c>
      <c r="AI31" s="631"/>
      <c r="AJ31" s="461"/>
      <c r="AK31" s="645">
        <f t="shared" si="8"/>
        <v>0</v>
      </c>
      <c r="AM31" s="644"/>
      <c r="AN31" s="461"/>
      <c r="AO31" s="630">
        <f t="shared" si="9"/>
        <v>0</v>
      </c>
      <c r="AP31" s="631"/>
      <c r="AQ31" s="461"/>
      <c r="AR31" s="645">
        <f t="shared" si="10"/>
        <v>0</v>
      </c>
      <c r="AS31" s="71"/>
      <c r="AT31" s="71"/>
      <c r="AU31" s="71"/>
      <c r="AV31" s="71"/>
      <c r="AW31" s="279">
        <f t="shared" si="11"/>
        <v>0</v>
      </c>
      <c r="AX31" s="71"/>
      <c r="AY31" s="71"/>
      <c r="AZ31" s="71"/>
      <c r="BA31" s="71"/>
      <c r="BB31" s="71"/>
      <c r="BC31" s="71"/>
    </row>
    <row r="32" spans="2:55" ht="16" x14ac:dyDescent="0.2">
      <c r="B32" s="702"/>
      <c r="C32" s="280"/>
      <c r="D32" s="281"/>
      <c r="E32" s="281"/>
      <c r="F32" s="281"/>
      <c r="G32" s="282"/>
      <c r="H32" s="276">
        <f t="shared" si="0"/>
        <v>0</v>
      </c>
      <c r="I32" s="277"/>
      <c r="K32" s="642"/>
      <c r="L32" s="278"/>
      <c r="M32" s="628">
        <f t="shared" si="1"/>
        <v>0</v>
      </c>
      <c r="N32" s="629"/>
      <c r="O32" s="278"/>
      <c r="P32" s="643">
        <f t="shared" si="2"/>
        <v>0</v>
      </c>
      <c r="R32" s="642"/>
      <c r="S32" s="278"/>
      <c r="T32" s="628">
        <f t="shared" si="3"/>
        <v>0</v>
      </c>
      <c r="U32" s="629"/>
      <c r="V32" s="278"/>
      <c r="W32" s="643">
        <f t="shared" si="4"/>
        <v>0</v>
      </c>
      <c r="Y32" s="642"/>
      <c r="Z32" s="278"/>
      <c r="AA32" s="628">
        <f t="shared" si="5"/>
        <v>0</v>
      </c>
      <c r="AB32" s="629"/>
      <c r="AC32" s="278"/>
      <c r="AD32" s="643">
        <f t="shared" si="6"/>
        <v>0</v>
      </c>
      <c r="AF32" s="642"/>
      <c r="AG32" s="278"/>
      <c r="AH32" s="628">
        <f t="shared" si="7"/>
        <v>0</v>
      </c>
      <c r="AI32" s="629"/>
      <c r="AJ32" s="278"/>
      <c r="AK32" s="643">
        <f t="shared" si="8"/>
        <v>0</v>
      </c>
      <c r="AM32" s="642"/>
      <c r="AN32" s="278"/>
      <c r="AO32" s="628">
        <f t="shared" si="9"/>
        <v>0</v>
      </c>
      <c r="AP32" s="629"/>
      <c r="AQ32" s="278"/>
      <c r="AR32" s="643">
        <f t="shared" si="10"/>
        <v>0</v>
      </c>
      <c r="AS32" s="71"/>
      <c r="AT32" s="71"/>
      <c r="AU32" s="71"/>
      <c r="AV32" s="71"/>
      <c r="AW32" s="279">
        <f t="shared" si="11"/>
        <v>0</v>
      </c>
      <c r="AX32" s="71"/>
      <c r="AY32" s="71"/>
      <c r="AZ32" s="71"/>
      <c r="BA32" s="71"/>
      <c r="BB32" s="71"/>
      <c r="BC32" s="71"/>
    </row>
    <row r="33" spans="2:55" ht="16" x14ac:dyDescent="0.2">
      <c r="B33" s="702"/>
      <c r="C33" s="456"/>
      <c r="D33" s="457"/>
      <c r="E33" s="457"/>
      <c r="F33" s="457"/>
      <c r="G33" s="458"/>
      <c r="H33" s="459">
        <f t="shared" si="0"/>
        <v>0</v>
      </c>
      <c r="I33" s="460"/>
      <c r="K33" s="644"/>
      <c r="L33" s="461"/>
      <c r="M33" s="630">
        <f t="shared" si="1"/>
        <v>0</v>
      </c>
      <c r="N33" s="631"/>
      <c r="O33" s="461"/>
      <c r="P33" s="645">
        <f t="shared" si="2"/>
        <v>0</v>
      </c>
      <c r="R33" s="644"/>
      <c r="S33" s="461"/>
      <c r="T33" s="630">
        <f t="shared" si="3"/>
        <v>0</v>
      </c>
      <c r="U33" s="631"/>
      <c r="V33" s="461"/>
      <c r="W33" s="645">
        <f t="shared" si="4"/>
        <v>0</v>
      </c>
      <c r="Y33" s="644"/>
      <c r="Z33" s="461"/>
      <c r="AA33" s="630">
        <f t="shared" si="5"/>
        <v>0</v>
      </c>
      <c r="AB33" s="631"/>
      <c r="AC33" s="461"/>
      <c r="AD33" s="645">
        <f t="shared" si="6"/>
        <v>0</v>
      </c>
      <c r="AF33" s="644"/>
      <c r="AG33" s="461"/>
      <c r="AH33" s="630">
        <f t="shared" si="7"/>
        <v>0</v>
      </c>
      <c r="AI33" s="631"/>
      <c r="AJ33" s="461"/>
      <c r="AK33" s="645">
        <f t="shared" si="8"/>
        <v>0</v>
      </c>
      <c r="AM33" s="644"/>
      <c r="AN33" s="461"/>
      <c r="AO33" s="630">
        <f t="shared" si="9"/>
        <v>0</v>
      </c>
      <c r="AP33" s="631"/>
      <c r="AQ33" s="461"/>
      <c r="AR33" s="645">
        <f t="shared" si="10"/>
        <v>0</v>
      </c>
      <c r="AS33" s="71"/>
      <c r="AT33" s="71"/>
      <c r="AU33" s="71"/>
      <c r="AV33" s="71"/>
      <c r="AW33" s="279">
        <f t="shared" si="11"/>
        <v>0</v>
      </c>
      <c r="AX33" s="71"/>
      <c r="AY33" s="71"/>
      <c r="AZ33" s="71"/>
      <c r="BA33" s="71"/>
      <c r="BB33" s="71"/>
      <c r="BC33" s="71"/>
    </row>
    <row r="34" spans="2:55" ht="16" x14ac:dyDescent="0.2">
      <c r="B34" s="702"/>
      <c r="C34" s="283"/>
      <c r="D34" s="284"/>
      <c r="E34" s="284"/>
      <c r="F34" s="284"/>
      <c r="G34" s="285"/>
      <c r="H34" s="276">
        <f t="shared" si="0"/>
        <v>0</v>
      </c>
      <c r="I34" s="277"/>
      <c r="K34" s="642"/>
      <c r="L34" s="278"/>
      <c r="M34" s="628">
        <f t="shared" si="1"/>
        <v>0</v>
      </c>
      <c r="N34" s="629"/>
      <c r="O34" s="278"/>
      <c r="P34" s="643">
        <f t="shared" si="2"/>
        <v>0</v>
      </c>
      <c r="R34" s="642"/>
      <c r="S34" s="278"/>
      <c r="T34" s="628">
        <f t="shared" si="3"/>
        <v>0</v>
      </c>
      <c r="U34" s="629"/>
      <c r="V34" s="278"/>
      <c r="W34" s="643">
        <f t="shared" si="4"/>
        <v>0</v>
      </c>
      <c r="Y34" s="642"/>
      <c r="Z34" s="278"/>
      <c r="AA34" s="628">
        <f t="shared" si="5"/>
        <v>0</v>
      </c>
      <c r="AB34" s="629"/>
      <c r="AC34" s="278"/>
      <c r="AD34" s="643">
        <f t="shared" si="6"/>
        <v>0</v>
      </c>
      <c r="AF34" s="642"/>
      <c r="AG34" s="278"/>
      <c r="AH34" s="628">
        <f t="shared" si="7"/>
        <v>0</v>
      </c>
      <c r="AI34" s="629"/>
      <c r="AJ34" s="278"/>
      <c r="AK34" s="643">
        <f t="shared" si="8"/>
        <v>0</v>
      </c>
      <c r="AM34" s="642"/>
      <c r="AN34" s="278"/>
      <c r="AO34" s="628">
        <f t="shared" si="9"/>
        <v>0</v>
      </c>
      <c r="AP34" s="629"/>
      <c r="AQ34" s="278"/>
      <c r="AR34" s="643">
        <f t="shared" si="10"/>
        <v>0</v>
      </c>
      <c r="AS34" s="71"/>
      <c r="AT34" s="71"/>
      <c r="AU34" s="71"/>
      <c r="AV34" s="71"/>
      <c r="AW34" s="279">
        <f t="shared" si="11"/>
        <v>0</v>
      </c>
      <c r="AX34" s="71"/>
      <c r="AY34" s="71"/>
      <c r="AZ34" s="71"/>
      <c r="BA34" s="71"/>
      <c r="BB34" s="71"/>
      <c r="BC34" s="71"/>
    </row>
    <row r="35" spans="2:55" ht="16" x14ac:dyDescent="0.2">
      <c r="B35" s="702"/>
      <c r="C35" s="456"/>
      <c r="D35" s="457"/>
      <c r="E35" s="457"/>
      <c r="F35" s="457"/>
      <c r="G35" s="458"/>
      <c r="H35" s="459">
        <f t="shared" si="0"/>
        <v>0</v>
      </c>
      <c r="I35" s="460"/>
      <c r="K35" s="644"/>
      <c r="L35" s="461"/>
      <c r="M35" s="630">
        <f t="shared" si="1"/>
        <v>0</v>
      </c>
      <c r="N35" s="631"/>
      <c r="O35" s="461"/>
      <c r="P35" s="645">
        <f t="shared" si="2"/>
        <v>0</v>
      </c>
      <c r="R35" s="644"/>
      <c r="S35" s="461"/>
      <c r="T35" s="630">
        <f t="shared" si="3"/>
        <v>0</v>
      </c>
      <c r="U35" s="631"/>
      <c r="V35" s="461"/>
      <c r="W35" s="645">
        <f t="shared" si="4"/>
        <v>0</v>
      </c>
      <c r="Y35" s="644"/>
      <c r="Z35" s="461"/>
      <c r="AA35" s="630">
        <f t="shared" si="5"/>
        <v>0</v>
      </c>
      <c r="AB35" s="631"/>
      <c r="AC35" s="461"/>
      <c r="AD35" s="645">
        <f t="shared" si="6"/>
        <v>0</v>
      </c>
      <c r="AF35" s="644"/>
      <c r="AG35" s="461"/>
      <c r="AH35" s="630">
        <f t="shared" si="7"/>
        <v>0</v>
      </c>
      <c r="AI35" s="631"/>
      <c r="AJ35" s="461"/>
      <c r="AK35" s="645">
        <f t="shared" si="8"/>
        <v>0</v>
      </c>
      <c r="AM35" s="644"/>
      <c r="AN35" s="461"/>
      <c r="AO35" s="630">
        <f t="shared" si="9"/>
        <v>0</v>
      </c>
      <c r="AP35" s="631"/>
      <c r="AQ35" s="461"/>
      <c r="AR35" s="645">
        <f t="shared" si="10"/>
        <v>0</v>
      </c>
      <c r="AS35" s="71"/>
      <c r="AT35" s="71"/>
      <c r="AU35" s="71"/>
      <c r="AV35" s="71"/>
      <c r="AW35" s="279">
        <f t="shared" si="11"/>
        <v>0</v>
      </c>
      <c r="AX35" s="71"/>
      <c r="AY35" s="71"/>
      <c r="AZ35" s="71"/>
      <c r="BA35" s="71"/>
      <c r="BB35" s="71"/>
      <c r="BC35" s="71"/>
    </row>
    <row r="36" spans="2:55" ht="16" x14ac:dyDescent="0.2">
      <c r="B36" s="702"/>
      <c r="C36" s="280"/>
      <c r="D36" s="281"/>
      <c r="E36" s="281"/>
      <c r="F36" s="281"/>
      <c r="G36" s="282"/>
      <c r="H36" s="276">
        <f t="shared" si="0"/>
        <v>0</v>
      </c>
      <c r="I36" s="277"/>
      <c r="K36" s="642"/>
      <c r="L36" s="278"/>
      <c r="M36" s="628">
        <f t="shared" si="1"/>
        <v>0</v>
      </c>
      <c r="N36" s="629"/>
      <c r="O36" s="278"/>
      <c r="P36" s="643">
        <f t="shared" si="2"/>
        <v>0</v>
      </c>
      <c r="R36" s="642"/>
      <c r="S36" s="278"/>
      <c r="T36" s="628">
        <f t="shared" si="3"/>
        <v>0</v>
      </c>
      <c r="U36" s="629"/>
      <c r="V36" s="278"/>
      <c r="W36" s="643">
        <f t="shared" si="4"/>
        <v>0</v>
      </c>
      <c r="Y36" s="642"/>
      <c r="Z36" s="278"/>
      <c r="AA36" s="628">
        <f t="shared" si="5"/>
        <v>0</v>
      </c>
      <c r="AB36" s="629"/>
      <c r="AC36" s="278"/>
      <c r="AD36" s="643">
        <f t="shared" si="6"/>
        <v>0</v>
      </c>
      <c r="AF36" s="642"/>
      <c r="AG36" s="278"/>
      <c r="AH36" s="628">
        <f t="shared" si="7"/>
        <v>0</v>
      </c>
      <c r="AI36" s="629"/>
      <c r="AJ36" s="278"/>
      <c r="AK36" s="643">
        <f t="shared" si="8"/>
        <v>0</v>
      </c>
      <c r="AM36" s="642"/>
      <c r="AN36" s="278"/>
      <c r="AO36" s="628">
        <f t="shared" si="9"/>
        <v>0</v>
      </c>
      <c r="AP36" s="629"/>
      <c r="AQ36" s="278"/>
      <c r="AR36" s="643">
        <f t="shared" si="10"/>
        <v>0</v>
      </c>
      <c r="AS36" s="71"/>
      <c r="AT36" s="71"/>
      <c r="AU36" s="71"/>
      <c r="AV36" s="71"/>
      <c r="AW36" s="279">
        <f t="shared" si="11"/>
        <v>0</v>
      </c>
      <c r="AX36" s="71"/>
      <c r="AY36" s="71"/>
      <c r="AZ36" s="71"/>
      <c r="BA36" s="71"/>
      <c r="BB36" s="71"/>
      <c r="BC36" s="71"/>
    </row>
    <row r="37" spans="2:55" ht="16" x14ac:dyDescent="0.2">
      <c r="B37" s="702"/>
      <c r="C37" s="456"/>
      <c r="D37" s="457"/>
      <c r="E37" s="457"/>
      <c r="F37" s="457"/>
      <c r="G37" s="458"/>
      <c r="H37" s="459">
        <f t="shared" si="0"/>
        <v>0</v>
      </c>
      <c r="I37" s="460"/>
      <c r="K37" s="644"/>
      <c r="L37" s="461"/>
      <c r="M37" s="630">
        <f t="shared" si="1"/>
        <v>0</v>
      </c>
      <c r="N37" s="631"/>
      <c r="O37" s="461"/>
      <c r="P37" s="645">
        <f t="shared" si="2"/>
        <v>0</v>
      </c>
      <c r="R37" s="644"/>
      <c r="S37" s="461"/>
      <c r="T37" s="630">
        <f t="shared" si="3"/>
        <v>0</v>
      </c>
      <c r="U37" s="631"/>
      <c r="V37" s="461"/>
      <c r="W37" s="645">
        <f t="shared" si="4"/>
        <v>0</v>
      </c>
      <c r="Y37" s="644"/>
      <c r="Z37" s="461"/>
      <c r="AA37" s="630">
        <f t="shared" si="5"/>
        <v>0</v>
      </c>
      <c r="AB37" s="631"/>
      <c r="AC37" s="461"/>
      <c r="AD37" s="645">
        <f t="shared" si="6"/>
        <v>0</v>
      </c>
      <c r="AF37" s="644"/>
      <c r="AG37" s="461"/>
      <c r="AH37" s="630">
        <f t="shared" si="7"/>
        <v>0</v>
      </c>
      <c r="AI37" s="631"/>
      <c r="AJ37" s="461"/>
      <c r="AK37" s="645">
        <f t="shared" si="8"/>
        <v>0</v>
      </c>
      <c r="AM37" s="644"/>
      <c r="AN37" s="461"/>
      <c r="AO37" s="630">
        <f t="shared" si="9"/>
        <v>0</v>
      </c>
      <c r="AP37" s="631"/>
      <c r="AQ37" s="461"/>
      <c r="AR37" s="645">
        <f t="shared" si="10"/>
        <v>0</v>
      </c>
      <c r="AS37" s="71"/>
      <c r="AT37" s="71"/>
      <c r="AU37" s="71"/>
      <c r="AV37" s="71"/>
      <c r="AW37" s="279">
        <f t="shared" si="11"/>
        <v>0</v>
      </c>
      <c r="AX37" s="71"/>
      <c r="AY37" s="71"/>
      <c r="AZ37" s="71"/>
      <c r="BA37" s="71"/>
      <c r="BB37" s="71"/>
      <c r="BC37" s="71"/>
    </row>
    <row r="38" spans="2:55" ht="16" x14ac:dyDescent="0.2">
      <c r="B38" s="702"/>
      <c r="C38" s="280"/>
      <c r="D38" s="281"/>
      <c r="E38" s="281"/>
      <c r="F38" s="281"/>
      <c r="G38" s="282"/>
      <c r="H38" s="276">
        <f t="shared" si="0"/>
        <v>0</v>
      </c>
      <c r="I38" s="277"/>
      <c r="K38" s="642"/>
      <c r="L38" s="278"/>
      <c r="M38" s="628">
        <f t="shared" si="1"/>
        <v>0</v>
      </c>
      <c r="N38" s="629"/>
      <c r="O38" s="278"/>
      <c r="P38" s="643">
        <f t="shared" si="2"/>
        <v>0</v>
      </c>
      <c r="R38" s="642"/>
      <c r="S38" s="278"/>
      <c r="T38" s="628">
        <f t="shared" si="3"/>
        <v>0</v>
      </c>
      <c r="U38" s="629"/>
      <c r="V38" s="278"/>
      <c r="W38" s="643">
        <f t="shared" si="4"/>
        <v>0</v>
      </c>
      <c r="Y38" s="642"/>
      <c r="Z38" s="278"/>
      <c r="AA38" s="628">
        <f t="shared" si="5"/>
        <v>0</v>
      </c>
      <c r="AB38" s="629"/>
      <c r="AC38" s="278"/>
      <c r="AD38" s="643">
        <f t="shared" si="6"/>
        <v>0</v>
      </c>
      <c r="AF38" s="642"/>
      <c r="AG38" s="278"/>
      <c r="AH38" s="628">
        <f t="shared" si="7"/>
        <v>0</v>
      </c>
      <c r="AI38" s="629"/>
      <c r="AJ38" s="278"/>
      <c r="AK38" s="643">
        <f t="shared" si="8"/>
        <v>0</v>
      </c>
      <c r="AM38" s="642"/>
      <c r="AN38" s="278"/>
      <c r="AO38" s="628">
        <f t="shared" si="9"/>
        <v>0</v>
      </c>
      <c r="AP38" s="629"/>
      <c r="AQ38" s="278"/>
      <c r="AR38" s="643">
        <f t="shared" si="10"/>
        <v>0</v>
      </c>
      <c r="AS38" s="71"/>
      <c r="AT38" s="71"/>
      <c r="AU38" s="71"/>
      <c r="AV38" s="71"/>
      <c r="AW38" s="279">
        <f t="shared" si="11"/>
        <v>0</v>
      </c>
      <c r="AX38" s="71"/>
      <c r="AY38" s="71"/>
      <c r="AZ38" s="71"/>
      <c r="BA38" s="71"/>
      <c r="BB38" s="71"/>
      <c r="BC38" s="71"/>
    </row>
    <row r="39" spans="2:55" ht="16" x14ac:dyDescent="0.2">
      <c r="B39" s="702"/>
      <c r="C39" s="462"/>
      <c r="D39" s="463"/>
      <c r="E39" s="463"/>
      <c r="F39" s="463"/>
      <c r="G39" s="464"/>
      <c r="H39" s="465">
        <f t="shared" si="0"/>
        <v>0</v>
      </c>
      <c r="I39" s="466"/>
      <c r="K39" s="646"/>
      <c r="L39" s="467"/>
      <c r="M39" s="632">
        <f t="shared" si="1"/>
        <v>0</v>
      </c>
      <c r="N39" s="647"/>
      <c r="O39" s="467"/>
      <c r="P39" s="648">
        <f t="shared" si="2"/>
        <v>0</v>
      </c>
      <c r="R39" s="646"/>
      <c r="S39" s="467"/>
      <c r="T39" s="632">
        <f t="shared" si="3"/>
        <v>0</v>
      </c>
      <c r="U39" s="647"/>
      <c r="V39" s="467"/>
      <c r="W39" s="648">
        <f t="shared" si="4"/>
        <v>0</v>
      </c>
      <c r="Y39" s="646"/>
      <c r="Z39" s="467"/>
      <c r="AA39" s="632">
        <f t="shared" si="5"/>
        <v>0</v>
      </c>
      <c r="AB39" s="647"/>
      <c r="AC39" s="467"/>
      <c r="AD39" s="648">
        <f t="shared" si="6"/>
        <v>0</v>
      </c>
      <c r="AF39" s="646"/>
      <c r="AG39" s="467"/>
      <c r="AH39" s="632">
        <f t="shared" si="7"/>
        <v>0</v>
      </c>
      <c r="AI39" s="647"/>
      <c r="AJ39" s="467"/>
      <c r="AK39" s="648">
        <f t="shared" si="8"/>
        <v>0</v>
      </c>
      <c r="AM39" s="646"/>
      <c r="AN39" s="467"/>
      <c r="AO39" s="632">
        <f t="shared" si="9"/>
        <v>0</v>
      </c>
      <c r="AP39" s="647"/>
      <c r="AQ39" s="467"/>
      <c r="AR39" s="648">
        <f t="shared" si="10"/>
        <v>0</v>
      </c>
      <c r="AS39" s="71"/>
      <c r="AT39" s="71"/>
      <c r="AU39" s="71"/>
      <c r="AV39" s="71"/>
      <c r="AW39" s="279">
        <f t="shared" si="11"/>
        <v>0</v>
      </c>
      <c r="AX39" s="71"/>
      <c r="AY39" s="71"/>
      <c r="AZ39" s="71"/>
      <c r="BA39" s="71"/>
      <c r="BB39" s="71"/>
      <c r="BC39" s="71"/>
    </row>
    <row r="40" spans="2:55" x14ac:dyDescent="0.15">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71"/>
      <c r="AL40" s="71"/>
      <c r="AM40" s="71"/>
      <c r="AN40" s="71"/>
      <c r="AO40" s="71"/>
      <c r="AP40" s="71"/>
      <c r="AQ40" s="71"/>
      <c r="AR40" s="71"/>
      <c r="AS40" s="71"/>
      <c r="AT40" s="71"/>
      <c r="AU40" s="71"/>
      <c r="AV40" s="71"/>
      <c r="AW40" s="71"/>
      <c r="AX40" s="71"/>
      <c r="AY40" s="71"/>
      <c r="AZ40" s="71"/>
      <c r="BA40" s="71"/>
      <c r="BB40" s="71"/>
      <c r="BC40" s="71"/>
    </row>
    <row r="41" spans="2:55" x14ac:dyDescent="0.15">
      <c r="B41" s="71"/>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71"/>
      <c r="AL41" s="71"/>
      <c r="AM41" s="71"/>
      <c r="AN41" s="71"/>
      <c r="AO41" s="71"/>
      <c r="AP41" s="71"/>
      <c r="AQ41" s="71"/>
      <c r="AR41" s="71"/>
      <c r="AS41" s="71"/>
      <c r="AT41" s="71"/>
      <c r="AU41" s="71"/>
      <c r="AV41" s="71"/>
      <c r="AW41" s="71"/>
      <c r="AX41" s="71"/>
      <c r="AY41" s="71"/>
      <c r="AZ41" s="71"/>
      <c r="BA41" s="71"/>
      <c r="BB41" s="71"/>
      <c r="BC41" s="71"/>
    </row>
    <row r="42" spans="2:55" x14ac:dyDescent="0.15">
      <c r="B42" s="71"/>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71"/>
      <c r="AL42" s="71"/>
      <c r="AM42" s="71"/>
      <c r="AN42" s="71"/>
      <c r="AO42" s="71"/>
      <c r="AP42" s="71"/>
      <c r="AQ42" s="71"/>
      <c r="AR42" s="71"/>
      <c r="AS42" s="71"/>
      <c r="AT42" s="71"/>
      <c r="AU42" s="71"/>
      <c r="AV42" s="71"/>
      <c r="AW42" s="71"/>
      <c r="AX42" s="71"/>
      <c r="AY42" s="71"/>
      <c r="AZ42" s="71"/>
      <c r="BA42" s="71"/>
      <c r="BB42" s="71"/>
      <c r="BC42" s="71"/>
    </row>
    <row r="43" spans="2:55" x14ac:dyDescent="0.15">
      <c r="B43" s="71"/>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71"/>
      <c r="AL43" s="71"/>
      <c r="AM43" s="71"/>
      <c r="AN43" s="71"/>
      <c r="AO43" s="71"/>
      <c r="AP43" s="71"/>
      <c r="AQ43" s="71"/>
      <c r="AR43" s="71"/>
      <c r="AS43" s="71"/>
      <c r="AT43" s="71"/>
      <c r="AU43" s="71"/>
      <c r="AV43" s="71"/>
      <c r="AW43" s="71"/>
      <c r="AX43" s="71"/>
      <c r="AY43" s="71"/>
      <c r="AZ43" s="71"/>
      <c r="BA43" s="71"/>
      <c r="BB43" s="71"/>
      <c r="BC43" s="71"/>
    </row>
    <row r="44" spans="2:55" x14ac:dyDescent="0.15">
      <c r="B44" s="71"/>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71"/>
      <c r="AL44" s="71"/>
      <c r="AM44" s="71"/>
      <c r="AN44" s="71"/>
      <c r="AO44" s="71"/>
      <c r="AP44" s="71"/>
      <c r="AQ44" s="71"/>
      <c r="AR44" s="71"/>
      <c r="AS44" s="71"/>
      <c r="AT44" s="71"/>
      <c r="AU44" s="71"/>
      <c r="AV44" s="71"/>
      <c r="AW44" s="71"/>
      <c r="AX44" s="71"/>
      <c r="AY44" s="71"/>
      <c r="AZ44" s="71"/>
      <c r="BA44" s="71"/>
      <c r="BB44" s="71"/>
      <c r="BC44" s="71"/>
    </row>
    <row r="45" spans="2:55" x14ac:dyDescent="0.15">
      <c r="B45" s="71"/>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1"/>
      <c r="AS45" s="71"/>
      <c r="AT45" s="71"/>
      <c r="AU45" s="71"/>
      <c r="AV45" s="71"/>
      <c r="AW45" s="71"/>
      <c r="AX45" s="71"/>
      <c r="AY45" s="71"/>
      <c r="AZ45" s="71"/>
      <c r="BA45" s="71"/>
      <c r="BB45" s="71"/>
      <c r="BC45" s="71"/>
    </row>
    <row r="46" spans="2:55" x14ac:dyDescent="0.15">
      <c r="B46" s="71"/>
      <c r="C46" s="71"/>
      <c r="D46" s="71"/>
      <c r="E46" s="71"/>
      <c r="F46" s="71"/>
      <c r="G46" s="71"/>
      <c r="H46" s="71"/>
      <c r="I46" s="71"/>
      <c r="J46" s="71"/>
      <c r="K46" s="71"/>
      <c r="L46" s="71"/>
      <c r="M46" s="71"/>
      <c r="N46" s="71"/>
      <c r="O46" s="71"/>
      <c r="P46" s="71"/>
      <c r="Q46" s="71"/>
      <c r="R46" s="71"/>
      <c r="S46" s="71"/>
      <c r="T46" s="71"/>
      <c r="U46" s="71"/>
      <c r="V46" s="71"/>
      <c r="W46" s="71"/>
      <c r="X46" s="71"/>
      <c r="Y46" s="71"/>
      <c r="Z46" s="71"/>
      <c r="AA46" s="71"/>
      <c r="AB46" s="71"/>
      <c r="AC46" s="71"/>
      <c r="AD46" s="71"/>
      <c r="AE46" s="71"/>
      <c r="AF46" s="71"/>
      <c r="AG46" s="71"/>
      <c r="AH46" s="71"/>
      <c r="AI46" s="71"/>
      <c r="AJ46" s="71"/>
      <c r="AK46" s="71"/>
      <c r="AL46" s="71"/>
      <c r="AM46" s="71"/>
      <c r="AN46" s="71"/>
      <c r="AO46" s="71"/>
      <c r="AP46" s="71"/>
      <c r="AQ46" s="71"/>
      <c r="AR46" s="71"/>
      <c r="AS46" s="71"/>
      <c r="AT46" s="71"/>
      <c r="AU46" s="71"/>
      <c r="AV46" s="71"/>
      <c r="AW46" s="71"/>
      <c r="AX46" s="71"/>
      <c r="AY46" s="71"/>
      <c r="AZ46" s="71"/>
      <c r="BA46" s="71"/>
      <c r="BB46" s="71"/>
      <c r="BC46" s="71"/>
    </row>
    <row r="47" spans="2:55" x14ac:dyDescent="0.15">
      <c r="B47" s="71"/>
      <c r="C47" s="71"/>
      <c r="D47" s="71"/>
      <c r="E47" s="71"/>
      <c r="F47" s="71"/>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c r="AG47" s="71"/>
      <c r="AH47" s="71"/>
      <c r="AI47" s="71"/>
      <c r="AJ47" s="71"/>
      <c r="AK47" s="71"/>
      <c r="AL47" s="71"/>
      <c r="AM47" s="71"/>
      <c r="AN47" s="71"/>
      <c r="AO47" s="71"/>
      <c r="AP47" s="71"/>
      <c r="AQ47" s="71"/>
      <c r="AR47" s="71"/>
      <c r="AS47" s="71"/>
      <c r="AT47" s="71"/>
      <c r="AU47" s="71"/>
      <c r="AV47" s="71"/>
      <c r="AW47" s="71"/>
      <c r="AX47" s="71"/>
      <c r="AY47" s="71"/>
      <c r="AZ47" s="71"/>
      <c r="BA47" s="71"/>
      <c r="BB47" s="71"/>
      <c r="BC47" s="71"/>
    </row>
    <row r="48" spans="2:55" x14ac:dyDescent="0.15">
      <c r="B48" s="71"/>
      <c r="C48" s="71"/>
      <c r="D48" s="71"/>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71"/>
      <c r="AE48" s="71"/>
      <c r="AF48" s="71"/>
      <c r="AG48" s="71"/>
      <c r="AH48" s="71"/>
      <c r="AI48" s="71"/>
      <c r="AJ48" s="71"/>
      <c r="AK48" s="71"/>
      <c r="AL48" s="71"/>
      <c r="AM48" s="71"/>
      <c r="AN48" s="71"/>
      <c r="AO48" s="71"/>
      <c r="AP48" s="71"/>
      <c r="AQ48" s="71"/>
      <c r="AR48" s="71"/>
      <c r="AS48" s="71"/>
      <c r="AT48" s="71"/>
      <c r="AU48" s="71"/>
      <c r="AV48" s="71"/>
      <c r="AW48" s="71"/>
      <c r="AX48" s="71"/>
      <c r="AY48" s="71"/>
      <c r="AZ48" s="71"/>
      <c r="BA48" s="71"/>
      <c r="BB48" s="71"/>
      <c r="BC48" s="71"/>
    </row>
    <row r="49" spans="2:55" x14ac:dyDescent="0.15">
      <c r="B49" s="71"/>
      <c r="C49" s="71"/>
      <c r="D49" s="71"/>
      <c r="E49" s="71"/>
      <c r="F49" s="71"/>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1"/>
      <c r="AG49" s="71"/>
      <c r="AH49" s="71"/>
      <c r="AI49" s="71"/>
      <c r="AJ49" s="71"/>
      <c r="AK49" s="71"/>
      <c r="AL49" s="71"/>
      <c r="AM49" s="71"/>
      <c r="AN49" s="71"/>
      <c r="AO49" s="71"/>
      <c r="AP49" s="71"/>
      <c r="AQ49" s="71"/>
      <c r="AR49" s="71"/>
      <c r="AS49" s="71"/>
      <c r="AT49" s="71"/>
      <c r="AU49" s="71"/>
      <c r="AV49" s="71"/>
      <c r="AW49" s="71"/>
      <c r="AX49" s="71"/>
      <c r="AY49" s="71"/>
      <c r="AZ49" s="71"/>
      <c r="BA49" s="71"/>
      <c r="BB49" s="71"/>
      <c r="BC49" s="71"/>
    </row>
    <row r="50" spans="2:55" x14ac:dyDescent="0.15">
      <c r="B50" s="71"/>
      <c r="C50" s="71"/>
      <c r="D50" s="71"/>
      <c r="E50" s="71"/>
      <c r="F50" s="71"/>
      <c r="G50" s="71"/>
      <c r="H50" s="71"/>
      <c r="I50" s="71"/>
      <c r="J50" s="71"/>
      <c r="K50" s="71"/>
      <c r="L50" s="71"/>
      <c r="M50" s="71"/>
      <c r="N50" s="71"/>
      <c r="O50" s="71"/>
      <c r="P50" s="71"/>
      <c r="Q50" s="71"/>
      <c r="R50" s="71"/>
      <c r="S50" s="71"/>
      <c r="T50" s="71"/>
      <c r="U50" s="71"/>
      <c r="V50" s="71"/>
      <c r="W50" s="71"/>
      <c r="X50" s="71"/>
      <c r="Y50" s="71"/>
      <c r="Z50" s="71"/>
      <c r="AA50" s="71"/>
      <c r="AB50" s="71"/>
      <c r="AC50" s="71"/>
      <c r="AD50" s="71"/>
      <c r="AE50" s="71"/>
      <c r="AF50" s="71"/>
      <c r="AG50" s="71"/>
      <c r="AH50" s="71"/>
      <c r="AI50" s="71"/>
      <c r="AJ50" s="71"/>
      <c r="AK50" s="71"/>
      <c r="AL50" s="71"/>
      <c r="AM50" s="71"/>
      <c r="AN50" s="71"/>
      <c r="AO50" s="71"/>
      <c r="AP50" s="71"/>
      <c r="AQ50" s="71"/>
      <c r="AR50" s="71"/>
      <c r="AS50" s="71"/>
      <c r="AT50" s="71"/>
      <c r="AU50" s="71"/>
      <c r="AV50" s="71"/>
      <c r="AW50" s="71"/>
      <c r="AX50" s="71"/>
      <c r="AY50" s="71"/>
      <c r="AZ50" s="71"/>
      <c r="BA50" s="71"/>
      <c r="BB50" s="71"/>
      <c r="BC50" s="71"/>
    </row>
    <row r="51" spans="2:55" x14ac:dyDescent="0.15">
      <c r="B51" s="71"/>
      <c r="C51" s="71"/>
      <c r="D51" s="71"/>
      <c r="E51" s="71"/>
      <c r="F51" s="71"/>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71"/>
      <c r="AG51" s="71"/>
      <c r="AH51" s="71"/>
      <c r="AI51" s="71"/>
      <c r="AJ51" s="71"/>
      <c r="AK51" s="71"/>
      <c r="AL51" s="71"/>
      <c r="AM51" s="71"/>
      <c r="AN51" s="71"/>
      <c r="AO51" s="71"/>
      <c r="AP51" s="71"/>
      <c r="AQ51" s="71"/>
      <c r="AR51" s="71"/>
      <c r="AS51" s="71"/>
      <c r="AT51" s="71"/>
      <c r="AU51" s="71"/>
      <c r="AV51" s="71"/>
      <c r="AW51" s="71"/>
      <c r="AX51" s="71"/>
      <c r="AY51" s="71"/>
      <c r="AZ51" s="71"/>
      <c r="BA51" s="71"/>
      <c r="BB51" s="71"/>
      <c r="BC51" s="71"/>
    </row>
    <row r="52" spans="2:55" x14ac:dyDescent="0.15">
      <c r="B52" s="71"/>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71"/>
      <c r="AC52" s="71"/>
      <c r="AD52" s="71"/>
      <c r="AE52" s="71"/>
      <c r="AF52" s="71"/>
      <c r="AG52" s="71"/>
      <c r="AH52" s="71"/>
      <c r="AI52" s="71"/>
      <c r="AJ52" s="71"/>
      <c r="AK52" s="71"/>
      <c r="AL52" s="71"/>
      <c r="AM52" s="71"/>
      <c r="AN52" s="71"/>
      <c r="AO52" s="71"/>
      <c r="AP52" s="71"/>
      <c r="AQ52" s="71"/>
      <c r="AR52" s="71"/>
      <c r="AS52" s="71"/>
      <c r="AT52" s="71"/>
      <c r="AU52" s="71"/>
      <c r="AV52" s="71"/>
      <c r="AW52" s="71"/>
      <c r="AX52" s="71"/>
      <c r="AY52" s="71"/>
      <c r="AZ52" s="71"/>
      <c r="BA52" s="71"/>
      <c r="BB52" s="71"/>
      <c r="BC52" s="71"/>
    </row>
    <row r="53" spans="2:55" x14ac:dyDescent="0.15">
      <c r="B53" s="71"/>
      <c r="C53" s="71"/>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71"/>
      <c r="AP53" s="71"/>
      <c r="AQ53" s="71"/>
      <c r="AR53" s="71"/>
      <c r="AS53" s="71"/>
      <c r="AT53" s="71"/>
      <c r="AU53" s="71"/>
      <c r="AV53" s="71"/>
      <c r="AW53" s="71"/>
      <c r="AX53" s="71"/>
      <c r="AY53" s="71"/>
      <c r="AZ53" s="71"/>
      <c r="BA53" s="71"/>
      <c r="BB53" s="71"/>
      <c r="BC53" s="71"/>
    </row>
    <row r="54" spans="2:55" x14ac:dyDescent="0.15">
      <c r="B54" s="71"/>
      <c r="C54" s="71"/>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c r="AW54" s="71"/>
      <c r="AX54" s="71"/>
      <c r="AY54" s="71"/>
      <c r="AZ54" s="71"/>
      <c r="BA54" s="71"/>
      <c r="BB54" s="71"/>
      <c r="BC54" s="71"/>
    </row>
    <row r="55" spans="2:55" x14ac:dyDescent="0.15">
      <c r="B55" s="71"/>
      <c r="C55" s="71"/>
      <c r="D55" s="71"/>
      <c r="E55" s="71"/>
      <c r="F55" s="71"/>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71"/>
      <c r="AH55" s="71"/>
      <c r="AI55" s="71"/>
      <c r="AJ55" s="71"/>
      <c r="AK55" s="71"/>
      <c r="AL55" s="71"/>
      <c r="AM55" s="71"/>
      <c r="AN55" s="71"/>
      <c r="AO55" s="71"/>
      <c r="AP55" s="71"/>
      <c r="AQ55" s="71"/>
      <c r="AR55" s="71"/>
      <c r="AS55" s="71"/>
      <c r="AT55" s="71"/>
      <c r="AU55" s="71"/>
      <c r="AV55" s="71"/>
      <c r="AW55" s="71"/>
      <c r="AX55" s="71"/>
      <c r="AY55" s="71"/>
      <c r="AZ55" s="71"/>
      <c r="BA55" s="71"/>
      <c r="BB55" s="71"/>
      <c r="BC55" s="71"/>
    </row>
    <row r="56" spans="2:55" x14ac:dyDescent="0.15">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71"/>
      <c r="AH56" s="71"/>
      <c r="AI56" s="71"/>
      <c r="AJ56" s="71"/>
      <c r="AK56" s="71"/>
      <c r="AL56" s="71"/>
      <c r="AM56" s="71"/>
      <c r="AN56" s="71"/>
      <c r="AO56" s="71"/>
      <c r="AP56" s="71"/>
      <c r="AQ56" s="71"/>
      <c r="AR56" s="71"/>
      <c r="AS56" s="71"/>
      <c r="AT56" s="71"/>
      <c r="AU56" s="71"/>
      <c r="AV56" s="71"/>
      <c r="AW56" s="71"/>
      <c r="AX56" s="71"/>
      <c r="AY56" s="71"/>
      <c r="AZ56" s="71"/>
      <c r="BA56" s="71"/>
      <c r="BB56" s="71"/>
      <c r="BC56" s="71"/>
    </row>
    <row r="57" spans="2:55" x14ac:dyDescent="0.15">
      <c r="B57" s="71"/>
      <c r="C57" s="71"/>
      <c r="D57" s="71"/>
      <c r="E57" s="71"/>
      <c r="F57" s="71"/>
      <c r="G57" s="71"/>
      <c r="H57" s="71"/>
      <c r="I57" s="71"/>
      <c r="J57" s="71"/>
      <c r="K57" s="71"/>
      <c r="L57" s="71"/>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1"/>
      <c r="AW57" s="71"/>
      <c r="AX57" s="71"/>
      <c r="AY57" s="71"/>
      <c r="AZ57" s="71"/>
      <c r="BA57" s="71"/>
      <c r="BB57" s="71"/>
      <c r="BC57" s="71"/>
    </row>
    <row r="58" spans="2:55" x14ac:dyDescent="0.15">
      <c r="B58" s="71"/>
      <c r="C58" s="71"/>
      <c r="D58" s="71"/>
      <c r="E58" s="71"/>
      <c r="F58" s="71"/>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71"/>
      <c r="AH58" s="71"/>
      <c r="AI58" s="71"/>
      <c r="AJ58" s="71"/>
      <c r="AK58" s="71"/>
      <c r="AL58" s="71"/>
      <c r="AM58" s="71"/>
      <c r="AN58" s="71"/>
      <c r="AO58" s="71"/>
      <c r="AP58" s="71"/>
      <c r="AQ58" s="71"/>
      <c r="AR58" s="71"/>
      <c r="AS58" s="71"/>
      <c r="AT58" s="71"/>
      <c r="AU58" s="71"/>
      <c r="AV58" s="71"/>
      <c r="AW58" s="71"/>
      <c r="AX58" s="71"/>
      <c r="AY58" s="71"/>
      <c r="AZ58" s="71"/>
      <c r="BA58" s="71"/>
      <c r="BB58" s="71"/>
      <c r="BC58" s="71"/>
    </row>
    <row r="59" spans="2:55" x14ac:dyDescent="0.15">
      <c r="B59" s="71"/>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1"/>
      <c r="AL59" s="71"/>
      <c r="AM59" s="71"/>
      <c r="AN59" s="71"/>
      <c r="AO59" s="71"/>
      <c r="AP59" s="71"/>
      <c r="AQ59" s="71"/>
      <c r="AR59" s="71"/>
      <c r="AS59" s="71"/>
      <c r="AT59" s="71"/>
      <c r="AU59" s="71"/>
      <c r="AV59" s="71"/>
      <c r="AW59" s="71"/>
      <c r="AX59" s="71"/>
      <c r="AY59" s="71"/>
      <c r="AZ59" s="71"/>
      <c r="BA59" s="71"/>
      <c r="BB59" s="71"/>
      <c r="BC59" s="71"/>
    </row>
    <row r="60" spans="2:55" x14ac:dyDescent="0.15">
      <c r="B60" s="71"/>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row>
    <row r="61" spans="2:55" x14ac:dyDescent="0.15">
      <c r="B61" s="71"/>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row>
    <row r="62" spans="2:55" x14ac:dyDescent="0.15">
      <c r="B62" s="71"/>
      <c r="C62" s="71"/>
      <c r="D62" s="71"/>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71"/>
      <c r="AH62" s="71"/>
      <c r="AI62" s="71"/>
      <c r="AJ62" s="71"/>
      <c r="AK62" s="71"/>
      <c r="AL62" s="71"/>
      <c r="AM62" s="71"/>
      <c r="AN62" s="71"/>
      <c r="AO62" s="71"/>
      <c r="AP62" s="71"/>
      <c r="AQ62" s="71"/>
      <c r="AR62" s="71"/>
      <c r="AS62" s="71"/>
      <c r="AT62" s="71"/>
      <c r="AU62" s="71"/>
      <c r="AV62" s="71"/>
      <c r="AW62" s="71"/>
      <c r="AX62" s="71"/>
      <c r="AY62" s="71"/>
      <c r="AZ62" s="71"/>
      <c r="BA62" s="71"/>
      <c r="BB62" s="71"/>
      <c r="BC62" s="71"/>
    </row>
    <row r="63" spans="2:55" x14ac:dyDescent="0.15">
      <c r="B63" s="71"/>
      <c r="C63" s="71"/>
      <c r="D63" s="71"/>
      <c r="E63" s="71"/>
      <c r="F63" s="71"/>
      <c r="G63" s="71"/>
      <c r="H63" s="71"/>
      <c r="I63" s="71"/>
      <c r="J63" s="71"/>
      <c r="K63" s="71"/>
      <c r="L63" s="71"/>
      <c r="M63" s="71"/>
      <c r="N63" s="71"/>
      <c r="O63" s="71"/>
      <c r="P63" s="71"/>
      <c r="Q63" s="71"/>
      <c r="R63" s="71"/>
      <c r="S63" s="71"/>
      <c r="T63" s="71"/>
      <c r="U63" s="71"/>
      <c r="V63" s="71"/>
      <c r="W63" s="71"/>
      <c r="X63" s="71"/>
      <c r="Y63" s="71"/>
      <c r="Z63" s="71"/>
      <c r="AA63" s="71"/>
      <c r="AB63" s="71"/>
      <c r="AC63" s="71"/>
      <c r="AD63" s="71"/>
      <c r="AE63" s="71"/>
      <c r="AF63" s="71"/>
      <c r="AG63" s="71"/>
      <c r="AH63" s="71"/>
      <c r="AI63" s="71"/>
      <c r="AJ63" s="71"/>
      <c r="AK63" s="71"/>
      <c r="AL63" s="71"/>
      <c r="AM63" s="71"/>
      <c r="AN63" s="71"/>
      <c r="AO63" s="71"/>
      <c r="AP63" s="71"/>
      <c r="AQ63" s="71"/>
      <c r="AR63" s="71"/>
      <c r="AS63" s="71"/>
      <c r="AT63" s="71"/>
      <c r="AU63" s="71"/>
      <c r="AV63" s="71"/>
      <c r="AW63" s="71"/>
      <c r="AX63" s="71"/>
      <c r="AY63" s="71"/>
      <c r="AZ63" s="71"/>
      <c r="BA63" s="71"/>
      <c r="BB63" s="71"/>
      <c r="BC63" s="71"/>
    </row>
    <row r="64" spans="2:55" x14ac:dyDescent="0.15">
      <c r="B64" s="71"/>
      <c r="C64" s="71"/>
      <c r="D64" s="71"/>
      <c r="E64" s="71"/>
      <c r="F64" s="71"/>
      <c r="G64" s="71"/>
      <c r="H64" s="71"/>
      <c r="I64" s="71"/>
      <c r="J64" s="71"/>
      <c r="K64" s="71"/>
      <c r="L64" s="71"/>
      <c r="M64" s="71"/>
      <c r="N64" s="71"/>
      <c r="O64" s="71"/>
      <c r="P64" s="71"/>
      <c r="Q64" s="71"/>
      <c r="R64" s="71"/>
      <c r="S64" s="71"/>
      <c r="T64" s="71"/>
      <c r="U64" s="71"/>
      <c r="V64" s="71"/>
      <c r="W64" s="71"/>
      <c r="X64" s="71"/>
      <c r="Y64" s="71"/>
      <c r="Z64" s="71"/>
      <c r="AA64" s="71"/>
      <c r="AB64" s="71"/>
      <c r="AC64" s="71"/>
      <c r="AD64" s="71"/>
      <c r="AE64" s="71"/>
      <c r="AF64" s="71"/>
      <c r="AG64" s="71"/>
      <c r="AH64" s="71"/>
      <c r="AI64" s="71"/>
      <c r="AJ64" s="71"/>
      <c r="AK64" s="71"/>
      <c r="AL64" s="71"/>
      <c r="AM64" s="71"/>
      <c r="AN64" s="71"/>
      <c r="AO64" s="71"/>
      <c r="AP64" s="71"/>
      <c r="AQ64" s="71"/>
      <c r="AR64" s="71"/>
      <c r="AS64" s="71"/>
      <c r="AT64" s="71"/>
      <c r="AU64" s="71"/>
      <c r="AV64" s="71"/>
      <c r="AW64" s="71"/>
      <c r="AX64" s="71"/>
      <c r="AY64" s="71"/>
      <c r="AZ64" s="71"/>
      <c r="BA64" s="71"/>
      <c r="BB64" s="71"/>
      <c r="BC64" s="71"/>
    </row>
    <row r="65" spans="2:55" x14ac:dyDescent="0.15">
      <c r="B65" s="71"/>
      <c r="C65" s="71"/>
      <c r="D65" s="71"/>
      <c r="E65" s="71"/>
      <c r="F65" s="71"/>
      <c r="G65" s="71"/>
      <c r="H65" s="71"/>
      <c r="I65" s="71"/>
      <c r="J65" s="71"/>
      <c r="K65" s="71"/>
      <c r="L65" s="71"/>
      <c r="M65" s="71"/>
      <c r="N65" s="71"/>
      <c r="O65" s="71"/>
      <c r="P65" s="71"/>
      <c r="Q65" s="71"/>
      <c r="R65" s="71"/>
      <c r="S65" s="71"/>
      <c r="T65" s="71"/>
      <c r="U65" s="71"/>
      <c r="V65" s="71"/>
      <c r="W65" s="71"/>
      <c r="X65" s="71"/>
      <c r="Y65" s="71"/>
      <c r="Z65" s="71"/>
      <c r="AA65" s="71"/>
      <c r="AB65" s="71"/>
      <c r="AC65" s="71"/>
      <c r="AD65" s="71"/>
      <c r="AE65" s="71"/>
      <c r="AF65" s="71"/>
      <c r="AG65" s="71"/>
      <c r="AH65" s="71"/>
      <c r="AI65" s="71"/>
      <c r="AJ65" s="71"/>
      <c r="AK65" s="71"/>
      <c r="AL65" s="71"/>
      <c r="AM65" s="71"/>
      <c r="AN65" s="71"/>
      <c r="AO65" s="71"/>
      <c r="AP65" s="71"/>
      <c r="AQ65" s="71"/>
      <c r="AR65" s="71"/>
      <c r="AS65" s="71"/>
      <c r="AT65" s="71"/>
      <c r="AU65" s="71"/>
      <c r="AV65" s="71"/>
      <c r="AW65" s="71"/>
      <c r="AX65" s="71"/>
      <c r="AY65" s="71"/>
      <c r="AZ65" s="71"/>
      <c r="BA65" s="71"/>
      <c r="BB65" s="71"/>
      <c r="BC65" s="71"/>
    </row>
    <row r="66" spans="2:55" x14ac:dyDescent="0.15">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c r="AO66" s="71"/>
      <c r="AP66" s="71"/>
      <c r="AQ66" s="71"/>
      <c r="AR66" s="71"/>
      <c r="AS66" s="71"/>
      <c r="AT66" s="71"/>
      <c r="AU66" s="71"/>
      <c r="AV66" s="71"/>
      <c r="AW66" s="71"/>
      <c r="AX66" s="71"/>
      <c r="AY66" s="71"/>
      <c r="AZ66" s="71"/>
      <c r="BA66" s="71"/>
      <c r="BB66" s="71"/>
      <c r="BC66" s="71"/>
    </row>
    <row r="67" spans="2:55" x14ac:dyDescent="0.15">
      <c r="B67" s="71"/>
      <c r="C67" s="71"/>
      <c r="D67" s="71"/>
      <c r="E67" s="71"/>
      <c r="F67" s="71"/>
      <c r="G67" s="71"/>
      <c r="H67" s="71"/>
      <c r="I67" s="71"/>
      <c r="J67" s="71"/>
      <c r="K67" s="71"/>
      <c r="L67" s="71"/>
      <c r="M67" s="71"/>
      <c r="N67" s="71"/>
      <c r="O67" s="71"/>
      <c r="P67" s="71"/>
      <c r="Q67" s="71"/>
      <c r="R67" s="71"/>
      <c r="S67" s="71"/>
      <c r="T67" s="71"/>
      <c r="U67" s="71"/>
      <c r="V67" s="71"/>
      <c r="W67" s="71"/>
      <c r="X67" s="71"/>
      <c r="Y67" s="71"/>
      <c r="Z67" s="71"/>
      <c r="AA67" s="71"/>
      <c r="AB67" s="71"/>
      <c r="AC67" s="71"/>
      <c r="AD67" s="71"/>
      <c r="AE67" s="71"/>
      <c r="AF67" s="71"/>
      <c r="AG67" s="71"/>
      <c r="AH67" s="71"/>
      <c r="AI67" s="71"/>
      <c r="AJ67" s="71"/>
      <c r="AK67" s="71"/>
      <c r="AL67" s="71"/>
      <c r="AM67" s="71"/>
      <c r="AN67" s="71"/>
      <c r="AO67" s="71"/>
      <c r="AP67" s="71"/>
      <c r="AQ67" s="71"/>
      <c r="AR67" s="71"/>
      <c r="AS67" s="71"/>
      <c r="AT67" s="71"/>
      <c r="AU67" s="71"/>
      <c r="AV67" s="71"/>
      <c r="AW67" s="71"/>
      <c r="AX67" s="71"/>
      <c r="AY67" s="71"/>
      <c r="AZ67" s="71"/>
      <c r="BA67" s="71"/>
      <c r="BB67" s="71"/>
      <c r="BC67" s="71"/>
    </row>
    <row r="68" spans="2:55" x14ac:dyDescent="0.15">
      <c r="B68" s="71"/>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71"/>
      <c r="AL68" s="71"/>
      <c r="AM68" s="71"/>
      <c r="AN68" s="71"/>
      <c r="AO68" s="71"/>
      <c r="AP68" s="71"/>
      <c r="AQ68" s="71"/>
      <c r="AR68" s="71"/>
      <c r="AS68" s="71"/>
      <c r="AT68" s="71"/>
      <c r="AU68" s="71"/>
      <c r="AV68" s="71"/>
      <c r="AW68" s="71"/>
      <c r="AX68" s="71"/>
      <c r="AY68" s="71"/>
      <c r="AZ68" s="71"/>
      <c r="BA68" s="71"/>
      <c r="BB68" s="71"/>
      <c r="BC68" s="71"/>
    </row>
    <row r="69" spans="2:55" x14ac:dyDescent="0.15">
      <c r="B69" s="71"/>
      <c r="C69" s="71"/>
      <c r="D69" s="71"/>
      <c r="E69" s="71"/>
      <c r="F69" s="71"/>
      <c r="G69" s="71"/>
      <c r="H69" s="71"/>
      <c r="I69" s="71"/>
      <c r="J69" s="71"/>
      <c r="K69" s="71"/>
      <c r="L69" s="71"/>
      <c r="M69" s="71"/>
      <c r="N69" s="71"/>
      <c r="O69" s="71"/>
      <c r="P69" s="71"/>
      <c r="Q69" s="71"/>
      <c r="R69" s="71"/>
      <c r="S69" s="71"/>
      <c r="T69" s="71"/>
      <c r="U69" s="71"/>
      <c r="V69" s="71"/>
      <c r="W69" s="71"/>
      <c r="X69" s="71"/>
      <c r="Y69" s="71"/>
      <c r="Z69" s="71"/>
      <c r="AA69" s="71"/>
      <c r="AB69" s="71"/>
      <c r="AC69" s="71"/>
      <c r="AD69" s="71"/>
      <c r="AE69" s="71"/>
      <c r="AF69" s="71"/>
      <c r="AG69" s="71"/>
      <c r="AH69" s="71"/>
      <c r="AI69" s="71"/>
      <c r="AJ69" s="71"/>
      <c r="AK69" s="71"/>
      <c r="AL69" s="71"/>
      <c r="AM69" s="71"/>
      <c r="AN69" s="71"/>
      <c r="AO69" s="71"/>
      <c r="AP69" s="71"/>
      <c r="AQ69" s="71"/>
      <c r="AR69" s="71"/>
      <c r="AS69" s="71"/>
      <c r="AT69" s="71"/>
      <c r="AU69" s="71"/>
      <c r="AV69" s="71"/>
      <c r="AW69" s="71"/>
      <c r="AX69" s="71"/>
      <c r="AY69" s="71"/>
      <c r="AZ69" s="71"/>
      <c r="BA69" s="71"/>
      <c r="BB69" s="71"/>
      <c r="BC69" s="71"/>
    </row>
    <row r="70" spans="2:55" x14ac:dyDescent="0.15">
      <c r="B70" s="71"/>
      <c r="C70" s="71"/>
      <c r="D70" s="71"/>
      <c r="E70" s="71"/>
      <c r="F70" s="71"/>
      <c r="G70" s="71"/>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J70" s="71"/>
      <c r="AK70" s="71"/>
      <c r="AL70" s="71"/>
      <c r="AM70" s="71"/>
      <c r="AN70" s="71"/>
      <c r="AO70" s="71"/>
      <c r="AP70" s="71"/>
      <c r="AQ70" s="71"/>
      <c r="AR70" s="71"/>
      <c r="AS70" s="71"/>
      <c r="AT70" s="71"/>
      <c r="AU70" s="71"/>
      <c r="AV70" s="71"/>
      <c r="AW70" s="71"/>
      <c r="AX70" s="71"/>
      <c r="AY70" s="71"/>
      <c r="AZ70" s="71"/>
      <c r="BA70" s="71"/>
      <c r="BB70" s="71"/>
      <c r="BC70" s="71"/>
    </row>
    <row r="71" spans="2:55" x14ac:dyDescent="0.15">
      <c r="B71" s="71"/>
      <c r="C71" s="71"/>
      <c r="D71" s="71"/>
      <c r="E71" s="71"/>
      <c r="F71" s="71"/>
      <c r="G71" s="71"/>
      <c r="H71" s="71"/>
      <c r="I71" s="71"/>
      <c r="J71" s="71"/>
      <c r="K71" s="71"/>
      <c r="L71" s="71"/>
      <c r="M71" s="71"/>
      <c r="N71" s="71"/>
      <c r="O71" s="71"/>
      <c r="P71" s="71"/>
      <c r="Q71" s="71"/>
      <c r="R71" s="71"/>
      <c r="S71" s="71"/>
      <c r="T71" s="71"/>
      <c r="U71" s="71"/>
      <c r="V71" s="71"/>
      <c r="W71" s="71"/>
      <c r="X71" s="71"/>
      <c r="Y71" s="71"/>
      <c r="Z71" s="71"/>
      <c r="AA71" s="71"/>
      <c r="AB71" s="71"/>
      <c r="AC71" s="71"/>
      <c r="AD71" s="71"/>
      <c r="AE71" s="71"/>
      <c r="AF71" s="71"/>
      <c r="AG71" s="71"/>
      <c r="AH71" s="71"/>
      <c r="AI71" s="71"/>
      <c r="AJ71" s="71"/>
      <c r="AK71" s="71"/>
      <c r="AL71" s="71"/>
      <c r="AM71" s="71"/>
      <c r="AN71" s="71"/>
      <c r="AO71" s="71"/>
      <c r="AP71" s="71"/>
      <c r="AQ71" s="71"/>
      <c r="AR71" s="71"/>
      <c r="AS71" s="71"/>
      <c r="AT71" s="71"/>
      <c r="AU71" s="71"/>
      <c r="AV71" s="71"/>
      <c r="AW71" s="71"/>
      <c r="AX71" s="71"/>
      <c r="AY71" s="71"/>
      <c r="AZ71" s="71"/>
      <c r="BA71" s="71"/>
      <c r="BB71" s="71"/>
      <c r="BC71" s="71"/>
    </row>
    <row r="72" spans="2:55" x14ac:dyDescent="0.15">
      <c r="B72" s="71"/>
      <c r="C72" s="71"/>
      <c r="D72" s="71"/>
      <c r="E72" s="71"/>
      <c r="F72" s="71"/>
      <c r="G72" s="71"/>
      <c r="H72" s="71"/>
      <c r="I72" s="71"/>
      <c r="J72" s="71"/>
      <c r="K72" s="71"/>
      <c r="L72" s="71"/>
      <c r="M72" s="71"/>
      <c r="N72" s="71"/>
      <c r="O72" s="71"/>
      <c r="P72" s="71"/>
      <c r="Q72" s="71"/>
      <c r="R72" s="71"/>
      <c r="S72" s="71"/>
      <c r="T72" s="71"/>
      <c r="U72" s="71"/>
      <c r="V72" s="71"/>
      <c r="W72" s="71"/>
      <c r="X72" s="71"/>
      <c r="Y72" s="71"/>
      <c r="Z72" s="71"/>
      <c r="AA72" s="71"/>
      <c r="AB72" s="71"/>
      <c r="AC72" s="71"/>
      <c r="AD72" s="71"/>
      <c r="AE72" s="71"/>
      <c r="AF72" s="71"/>
      <c r="AG72" s="71"/>
      <c r="AH72" s="71"/>
      <c r="AI72" s="71"/>
      <c r="AJ72" s="71"/>
      <c r="AK72" s="71"/>
      <c r="AL72" s="71"/>
      <c r="AM72" s="71"/>
      <c r="AN72" s="71"/>
      <c r="AO72" s="71"/>
      <c r="AP72" s="71"/>
      <c r="AQ72" s="71"/>
      <c r="AR72" s="71"/>
      <c r="AS72" s="71"/>
      <c r="AT72" s="71"/>
      <c r="AU72" s="71"/>
      <c r="AV72" s="71"/>
      <c r="AW72" s="71"/>
      <c r="AX72" s="71"/>
      <c r="AY72" s="71"/>
      <c r="AZ72" s="71"/>
      <c r="BA72" s="71"/>
      <c r="BB72" s="71"/>
      <c r="BC72" s="71"/>
    </row>
    <row r="73" spans="2:55" x14ac:dyDescent="0.15">
      <c r="B73" s="71"/>
      <c r="C73" s="71"/>
      <c r="D73" s="71"/>
      <c r="E73" s="71"/>
      <c r="F73" s="71"/>
      <c r="G73" s="71"/>
      <c r="H73" s="71"/>
      <c r="I73" s="71"/>
      <c r="J73" s="71"/>
      <c r="K73" s="71"/>
      <c r="L73" s="71"/>
      <c r="M73" s="71"/>
      <c r="N73" s="71"/>
      <c r="O73" s="71"/>
      <c r="P73" s="71"/>
      <c r="Q73" s="71"/>
      <c r="R73" s="71"/>
      <c r="S73" s="71"/>
      <c r="T73" s="71"/>
      <c r="U73" s="71"/>
      <c r="V73" s="71"/>
      <c r="W73" s="71"/>
      <c r="X73" s="71"/>
      <c r="Y73" s="71"/>
      <c r="Z73" s="71"/>
      <c r="AA73" s="71"/>
      <c r="AB73" s="71"/>
      <c r="AC73" s="71"/>
      <c r="AD73" s="71"/>
      <c r="AE73" s="71"/>
      <c r="AF73" s="71"/>
      <c r="AG73" s="71"/>
      <c r="AH73" s="71"/>
      <c r="AI73" s="71"/>
      <c r="AJ73" s="71"/>
      <c r="AK73" s="71"/>
      <c r="AL73" s="71"/>
      <c r="AM73" s="71"/>
      <c r="AN73" s="71"/>
      <c r="AO73" s="71"/>
      <c r="AP73" s="71"/>
      <c r="AQ73" s="71"/>
      <c r="AR73" s="71"/>
      <c r="AS73" s="71"/>
      <c r="AT73" s="71"/>
      <c r="AU73" s="71"/>
      <c r="AV73" s="71"/>
      <c r="AW73" s="71"/>
      <c r="AX73" s="71"/>
      <c r="AY73" s="71"/>
      <c r="AZ73" s="71"/>
      <c r="BA73" s="71"/>
      <c r="BB73" s="71"/>
      <c r="BC73" s="71"/>
    </row>
    <row r="74" spans="2:55" x14ac:dyDescent="0.15">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71"/>
      <c r="AL74" s="71"/>
      <c r="AM74" s="71"/>
      <c r="AN74" s="71"/>
      <c r="AO74" s="71"/>
      <c r="AP74" s="71"/>
      <c r="AQ74" s="71"/>
      <c r="AR74" s="71"/>
      <c r="AS74" s="71"/>
      <c r="AT74" s="71"/>
      <c r="AU74" s="71"/>
      <c r="AV74" s="71"/>
      <c r="AW74" s="71"/>
      <c r="AX74" s="71"/>
      <c r="AY74" s="71"/>
      <c r="AZ74" s="71"/>
      <c r="BA74" s="71"/>
      <c r="BB74" s="71"/>
      <c r="BC74" s="71"/>
    </row>
    <row r="75" spans="2:55" x14ac:dyDescent="0.15">
      <c r="B75" s="71"/>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c r="AK75" s="71"/>
      <c r="AL75" s="71"/>
      <c r="AM75" s="71"/>
      <c r="AN75" s="71"/>
      <c r="AO75" s="71"/>
      <c r="AP75" s="71"/>
      <c r="AQ75" s="71"/>
      <c r="AR75" s="71"/>
      <c r="AS75" s="71"/>
      <c r="AT75" s="71"/>
      <c r="AU75" s="71"/>
      <c r="AV75" s="71"/>
      <c r="AW75" s="71"/>
      <c r="AX75" s="71"/>
      <c r="AY75" s="71"/>
      <c r="AZ75" s="71"/>
      <c r="BA75" s="71"/>
      <c r="BB75" s="71"/>
      <c r="BC75" s="71"/>
    </row>
    <row r="76" spans="2:55" x14ac:dyDescent="0.15">
      <c r="B76" s="71"/>
      <c r="C76" s="71"/>
      <c r="D76" s="71"/>
      <c r="E76" s="71"/>
      <c r="F76" s="71"/>
      <c r="G76" s="71"/>
      <c r="H76" s="71"/>
      <c r="I76" s="71"/>
      <c r="J76" s="71"/>
      <c r="K76" s="71"/>
      <c r="L76" s="71"/>
      <c r="M76" s="71"/>
      <c r="N76" s="71"/>
      <c r="O76" s="71"/>
      <c r="P76" s="71"/>
      <c r="Q76" s="71"/>
      <c r="R76" s="71"/>
      <c r="S76" s="71"/>
      <c r="T76" s="71"/>
      <c r="U76" s="71"/>
      <c r="V76" s="71"/>
      <c r="W76" s="71"/>
      <c r="X76" s="71"/>
      <c r="Y76" s="71"/>
      <c r="Z76" s="71"/>
      <c r="AA76" s="71"/>
      <c r="AB76" s="71"/>
      <c r="AC76" s="71"/>
      <c r="AD76" s="71"/>
      <c r="AE76" s="71"/>
      <c r="AF76" s="71"/>
      <c r="AG76" s="71"/>
      <c r="AH76" s="71"/>
      <c r="AI76" s="71"/>
      <c r="AJ76" s="71"/>
      <c r="AK76" s="71"/>
      <c r="AL76" s="71"/>
      <c r="AM76" s="71"/>
      <c r="AN76" s="71"/>
      <c r="AO76" s="71"/>
      <c r="AP76" s="71"/>
      <c r="AQ76" s="71"/>
      <c r="AR76" s="71"/>
      <c r="AS76" s="71"/>
      <c r="AT76" s="71"/>
      <c r="AU76" s="71"/>
      <c r="AV76" s="71"/>
      <c r="AW76" s="71"/>
      <c r="AX76" s="71"/>
      <c r="AY76" s="71"/>
      <c r="AZ76" s="71"/>
      <c r="BA76" s="71"/>
      <c r="BB76" s="71"/>
      <c r="BC76" s="71"/>
    </row>
    <row r="77" spans="2:55" x14ac:dyDescent="0.15">
      <c r="B77" s="71"/>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71"/>
      <c r="AL77" s="71"/>
      <c r="AM77" s="71"/>
      <c r="AN77" s="71"/>
      <c r="AO77" s="71"/>
      <c r="AP77" s="71"/>
      <c r="AQ77" s="71"/>
      <c r="AR77" s="71"/>
      <c r="AS77" s="71"/>
      <c r="AT77" s="71"/>
      <c r="AU77" s="71"/>
      <c r="AV77" s="71"/>
      <c r="AW77" s="71"/>
      <c r="AX77" s="71"/>
      <c r="AY77" s="71"/>
      <c r="AZ77" s="71"/>
      <c r="BA77" s="71"/>
      <c r="BB77" s="71"/>
      <c r="BC77" s="71"/>
    </row>
    <row r="78" spans="2:55" x14ac:dyDescent="0.15">
      <c r="B78" s="71"/>
      <c r="C78" s="71"/>
      <c r="D78" s="71"/>
      <c r="E78" s="71"/>
      <c r="F78" s="71"/>
      <c r="G78" s="71"/>
      <c r="H78" s="71"/>
      <c r="I78" s="71"/>
      <c r="J78" s="71"/>
      <c r="K78" s="71"/>
      <c r="L78" s="71"/>
      <c r="M78" s="71"/>
      <c r="N78" s="71"/>
      <c r="O78" s="71"/>
      <c r="P78" s="71"/>
      <c r="Q78" s="71"/>
      <c r="R78" s="71"/>
      <c r="S78" s="71"/>
      <c r="T78" s="71"/>
      <c r="U78" s="71"/>
      <c r="V78" s="71"/>
      <c r="W78" s="71"/>
      <c r="X78" s="71"/>
      <c r="Y78" s="71"/>
      <c r="Z78" s="71"/>
      <c r="AA78" s="71"/>
      <c r="AB78" s="71"/>
      <c r="AC78" s="71"/>
      <c r="AD78" s="71"/>
      <c r="AE78" s="71"/>
      <c r="AF78" s="71"/>
      <c r="AG78" s="71"/>
      <c r="AH78" s="71"/>
      <c r="AI78" s="71"/>
      <c r="AJ78" s="71"/>
      <c r="AK78" s="71"/>
      <c r="AL78" s="71"/>
      <c r="AM78" s="71"/>
      <c r="AN78" s="71"/>
      <c r="AO78" s="71"/>
      <c r="AP78" s="71"/>
      <c r="AQ78" s="71"/>
      <c r="AR78" s="71"/>
      <c r="AS78" s="71"/>
      <c r="AT78" s="71"/>
      <c r="AU78" s="71"/>
      <c r="AV78" s="71"/>
      <c r="AW78" s="71"/>
      <c r="AX78" s="71"/>
      <c r="AY78" s="71"/>
      <c r="AZ78" s="71"/>
      <c r="BA78" s="71"/>
      <c r="BB78" s="71"/>
      <c r="BC78" s="71"/>
    </row>
    <row r="79" spans="2:55" x14ac:dyDescent="0.15">
      <c r="B79" s="71"/>
      <c r="C79" s="71"/>
      <c r="D79" s="71"/>
      <c r="E79" s="71"/>
      <c r="F79" s="71"/>
      <c r="G79" s="71"/>
      <c r="H79" s="71"/>
      <c r="I79" s="71"/>
      <c r="J79" s="71"/>
      <c r="K79" s="71"/>
      <c r="L79" s="71"/>
      <c r="M79" s="71"/>
      <c r="N79" s="71"/>
      <c r="O79" s="71"/>
      <c r="P79" s="71"/>
      <c r="Q79" s="71"/>
      <c r="R79" s="71"/>
      <c r="S79" s="71"/>
      <c r="T79" s="71"/>
      <c r="U79" s="71"/>
      <c r="V79" s="71"/>
      <c r="W79" s="71"/>
      <c r="X79" s="71"/>
      <c r="Y79" s="71"/>
      <c r="Z79" s="71"/>
      <c r="AA79" s="71"/>
      <c r="AB79" s="71"/>
      <c r="AC79" s="71"/>
      <c r="AD79" s="71"/>
      <c r="AE79" s="71"/>
      <c r="AF79" s="71"/>
      <c r="AG79" s="71"/>
      <c r="AH79" s="71"/>
      <c r="AI79" s="71"/>
      <c r="AJ79" s="71"/>
      <c r="AK79" s="71"/>
      <c r="AL79" s="71"/>
      <c r="AM79" s="71"/>
      <c r="AN79" s="71"/>
      <c r="AO79" s="71"/>
      <c r="AP79" s="71"/>
      <c r="AQ79" s="71"/>
      <c r="AR79" s="71"/>
      <c r="AS79" s="71"/>
      <c r="AT79" s="71"/>
      <c r="AU79" s="71"/>
      <c r="AV79" s="71"/>
      <c r="AW79" s="71"/>
      <c r="AX79" s="71"/>
      <c r="AY79" s="71"/>
      <c r="AZ79" s="71"/>
      <c r="BA79" s="71"/>
      <c r="BB79" s="71"/>
      <c r="BC79" s="71"/>
    </row>
    <row r="80" spans="2:55" x14ac:dyDescent="0.15">
      <c r="B80" s="71"/>
      <c r="C80" s="71"/>
      <c r="D80" s="71"/>
      <c r="E80" s="71"/>
      <c r="F80" s="71"/>
      <c r="G80" s="71"/>
      <c r="H80" s="71"/>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c r="AH80" s="71"/>
      <c r="AI80" s="71"/>
      <c r="AJ80" s="71"/>
      <c r="AK80" s="71"/>
      <c r="AL80" s="71"/>
      <c r="AM80" s="71"/>
      <c r="AN80" s="71"/>
      <c r="AO80" s="71"/>
      <c r="AP80" s="71"/>
      <c r="AQ80" s="71"/>
      <c r="AR80" s="71"/>
      <c r="AS80" s="71"/>
      <c r="AT80" s="71"/>
      <c r="AU80" s="71"/>
      <c r="AV80" s="71"/>
      <c r="AW80" s="71"/>
      <c r="AX80" s="71"/>
      <c r="AY80" s="71"/>
      <c r="AZ80" s="71"/>
      <c r="BA80" s="71"/>
      <c r="BB80" s="71"/>
      <c r="BC80" s="71"/>
    </row>
    <row r="81" spans="2:55" x14ac:dyDescent="0.15">
      <c r="B81" s="71"/>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71"/>
      <c r="AS81" s="71"/>
      <c r="AT81" s="71"/>
      <c r="AU81" s="71"/>
      <c r="AV81" s="71"/>
      <c r="AW81" s="71"/>
      <c r="AX81" s="71"/>
      <c r="AY81" s="71"/>
      <c r="AZ81" s="71"/>
      <c r="BA81" s="71"/>
      <c r="BB81" s="71"/>
      <c r="BC81" s="71"/>
    </row>
    <row r="82" spans="2:55" x14ac:dyDescent="0.15">
      <c r="B82" s="71"/>
      <c r="C82" s="71"/>
      <c r="D82" s="71"/>
      <c r="E82" s="71"/>
      <c r="F82" s="71"/>
      <c r="G82" s="71"/>
      <c r="H82" s="71"/>
      <c r="I82" s="71"/>
      <c r="J82" s="71"/>
      <c r="K82" s="71"/>
      <c r="L82" s="71"/>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71"/>
      <c r="AL82" s="71"/>
      <c r="AM82" s="71"/>
      <c r="AN82" s="71"/>
      <c r="AO82" s="71"/>
      <c r="AP82" s="71"/>
      <c r="AQ82" s="71"/>
      <c r="AR82" s="71"/>
      <c r="AS82" s="71"/>
      <c r="AT82" s="71"/>
      <c r="AU82" s="71"/>
      <c r="AV82" s="71"/>
      <c r="AW82" s="71"/>
      <c r="AX82" s="71"/>
      <c r="AY82" s="71"/>
      <c r="AZ82" s="71"/>
      <c r="BA82" s="71"/>
      <c r="BB82" s="71"/>
      <c r="BC82" s="71"/>
    </row>
    <row r="83" spans="2:55" x14ac:dyDescent="0.15">
      <c r="B83" s="71"/>
      <c r="C83" s="71"/>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row>
    <row r="84" spans="2:55" x14ac:dyDescent="0.15">
      <c r="B84" s="71"/>
      <c r="C84" s="71"/>
      <c r="D84" s="71"/>
      <c r="E84" s="71"/>
      <c r="F84" s="71"/>
      <c r="G84" s="71"/>
      <c r="H84" s="71"/>
      <c r="I84" s="71"/>
      <c r="J84" s="71"/>
      <c r="K84" s="71"/>
      <c r="L84" s="71"/>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1"/>
      <c r="AS84" s="71"/>
      <c r="AT84" s="71"/>
      <c r="AU84" s="71"/>
      <c r="AV84" s="71"/>
      <c r="AW84" s="71"/>
      <c r="AX84" s="71"/>
      <c r="AY84" s="71"/>
      <c r="AZ84" s="71"/>
      <c r="BA84" s="71"/>
      <c r="BB84" s="71"/>
      <c r="BC84" s="71"/>
    </row>
    <row r="85" spans="2:55" x14ac:dyDescent="0.15">
      <c r="B85" s="71"/>
      <c r="C85" s="71"/>
      <c r="D85" s="71"/>
      <c r="E85" s="71"/>
      <c r="F85" s="71"/>
      <c r="G85" s="71"/>
      <c r="H85" s="71"/>
      <c r="I85" s="71"/>
      <c r="J85" s="71"/>
      <c r="K85" s="71"/>
      <c r="L85" s="71"/>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1"/>
      <c r="AS85" s="71"/>
      <c r="AT85" s="71"/>
      <c r="AU85" s="71"/>
      <c r="AV85" s="71"/>
      <c r="AW85" s="71"/>
      <c r="AX85" s="71"/>
      <c r="AY85" s="71"/>
      <c r="AZ85" s="71"/>
      <c r="BA85" s="71"/>
      <c r="BB85" s="71"/>
      <c r="BC85" s="71"/>
    </row>
    <row r="86" spans="2:55" x14ac:dyDescent="0.15">
      <c r="B86" s="71"/>
      <c r="C86" s="71"/>
      <c r="D86" s="71"/>
      <c r="E86" s="71"/>
      <c r="F86" s="71"/>
      <c r="G86" s="71"/>
      <c r="H86" s="71"/>
      <c r="I86" s="71"/>
      <c r="J86" s="71"/>
      <c r="K86" s="71"/>
      <c r="L86" s="71"/>
      <c r="M86" s="71"/>
      <c r="N86" s="71"/>
      <c r="O86" s="71"/>
      <c r="P86" s="71"/>
      <c r="Q86" s="71"/>
      <c r="R86" s="71"/>
      <c r="S86" s="71"/>
      <c r="T86" s="71"/>
      <c r="U86" s="71"/>
      <c r="V86" s="71"/>
      <c r="W86" s="71"/>
      <c r="X86" s="71"/>
      <c r="Y86" s="71"/>
      <c r="Z86" s="71"/>
      <c r="AA86" s="71"/>
      <c r="AB86" s="71"/>
      <c r="AC86" s="71"/>
      <c r="AD86" s="71"/>
      <c r="AE86" s="71"/>
      <c r="AF86" s="71"/>
      <c r="AG86" s="71"/>
      <c r="AH86" s="71"/>
      <c r="AI86" s="71"/>
      <c r="AJ86" s="71"/>
      <c r="AK86" s="71"/>
      <c r="AL86" s="71"/>
      <c r="AM86" s="71"/>
      <c r="AN86" s="71"/>
      <c r="AO86" s="71"/>
      <c r="AP86" s="71"/>
      <c r="AQ86" s="71"/>
      <c r="AR86" s="71"/>
      <c r="AS86" s="71"/>
      <c r="AT86" s="71"/>
      <c r="AU86" s="71"/>
      <c r="AV86" s="71"/>
      <c r="AW86" s="71"/>
      <c r="AX86" s="71"/>
      <c r="AY86" s="71"/>
      <c r="AZ86" s="71"/>
      <c r="BA86" s="71"/>
      <c r="BB86" s="71"/>
      <c r="BC86" s="71"/>
    </row>
    <row r="87" spans="2:55" x14ac:dyDescent="0.15">
      <c r="B87" s="71"/>
      <c r="C87" s="71"/>
      <c r="D87" s="71"/>
      <c r="E87" s="71"/>
      <c r="F87" s="71"/>
      <c r="G87" s="71"/>
      <c r="H87" s="71"/>
      <c r="I87" s="71"/>
      <c r="J87" s="71"/>
      <c r="K87" s="71"/>
      <c r="L87" s="71"/>
      <c r="M87" s="71"/>
      <c r="N87" s="71"/>
      <c r="O87" s="71"/>
      <c r="P87" s="71"/>
      <c r="Q87" s="71"/>
      <c r="R87" s="71"/>
      <c r="S87" s="71"/>
      <c r="T87" s="71"/>
      <c r="U87" s="71"/>
      <c r="V87" s="71"/>
      <c r="W87" s="71"/>
      <c r="X87" s="71"/>
      <c r="Y87" s="71"/>
      <c r="Z87" s="71"/>
      <c r="AA87" s="71"/>
      <c r="AB87" s="71"/>
      <c r="AC87" s="71"/>
      <c r="AD87" s="71"/>
      <c r="AE87" s="71"/>
      <c r="AF87" s="71"/>
      <c r="AG87" s="71"/>
      <c r="AH87" s="71"/>
      <c r="AI87" s="71"/>
      <c r="AJ87" s="71"/>
      <c r="AK87" s="71"/>
      <c r="AL87" s="71"/>
      <c r="AM87" s="71"/>
      <c r="AN87" s="71"/>
      <c r="AO87" s="71"/>
      <c r="AP87" s="71"/>
      <c r="AQ87" s="71"/>
      <c r="AR87" s="71"/>
      <c r="AS87" s="71"/>
      <c r="AT87" s="71"/>
      <c r="AU87" s="71"/>
      <c r="AV87" s="71"/>
      <c r="AW87" s="71"/>
      <c r="AX87" s="71"/>
      <c r="AY87" s="71"/>
      <c r="AZ87" s="71"/>
      <c r="BA87" s="71"/>
      <c r="BB87" s="71"/>
      <c r="BC87" s="71"/>
    </row>
    <row r="88" spans="2:55" x14ac:dyDescent="0.15">
      <c r="B88" s="71"/>
      <c r="C88" s="71"/>
      <c r="D88" s="71"/>
      <c r="E88" s="71"/>
      <c r="F88" s="71"/>
      <c r="G88" s="71"/>
      <c r="H88" s="71"/>
      <c r="I88" s="71"/>
      <c r="J88" s="71"/>
      <c r="K88" s="71"/>
      <c r="L88" s="71"/>
      <c r="M88" s="71"/>
      <c r="N88" s="71"/>
      <c r="O88" s="71"/>
      <c r="P88" s="71"/>
      <c r="Q88" s="71"/>
      <c r="R88" s="71"/>
      <c r="S88" s="71"/>
      <c r="T88" s="71"/>
      <c r="U88" s="71"/>
      <c r="V88" s="71"/>
      <c r="W88" s="71"/>
      <c r="X88" s="71"/>
      <c r="Y88" s="71"/>
      <c r="Z88" s="71"/>
      <c r="AA88" s="71"/>
      <c r="AB88" s="71"/>
      <c r="AC88" s="71"/>
      <c r="AD88" s="71"/>
      <c r="AE88" s="71"/>
      <c r="AF88" s="71"/>
      <c r="AG88" s="71"/>
      <c r="AH88" s="71"/>
      <c r="AI88" s="71"/>
      <c r="AJ88" s="71"/>
      <c r="AK88" s="71"/>
      <c r="AL88" s="71"/>
      <c r="AM88" s="71"/>
      <c r="AN88" s="71"/>
      <c r="AO88" s="71"/>
      <c r="AP88" s="71"/>
      <c r="AQ88" s="71"/>
      <c r="AR88" s="71"/>
      <c r="AS88" s="71"/>
      <c r="AT88" s="71"/>
      <c r="AU88" s="71"/>
      <c r="AV88" s="71"/>
      <c r="AW88" s="71"/>
      <c r="AX88" s="71"/>
      <c r="AY88" s="71"/>
      <c r="AZ88" s="71"/>
      <c r="BA88" s="71"/>
      <c r="BB88" s="71"/>
      <c r="BC88" s="71"/>
    </row>
    <row r="89" spans="2:55" x14ac:dyDescent="0.15">
      <c r="B89" s="71"/>
      <c r="C89" s="71"/>
      <c r="D89" s="71"/>
      <c r="E89" s="71"/>
      <c r="F89" s="71"/>
      <c r="G89" s="71"/>
      <c r="H89" s="71"/>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71"/>
      <c r="AL89" s="71"/>
      <c r="AM89" s="71"/>
      <c r="AN89" s="71"/>
      <c r="AO89" s="71"/>
      <c r="AP89" s="71"/>
      <c r="AQ89" s="71"/>
      <c r="AR89" s="71"/>
      <c r="AS89" s="71"/>
      <c r="AT89" s="71"/>
      <c r="AU89" s="71"/>
      <c r="AV89" s="71"/>
      <c r="AW89" s="71"/>
      <c r="AX89" s="71"/>
      <c r="AY89" s="71"/>
      <c r="AZ89" s="71"/>
      <c r="BA89" s="71"/>
      <c r="BB89" s="71"/>
      <c r="BC89" s="71"/>
    </row>
    <row r="90" spans="2:55" x14ac:dyDescent="0.15">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71"/>
      <c r="AL90" s="71"/>
      <c r="AM90" s="71"/>
      <c r="AN90" s="71"/>
      <c r="AO90" s="71"/>
      <c r="AP90" s="71"/>
      <c r="AQ90" s="71"/>
      <c r="AR90" s="71"/>
      <c r="AS90" s="71"/>
      <c r="AT90" s="71"/>
      <c r="AU90" s="71"/>
      <c r="AV90" s="71"/>
      <c r="AW90" s="71"/>
      <c r="AX90" s="71"/>
      <c r="AY90" s="71"/>
      <c r="AZ90" s="71"/>
      <c r="BA90" s="71"/>
      <c r="BB90" s="71"/>
      <c r="BC90" s="71"/>
    </row>
    <row r="91" spans="2:55" x14ac:dyDescent="0.15">
      <c r="B91" s="71"/>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71"/>
      <c r="AT91" s="71"/>
      <c r="AU91" s="71"/>
      <c r="AV91" s="71"/>
      <c r="AW91" s="71"/>
      <c r="AX91" s="71"/>
      <c r="AY91" s="71"/>
      <c r="AZ91" s="71"/>
      <c r="BA91" s="71"/>
      <c r="BB91" s="71"/>
      <c r="BC91" s="71"/>
    </row>
    <row r="92" spans="2:55" x14ac:dyDescent="0.15">
      <c r="B92" s="71"/>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71"/>
      <c r="AT92" s="71"/>
      <c r="AU92" s="71"/>
      <c r="AV92" s="71"/>
      <c r="AW92" s="71"/>
      <c r="AX92" s="71"/>
      <c r="AY92" s="71"/>
      <c r="AZ92" s="71"/>
      <c r="BA92" s="71"/>
      <c r="BB92" s="71"/>
      <c r="BC92" s="71"/>
    </row>
    <row r="93" spans="2:55" x14ac:dyDescent="0.15">
      <c r="B93" s="71"/>
      <c r="C93" s="71"/>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71"/>
      <c r="AQ93" s="71"/>
      <c r="AR93" s="71"/>
      <c r="AS93" s="71"/>
      <c r="AT93" s="71"/>
      <c r="AU93" s="71"/>
      <c r="AV93" s="71"/>
      <c r="AW93" s="71"/>
      <c r="AX93" s="71"/>
      <c r="AY93" s="71"/>
      <c r="AZ93" s="71"/>
      <c r="BA93" s="71"/>
      <c r="BB93" s="71"/>
      <c r="BC93" s="71"/>
    </row>
    <row r="94" spans="2:55" x14ac:dyDescent="0.15">
      <c r="B94" s="71"/>
      <c r="C94" s="71"/>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71"/>
      <c r="AQ94" s="71"/>
      <c r="AR94" s="71"/>
      <c r="AS94" s="71"/>
      <c r="AT94" s="71"/>
      <c r="AU94" s="71"/>
      <c r="AV94" s="71"/>
      <c r="AW94" s="71"/>
      <c r="AX94" s="71"/>
      <c r="AY94" s="71"/>
      <c r="AZ94" s="71"/>
      <c r="BA94" s="71"/>
      <c r="BB94" s="71"/>
      <c r="BC94" s="71"/>
    </row>
    <row r="95" spans="2:55" x14ac:dyDescent="0.15">
      <c r="B95" s="71"/>
      <c r="C95" s="71"/>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71"/>
      <c r="AQ95" s="71"/>
      <c r="AR95" s="71"/>
      <c r="AS95" s="71"/>
      <c r="AT95" s="71"/>
      <c r="AU95" s="71"/>
      <c r="AV95" s="71"/>
      <c r="AW95" s="71"/>
      <c r="AX95" s="71"/>
      <c r="AY95" s="71"/>
      <c r="AZ95" s="71"/>
      <c r="BA95" s="71"/>
      <c r="BB95" s="71"/>
      <c r="BC95" s="71"/>
    </row>
    <row r="96" spans="2:55" x14ac:dyDescent="0.15">
      <c r="B96" s="71"/>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c r="AS96" s="71"/>
      <c r="AT96" s="71"/>
      <c r="AU96" s="71"/>
      <c r="AV96" s="71"/>
      <c r="AW96" s="71"/>
      <c r="AX96" s="71"/>
      <c r="AY96" s="71"/>
      <c r="AZ96" s="71"/>
      <c r="BA96" s="71"/>
      <c r="BB96" s="71"/>
      <c r="BC96" s="71"/>
    </row>
    <row r="97" spans="2:55" x14ac:dyDescent="0.15">
      <c r="B97" s="71"/>
      <c r="C97" s="71"/>
      <c r="D97" s="71"/>
      <c r="E97" s="71"/>
      <c r="F97" s="71"/>
      <c r="G97" s="71"/>
      <c r="H97" s="71"/>
      <c r="I97" s="71"/>
      <c r="J97" s="71"/>
      <c r="K97" s="71"/>
      <c r="L97" s="71"/>
      <c r="M97" s="71"/>
      <c r="N97" s="71"/>
      <c r="O97" s="71"/>
      <c r="P97" s="71"/>
      <c r="Q97" s="71"/>
      <c r="R97" s="71"/>
      <c r="S97" s="71"/>
      <c r="T97" s="71"/>
      <c r="U97" s="71"/>
      <c r="V97" s="71"/>
      <c r="W97" s="71"/>
      <c r="X97" s="71"/>
      <c r="Y97" s="71"/>
      <c r="Z97" s="71"/>
      <c r="AA97" s="71"/>
      <c r="AB97" s="71"/>
      <c r="AC97" s="71"/>
      <c r="AD97" s="71"/>
      <c r="AE97" s="71"/>
      <c r="AF97" s="71"/>
      <c r="AG97" s="71"/>
      <c r="AH97" s="71"/>
      <c r="AI97" s="71"/>
      <c r="AJ97" s="71"/>
      <c r="AK97" s="71"/>
      <c r="AL97" s="71"/>
      <c r="AM97" s="71"/>
      <c r="AN97" s="71"/>
      <c r="AO97" s="71"/>
      <c r="AP97" s="71"/>
      <c r="AQ97" s="71"/>
      <c r="AR97" s="71"/>
      <c r="AS97" s="71"/>
      <c r="AT97" s="71"/>
      <c r="AU97" s="71"/>
      <c r="AV97" s="71"/>
      <c r="AW97" s="71"/>
      <c r="AX97" s="71"/>
      <c r="AY97" s="71"/>
      <c r="AZ97" s="71"/>
      <c r="BA97" s="71"/>
      <c r="BB97" s="71"/>
      <c r="BC97" s="71"/>
    </row>
    <row r="98" spans="2:55" x14ac:dyDescent="0.15">
      <c r="B98" s="71"/>
      <c r="C98" s="71"/>
      <c r="D98" s="71"/>
      <c r="E98" s="71"/>
      <c r="F98" s="71"/>
      <c r="G98" s="71"/>
      <c r="H98" s="71"/>
      <c r="I98" s="71"/>
      <c r="J98" s="71"/>
      <c r="K98" s="71"/>
      <c r="L98" s="71"/>
      <c r="M98" s="71"/>
      <c r="N98" s="71"/>
      <c r="O98" s="71"/>
      <c r="P98" s="71"/>
      <c r="Q98" s="71"/>
      <c r="R98" s="71"/>
      <c r="S98" s="71"/>
      <c r="T98" s="71"/>
      <c r="U98" s="71"/>
      <c r="V98" s="71"/>
      <c r="W98" s="71"/>
      <c r="X98" s="71"/>
      <c r="Y98" s="71"/>
      <c r="Z98" s="71"/>
      <c r="AA98" s="71"/>
      <c r="AB98" s="71"/>
      <c r="AC98" s="71"/>
      <c r="AD98" s="71"/>
      <c r="AE98" s="71"/>
      <c r="AF98" s="71"/>
      <c r="AG98" s="71"/>
      <c r="AH98" s="71"/>
      <c r="AI98" s="71"/>
      <c r="AJ98" s="71"/>
      <c r="AK98" s="71"/>
      <c r="AL98" s="71"/>
      <c r="AM98" s="71"/>
      <c r="AN98" s="71"/>
      <c r="AO98" s="71"/>
      <c r="AP98" s="71"/>
      <c r="AQ98" s="71"/>
      <c r="AR98" s="71"/>
      <c r="AS98" s="71"/>
      <c r="AT98" s="71"/>
      <c r="AU98" s="71"/>
      <c r="AV98" s="71"/>
      <c r="AW98" s="71"/>
      <c r="AX98" s="71"/>
      <c r="AY98" s="71"/>
      <c r="AZ98" s="71"/>
      <c r="BA98" s="71"/>
      <c r="BB98" s="71"/>
      <c r="BC98" s="71"/>
    </row>
    <row r="99" spans="2:55" x14ac:dyDescent="0.15">
      <c r="B99" s="71"/>
      <c r="C99" s="71"/>
      <c r="D99" s="71"/>
      <c r="E99" s="71"/>
      <c r="F99" s="71"/>
      <c r="G99" s="71"/>
      <c r="H99" s="71"/>
      <c r="I99" s="71"/>
      <c r="J99" s="71"/>
      <c r="K99" s="71"/>
      <c r="L99" s="71"/>
      <c r="M99" s="71"/>
      <c r="N99" s="71"/>
      <c r="O99" s="71"/>
      <c r="P99" s="71"/>
      <c r="Q99" s="71"/>
      <c r="R99" s="71"/>
      <c r="S99" s="71"/>
      <c r="T99" s="71"/>
      <c r="U99" s="71"/>
      <c r="V99" s="71"/>
      <c r="W99" s="71"/>
      <c r="X99" s="71"/>
      <c r="Y99" s="71"/>
      <c r="Z99" s="71"/>
      <c r="AA99" s="71"/>
      <c r="AB99" s="71"/>
      <c r="AC99" s="71"/>
      <c r="AD99" s="71"/>
      <c r="AE99" s="71"/>
      <c r="AF99" s="71"/>
      <c r="AG99" s="71"/>
      <c r="AH99" s="71"/>
      <c r="AI99" s="71"/>
      <c r="AJ99" s="71"/>
      <c r="AK99" s="71"/>
      <c r="AL99" s="71"/>
      <c r="AM99" s="71"/>
      <c r="AN99" s="71"/>
      <c r="AO99" s="71"/>
      <c r="AP99" s="71"/>
      <c r="AQ99" s="71"/>
      <c r="AR99" s="71"/>
      <c r="AS99" s="71"/>
      <c r="AT99" s="71"/>
      <c r="AU99" s="71"/>
      <c r="AV99" s="71"/>
      <c r="AW99" s="71"/>
      <c r="AX99" s="71"/>
      <c r="AY99" s="71"/>
      <c r="AZ99" s="71"/>
      <c r="BA99" s="71"/>
      <c r="BB99" s="71"/>
      <c r="BC99" s="71"/>
    </row>
    <row r="100" spans="2:55" x14ac:dyDescent="0.15">
      <c r="B100" s="71"/>
      <c r="C100" s="71"/>
      <c r="D100" s="71"/>
      <c r="E100" s="71"/>
      <c r="F100" s="71"/>
      <c r="G100" s="71"/>
      <c r="H100" s="71"/>
      <c r="I100" s="71"/>
      <c r="J100" s="71"/>
      <c r="K100" s="71"/>
      <c r="L100" s="71"/>
      <c r="M100" s="71"/>
      <c r="N100" s="71"/>
      <c r="O100" s="71"/>
      <c r="P100" s="71"/>
      <c r="Q100" s="71"/>
      <c r="R100" s="71"/>
      <c r="S100" s="71"/>
      <c r="T100" s="71"/>
      <c r="U100" s="71"/>
      <c r="V100" s="71"/>
      <c r="W100" s="71"/>
      <c r="X100" s="71"/>
      <c r="Y100" s="71"/>
      <c r="Z100" s="71"/>
      <c r="AA100" s="71"/>
      <c r="AB100" s="71"/>
      <c r="AC100" s="71"/>
      <c r="AD100" s="71"/>
      <c r="AE100" s="71"/>
      <c r="AF100" s="71"/>
      <c r="AG100" s="71"/>
      <c r="AH100" s="71"/>
      <c r="AI100" s="71"/>
      <c r="AJ100" s="71"/>
      <c r="AK100" s="71"/>
      <c r="AL100" s="71"/>
      <c r="AM100" s="71"/>
      <c r="AN100" s="71"/>
      <c r="AO100" s="71"/>
      <c r="AP100" s="71"/>
      <c r="AQ100" s="71"/>
      <c r="AR100" s="71"/>
      <c r="AS100" s="71"/>
      <c r="AT100" s="71"/>
      <c r="AU100" s="71"/>
      <c r="AV100" s="71"/>
      <c r="AW100" s="71"/>
      <c r="AX100" s="71"/>
      <c r="AY100" s="71"/>
      <c r="AZ100" s="71"/>
      <c r="BA100" s="71"/>
      <c r="BB100" s="71"/>
      <c r="BC100" s="71"/>
    </row>
    <row r="101" spans="2:55" x14ac:dyDescent="0.15">
      <c r="B101" s="71"/>
      <c r="C101" s="71"/>
      <c r="D101" s="71"/>
      <c r="E101" s="71"/>
      <c r="F101" s="71"/>
      <c r="G101" s="71"/>
      <c r="H101" s="71"/>
      <c r="I101" s="71"/>
      <c r="J101" s="71"/>
      <c r="K101" s="71"/>
      <c r="L101" s="71"/>
      <c r="M101" s="71"/>
      <c r="N101" s="71"/>
      <c r="O101" s="71"/>
      <c r="P101" s="71"/>
      <c r="Q101" s="71"/>
      <c r="R101" s="71"/>
      <c r="S101" s="71"/>
      <c r="T101" s="71"/>
      <c r="U101" s="71"/>
      <c r="V101" s="71"/>
      <c r="W101" s="71"/>
      <c r="X101" s="71"/>
      <c r="Y101" s="71"/>
      <c r="Z101" s="71"/>
      <c r="AA101" s="71"/>
      <c r="AB101" s="71"/>
      <c r="AC101" s="71"/>
      <c r="AD101" s="71"/>
      <c r="AE101" s="71"/>
      <c r="AF101" s="71"/>
      <c r="AG101" s="71"/>
      <c r="AH101" s="71"/>
      <c r="AI101" s="71"/>
      <c r="AJ101" s="71"/>
      <c r="AK101" s="71"/>
      <c r="AL101" s="71"/>
      <c r="AM101" s="71"/>
      <c r="AN101" s="71"/>
      <c r="AO101" s="71"/>
      <c r="AP101" s="71"/>
      <c r="AQ101" s="71"/>
      <c r="AR101" s="71"/>
      <c r="AS101" s="71"/>
      <c r="AT101" s="71"/>
      <c r="AU101" s="71"/>
      <c r="AV101" s="71"/>
      <c r="AW101" s="71"/>
      <c r="AX101" s="71"/>
      <c r="AY101" s="71"/>
      <c r="AZ101" s="71"/>
      <c r="BA101" s="71"/>
      <c r="BB101" s="71"/>
      <c r="BC101" s="71"/>
    </row>
    <row r="102" spans="2:55" x14ac:dyDescent="0.15">
      <c r="B102" s="71"/>
      <c r="C102" s="71"/>
      <c r="D102" s="71"/>
      <c r="E102" s="71"/>
      <c r="F102" s="71"/>
      <c r="G102" s="71"/>
      <c r="H102" s="71"/>
      <c r="I102" s="71"/>
      <c r="J102" s="71"/>
      <c r="K102" s="71"/>
      <c r="L102" s="71"/>
      <c r="M102" s="71"/>
      <c r="N102" s="71"/>
      <c r="O102" s="71"/>
      <c r="P102" s="71"/>
      <c r="Q102" s="71"/>
      <c r="R102" s="71"/>
      <c r="S102" s="71"/>
      <c r="T102" s="71"/>
      <c r="U102" s="71"/>
      <c r="V102" s="71"/>
      <c r="W102" s="71"/>
      <c r="X102" s="71"/>
      <c r="Y102" s="71"/>
      <c r="Z102" s="71"/>
      <c r="AA102" s="71"/>
      <c r="AB102" s="71"/>
      <c r="AC102" s="71"/>
      <c r="AD102" s="71"/>
      <c r="AE102" s="71"/>
      <c r="AF102" s="71"/>
      <c r="AG102" s="71"/>
      <c r="AH102" s="71"/>
      <c r="AI102" s="71"/>
      <c r="AJ102" s="71"/>
      <c r="AK102" s="71"/>
      <c r="AL102" s="71"/>
      <c r="AM102" s="71"/>
      <c r="AN102" s="71"/>
      <c r="AO102" s="71"/>
      <c r="AP102" s="71"/>
      <c r="AQ102" s="71"/>
      <c r="AR102" s="71"/>
      <c r="AS102" s="71"/>
      <c r="AT102" s="71"/>
      <c r="AU102" s="71"/>
      <c r="AV102" s="71"/>
      <c r="AW102" s="71"/>
      <c r="AX102" s="71"/>
      <c r="AY102" s="71"/>
      <c r="AZ102" s="71"/>
      <c r="BA102" s="71"/>
      <c r="BB102" s="71"/>
      <c r="BC102" s="71"/>
    </row>
    <row r="103" spans="2:55" x14ac:dyDescent="0.15">
      <c r="B103" s="71"/>
      <c r="C103" s="71"/>
      <c r="D103" s="71"/>
      <c r="E103" s="71"/>
      <c r="F103" s="71"/>
      <c r="G103" s="71"/>
      <c r="H103" s="71"/>
      <c r="I103" s="71"/>
      <c r="J103" s="71"/>
      <c r="K103" s="71"/>
      <c r="L103" s="71"/>
      <c r="M103" s="71"/>
      <c r="N103" s="71"/>
      <c r="O103" s="71"/>
      <c r="P103" s="71"/>
      <c r="Q103" s="71"/>
      <c r="R103" s="71"/>
      <c r="S103" s="71"/>
      <c r="T103" s="71"/>
      <c r="U103" s="71"/>
      <c r="V103" s="71"/>
      <c r="W103" s="71"/>
      <c r="X103" s="71"/>
      <c r="Y103" s="71"/>
      <c r="Z103" s="71"/>
      <c r="AA103" s="71"/>
      <c r="AB103" s="71"/>
      <c r="AC103" s="71"/>
      <c r="AD103" s="71"/>
      <c r="AE103" s="71"/>
      <c r="AF103" s="71"/>
      <c r="AG103" s="71"/>
      <c r="AH103" s="71"/>
      <c r="AI103" s="71"/>
      <c r="AJ103" s="71"/>
      <c r="AK103" s="71"/>
      <c r="AL103" s="71"/>
      <c r="AM103" s="71"/>
      <c r="AN103" s="71"/>
      <c r="AO103" s="71"/>
      <c r="AP103" s="71"/>
      <c r="AQ103" s="71"/>
      <c r="AR103" s="71"/>
      <c r="AS103" s="71"/>
      <c r="AT103" s="71"/>
      <c r="AU103" s="71"/>
      <c r="AV103" s="71"/>
      <c r="AW103" s="71"/>
      <c r="AX103" s="71"/>
      <c r="AY103" s="71"/>
      <c r="AZ103" s="71"/>
      <c r="BA103" s="71"/>
      <c r="BB103" s="71"/>
      <c r="BC103" s="71"/>
    </row>
    <row r="104" spans="2:55" x14ac:dyDescent="0.15">
      <c r="B104" s="71"/>
      <c r="C104" s="71"/>
      <c r="D104" s="71"/>
      <c r="E104" s="71"/>
      <c r="F104" s="71"/>
      <c r="G104" s="71"/>
      <c r="H104" s="71"/>
      <c r="I104" s="71"/>
      <c r="J104" s="71"/>
      <c r="K104" s="71"/>
      <c r="L104" s="71"/>
      <c r="M104" s="71"/>
      <c r="N104" s="71"/>
      <c r="O104" s="71"/>
      <c r="P104" s="71"/>
      <c r="Q104" s="71"/>
      <c r="R104" s="71"/>
      <c r="S104" s="71"/>
      <c r="T104" s="71"/>
      <c r="U104" s="71"/>
      <c r="V104" s="71"/>
      <c r="W104" s="71"/>
      <c r="X104" s="71"/>
      <c r="Y104" s="71"/>
      <c r="Z104" s="71"/>
      <c r="AA104" s="71"/>
      <c r="AB104" s="71"/>
      <c r="AC104" s="71"/>
      <c r="AD104" s="71"/>
      <c r="AE104" s="71"/>
      <c r="AF104" s="71"/>
      <c r="AG104" s="71"/>
      <c r="AH104" s="71"/>
      <c r="AI104" s="71"/>
      <c r="AJ104" s="71"/>
      <c r="AK104" s="71"/>
      <c r="AL104" s="71"/>
      <c r="AM104" s="71"/>
      <c r="AN104" s="71"/>
      <c r="AO104" s="71"/>
      <c r="AP104" s="71"/>
      <c r="AQ104" s="71"/>
      <c r="AR104" s="71"/>
      <c r="AS104" s="71"/>
      <c r="AT104" s="71"/>
      <c r="AU104" s="71"/>
      <c r="AV104" s="71"/>
      <c r="AW104" s="71"/>
      <c r="AX104" s="71"/>
      <c r="AY104" s="71"/>
      <c r="AZ104" s="71"/>
      <c r="BA104" s="71"/>
      <c r="BB104" s="71"/>
      <c r="BC104" s="71"/>
    </row>
    <row r="105" spans="2:55" x14ac:dyDescent="0.15">
      <c r="B105" s="71"/>
      <c r="C105" s="71"/>
      <c r="D105" s="71"/>
      <c r="E105" s="71"/>
      <c r="F105" s="71"/>
      <c r="G105" s="71"/>
      <c r="H105" s="71"/>
      <c r="I105" s="71"/>
      <c r="J105" s="71"/>
      <c r="K105" s="71"/>
      <c r="L105" s="71"/>
      <c r="M105" s="71"/>
      <c r="N105" s="71"/>
      <c r="O105" s="71"/>
      <c r="P105" s="71"/>
      <c r="Q105" s="71"/>
      <c r="R105" s="71"/>
      <c r="S105" s="71"/>
      <c r="T105" s="71"/>
      <c r="U105" s="71"/>
      <c r="V105" s="71"/>
      <c r="W105" s="71"/>
      <c r="X105" s="71"/>
      <c r="Y105" s="71"/>
      <c r="Z105" s="71"/>
      <c r="AA105" s="71"/>
      <c r="AB105" s="71"/>
      <c r="AC105" s="71"/>
      <c r="AD105" s="71"/>
      <c r="AE105" s="71"/>
      <c r="AF105" s="71"/>
      <c r="AG105" s="71"/>
      <c r="AH105" s="71"/>
      <c r="AI105" s="71"/>
      <c r="AJ105" s="71"/>
      <c r="AK105" s="71"/>
      <c r="AL105" s="71"/>
      <c r="AM105" s="71"/>
      <c r="AN105" s="71"/>
      <c r="AO105" s="71"/>
      <c r="AP105" s="71"/>
      <c r="AQ105" s="71"/>
      <c r="AR105" s="71"/>
      <c r="AS105" s="71"/>
      <c r="AT105" s="71"/>
      <c r="AU105" s="71"/>
      <c r="AV105" s="71"/>
      <c r="AW105" s="71"/>
      <c r="AX105" s="71"/>
      <c r="AY105" s="71"/>
      <c r="AZ105" s="71"/>
      <c r="BA105" s="71"/>
      <c r="BB105" s="71"/>
      <c r="BC105" s="71"/>
    </row>
    <row r="106" spans="2:55" x14ac:dyDescent="0.15">
      <c r="B106" s="71"/>
      <c r="C106" s="71"/>
      <c r="D106" s="71"/>
      <c r="E106" s="71"/>
      <c r="F106" s="71"/>
      <c r="G106" s="71"/>
      <c r="H106" s="71"/>
      <c r="I106" s="71"/>
      <c r="J106" s="71"/>
      <c r="K106" s="71"/>
      <c r="L106" s="71"/>
      <c r="M106" s="71"/>
      <c r="N106" s="71"/>
      <c r="O106" s="71"/>
      <c r="P106" s="71"/>
      <c r="Q106" s="71"/>
      <c r="R106" s="71"/>
      <c r="S106" s="71"/>
      <c r="T106" s="71"/>
      <c r="U106" s="71"/>
      <c r="V106" s="71"/>
      <c r="W106" s="71"/>
      <c r="X106" s="71"/>
      <c r="Y106" s="71"/>
      <c r="Z106" s="71"/>
      <c r="AA106" s="71"/>
      <c r="AB106" s="71"/>
      <c r="AC106" s="71"/>
      <c r="AD106" s="71"/>
      <c r="AE106" s="71"/>
      <c r="AF106" s="71"/>
      <c r="AG106" s="71"/>
      <c r="AH106" s="71"/>
      <c r="AI106" s="71"/>
      <c r="AJ106" s="71"/>
      <c r="AK106" s="71"/>
      <c r="AL106" s="71"/>
      <c r="AM106" s="71"/>
      <c r="AN106" s="71"/>
      <c r="AO106" s="71"/>
      <c r="AP106" s="71"/>
      <c r="AQ106" s="71"/>
      <c r="AR106" s="71"/>
      <c r="AS106" s="71"/>
      <c r="AT106" s="71"/>
      <c r="AU106" s="71"/>
      <c r="AV106" s="71"/>
      <c r="AW106" s="71"/>
      <c r="AX106" s="71"/>
      <c r="AY106" s="71"/>
      <c r="AZ106" s="71"/>
      <c r="BA106" s="71"/>
      <c r="BB106" s="71"/>
      <c r="BC106" s="71"/>
    </row>
    <row r="107" spans="2:55" x14ac:dyDescent="0.15">
      <c r="B107" s="71"/>
      <c r="C107" s="71"/>
      <c r="D107" s="71"/>
      <c r="E107" s="71"/>
      <c r="F107" s="71"/>
      <c r="G107" s="71"/>
      <c r="H107" s="71"/>
      <c r="I107" s="71"/>
      <c r="J107" s="71"/>
      <c r="K107" s="71"/>
      <c r="L107" s="71"/>
      <c r="M107" s="71"/>
      <c r="N107" s="71"/>
      <c r="O107" s="71"/>
      <c r="P107" s="71"/>
      <c r="Q107" s="71"/>
      <c r="R107" s="71"/>
      <c r="S107" s="71"/>
      <c r="T107" s="71"/>
      <c r="U107" s="71"/>
      <c r="V107" s="71"/>
      <c r="W107" s="71"/>
      <c r="X107" s="71"/>
      <c r="Y107" s="71"/>
      <c r="Z107" s="71"/>
      <c r="AA107" s="71"/>
      <c r="AB107" s="71"/>
      <c r="AC107" s="71"/>
      <c r="AD107" s="71"/>
      <c r="AE107" s="71"/>
      <c r="AF107" s="71"/>
      <c r="AG107" s="71"/>
      <c r="AH107" s="71"/>
      <c r="AI107" s="71"/>
      <c r="AJ107" s="71"/>
      <c r="AK107" s="71"/>
      <c r="AL107" s="71"/>
      <c r="AM107" s="71"/>
      <c r="AN107" s="71"/>
      <c r="AO107" s="71"/>
      <c r="AP107" s="71"/>
      <c r="AQ107" s="71"/>
      <c r="AR107" s="71"/>
      <c r="AS107" s="71"/>
      <c r="AT107" s="71"/>
      <c r="AU107" s="71"/>
      <c r="AV107" s="71"/>
      <c r="AW107" s="71"/>
      <c r="AX107" s="71"/>
      <c r="AY107" s="71"/>
      <c r="AZ107" s="71"/>
      <c r="BA107" s="71"/>
      <c r="BB107" s="71"/>
      <c r="BC107" s="71"/>
    </row>
    <row r="108" spans="2:55" x14ac:dyDescent="0.15">
      <c r="B108" s="71"/>
      <c r="C108" s="71"/>
      <c r="D108" s="71"/>
      <c r="E108" s="71"/>
      <c r="F108" s="71"/>
      <c r="G108" s="71"/>
      <c r="H108" s="71"/>
      <c r="I108" s="71"/>
      <c r="J108" s="71"/>
      <c r="K108" s="71"/>
      <c r="L108" s="71"/>
      <c r="M108" s="71"/>
      <c r="N108" s="71"/>
      <c r="O108" s="71"/>
      <c r="P108" s="71"/>
      <c r="Q108" s="71"/>
      <c r="R108" s="71"/>
      <c r="S108" s="71"/>
      <c r="T108" s="71"/>
      <c r="U108" s="71"/>
      <c r="V108" s="71"/>
      <c r="W108" s="71"/>
      <c r="X108" s="71"/>
      <c r="Y108" s="71"/>
      <c r="Z108" s="71"/>
      <c r="AA108" s="71"/>
      <c r="AB108" s="71"/>
      <c r="AC108" s="71"/>
      <c r="AD108" s="71"/>
      <c r="AE108" s="71"/>
      <c r="AF108" s="71"/>
      <c r="AG108" s="71"/>
      <c r="AH108" s="71"/>
      <c r="AI108" s="71"/>
      <c r="AJ108" s="71"/>
      <c r="AK108" s="71"/>
      <c r="AL108" s="71"/>
      <c r="AM108" s="71"/>
      <c r="AN108" s="71"/>
      <c r="AO108" s="71"/>
      <c r="AP108" s="71"/>
      <c r="AQ108" s="71"/>
      <c r="AR108" s="71"/>
      <c r="AS108" s="71"/>
      <c r="AT108" s="71"/>
      <c r="AU108" s="71"/>
      <c r="AV108" s="71"/>
      <c r="AW108" s="71"/>
      <c r="AX108" s="71"/>
      <c r="AY108" s="71"/>
      <c r="AZ108" s="71"/>
      <c r="BA108" s="71"/>
      <c r="BB108" s="71"/>
      <c r="BC108" s="71"/>
    </row>
    <row r="109" spans="2:55" x14ac:dyDescent="0.15">
      <c r="B109" s="71"/>
      <c r="C109" s="71"/>
      <c r="D109" s="71"/>
      <c r="E109" s="71"/>
      <c r="F109" s="71"/>
      <c r="G109" s="71"/>
      <c r="H109" s="71"/>
      <c r="I109" s="71"/>
      <c r="J109" s="71"/>
      <c r="K109" s="71"/>
      <c r="L109" s="71"/>
      <c r="M109" s="71"/>
      <c r="N109" s="71"/>
      <c r="O109" s="71"/>
      <c r="P109" s="71"/>
      <c r="Q109" s="71"/>
      <c r="R109" s="71"/>
      <c r="S109" s="71"/>
      <c r="T109" s="71"/>
      <c r="U109" s="71"/>
      <c r="V109" s="71"/>
      <c r="W109" s="71"/>
      <c r="X109" s="71"/>
      <c r="Y109" s="71"/>
      <c r="Z109" s="71"/>
      <c r="AA109" s="71"/>
      <c r="AB109" s="71"/>
      <c r="AC109" s="71"/>
      <c r="AD109" s="71"/>
      <c r="AE109" s="71"/>
      <c r="AF109" s="71"/>
      <c r="AG109" s="71"/>
      <c r="AH109" s="71"/>
      <c r="AI109" s="71"/>
      <c r="AJ109" s="71"/>
      <c r="AK109" s="71"/>
      <c r="AL109" s="71"/>
      <c r="AM109" s="71"/>
      <c r="AN109" s="71"/>
      <c r="AO109" s="71"/>
      <c r="AP109" s="71"/>
      <c r="AQ109" s="71"/>
      <c r="AR109" s="71"/>
      <c r="AS109" s="71"/>
      <c r="AT109" s="71"/>
      <c r="AU109" s="71"/>
      <c r="AV109" s="71"/>
      <c r="AW109" s="71"/>
      <c r="AX109" s="71"/>
      <c r="AY109" s="71"/>
      <c r="AZ109" s="71"/>
      <c r="BA109" s="71"/>
      <c r="BB109" s="71"/>
      <c r="BC109" s="71"/>
    </row>
    <row r="110" spans="2:55" x14ac:dyDescent="0.15">
      <c r="B110" s="71"/>
      <c r="C110" s="71"/>
      <c r="D110" s="71"/>
      <c r="E110" s="71"/>
      <c r="F110" s="71"/>
      <c r="G110" s="71"/>
      <c r="H110" s="71"/>
      <c r="I110" s="71"/>
      <c r="J110" s="71"/>
      <c r="K110" s="71"/>
      <c r="L110" s="71"/>
      <c r="M110" s="71"/>
      <c r="N110" s="71"/>
      <c r="O110" s="71"/>
      <c r="P110" s="71"/>
      <c r="Q110" s="71"/>
      <c r="R110" s="71"/>
      <c r="S110" s="71"/>
      <c r="T110" s="71"/>
      <c r="U110" s="71"/>
      <c r="V110" s="71"/>
      <c r="W110" s="71"/>
      <c r="X110" s="71"/>
      <c r="Y110" s="71"/>
      <c r="Z110" s="71"/>
      <c r="AA110" s="71"/>
      <c r="AB110" s="71"/>
      <c r="AC110" s="71"/>
      <c r="AD110" s="71"/>
      <c r="AE110" s="71"/>
      <c r="AF110" s="71"/>
      <c r="AG110" s="71"/>
      <c r="AH110" s="71"/>
      <c r="AI110" s="71"/>
      <c r="AJ110" s="71"/>
      <c r="AK110" s="71"/>
      <c r="AL110" s="71"/>
      <c r="AM110" s="71"/>
      <c r="AN110" s="71"/>
      <c r="AO110" s="71"/>
      <c r="AP110" s="71"/>
      <c r="AQ110" s="71"/>
      <c r="AR110" s="71"/>
      <c r="AS110" s="71"/>
      <c r="AT110" s="71"/>
      <c r="AU110" s="71"/>
      <c r="AV110" s="71"/>
      <c r="AW110" s="71"/>
      <c r="AX110" s="71"/>
      <c r="AY110" s="71"/>
      <c r="AZ110" s="71"/>
      <c r="BA110" s="71"/>
      <c r="BB110" s="71"/>
      <c r="BC110" s="71"/>
    </row>
    <row r="111" spans="2:55" x14ac:dyDescent="0.15">
      <c r="B111" s="71"/>
      <c r="C111" s="71"/>
      <c r="D111" s="71"/>
      <c r="E111" s="71"/>
      <c r="F111" s="71"/>
      <c r="G111" s="71"/>
      <c r="H111" s="71"/>
      <c r="I111" s="71"/>
      <c r="J111" s="71"/>
      <c r="K111" s="71"/>
      <c r="L111" s="71"/>
      <c r="M111" s="71"/>
      <c r="N111" s="71"/>
      <c r="O111" s="71"/>
      <c r="P111" s="71"/>
      <c r="Q111" s="71"/>
      <c r="R111" s="71"/>
      <c r="S111" s="71"/>
      <c r="T111" s="71"/>
      <c r="U111" s="71"/>
      <c r="V111" s="71"/>
      <c r="W111" s="71"/>
      <c r="X111" s="71"/>
      <c r="Y111" s="71"/>
      <c r="Z111" s="71"/>
      <c r="AA111" s="71"/>
      <c r="AB111" s="71"/>
      <c r="AC111" s="71"/>
      <c r="AD111" s="71"/>
      <c r="AE111" s="71"/>
      <c r="AF111" s="71"/>
      <c r="AG111" s="71"/>
      <c r="AH111" s="71"/>
      <c r="AI111" s="71"/>
      <c r="AJ111" s="71"/>
      <c r="AK111" s="71"/>
      <c r="AL111" s="71"/>
      <c r="AM111" s="71"/>
      <c r="AN111" s="71"/>
      <c r="AO111" s="71"/>
      <c r="AP111" s="71"/>
      <c r="AQ111" s="71"/>
      <c r="AR111" s="71"/>
      <c r="AS111" s="71"/>
      <c r="AT111" s="71"/>
      <c r="AU111" s="71"/>
      <c r="AV111" s="71"/>
      <c r="AW111" s="71"/>
      <c r="AX111" s="71"/>
      <c r="AY111" s="71"/>
      <c r="AZ111" s="71"/>
      <c r="BA111" s="71"/>
      <c r="BB111" s="71"/>
      <c r="BC111" s="71"/>
    </row>
    <row r="112" spans="2:55" x14ac:dyDescent="0.15">
      <c r="B112" s="71"/>
      <c r="C112" s="71"/>
      <c r="D112" s="71"/>
      <c r="E112" s="71"/>
      <c r="F112" s="71"/>
      <c r="G112" s="71"/>
      <c r="H112" s="71"/>
      <c r="I112" s="71"/>
      <c r="J112" s="71"/>
      <c r="K112" s="71"/>
      <c r="L112" s="71"/>
      <c r="M112" s="71"/>
      <c r="N112" s="71"/>
      <c r="O112" s="71"/>
      <c r="P112" s="71"/>
      <c r="Q112" s="71"/>
      <c r="R112" s="71"/>
      <c r="S112" s="71"/>
      <c r="T112" s="71"/>
      <c r="U112" s="71"/>
      <c r="V112" s="71"/>
      <c r="W112" s="71"/>
      <c r="X112" s="71"/>
      <c r="Y112" s="71"/>
      <c r="Z112" s="71"/>
      <c r="AA112" s="71"/>
      <c r="AB112" s="71"/>
      <c r="AC112" s="71"/>
      <c r="AD112" s="71"/>
      <c r="AE112" s="71"/>
      <c r="AF112" s="71"/>
      <c r="AG112" s="71"/>
      <c r="AH112" s="71"/>
      <c r="AI112" s="71"/>
      <c r="AJ112" s="71"/>
      <c r="AK112" s="71"/>
      <c r="AL112" s="71"/>
      <c r="AM112" s="71"/>
      <c r="AN112" s="71"/>
      <c r="AO112" s="71"/>
      <c r="AP112" s="71"/>
      <c r="AQ112" s="71"/>
      <c r="AR112" s="71"/>
      <c r="AS112" s="71"/>
      <c r="AT112" s="71"/>
      <c r="AU112" s="71"/>
      <c r="AV112" s="71"/>
      <c r="AW112" s="71"/>
      <c r="AX112" s="71"/>
      <c r="AY112" s="71"/>
      <c r="AZ112" s="71"/>
      <c r="BA112" s="71"/>
      <c r="BB112" s="71"/>
      <c r="BC112" s="71"/>
    </row>
    <row r="113" spans="2:55" x14ac:dyDescent="0.15">
      <c r="B113" s="71"/>
      <c r="C113" s="71"/>
      <c r="D113" s="71"/>
      <c r="E113" s="71"/>
      <c r="F113" s="71"/>
      <c r="G113" s="71"/>
      <c r="H113" s="71"/>
      <c r="I113" s="71"/>
      <c r="J113" s="71"/>
      <c r="K113" s="71"/>
      <c r="L113" s="71"/>
      <c r="M113" s="71"/>
      <c r="N113" s="71"/>
      <c r="O113" s="71"/>
      <c r="P113" s="71"/>
      <c r="Q113" s="71"/>
      <c r="R113" s="71"/>
      <c r="S113" s="71"/>
      <c r="T113" s="71"/>
      <c r="U113" s="71"/>
      <c r="V113" s="71"/>
      <c r="W113" s="71"/>
      <c r="X113" s="71"/>
      <c r="Y113" s="71"/>
      <c r="Z113" s="71"/>
      <c r="AA113" s="71"/>
      <c r="AB113" s="71"/>
      <c r="AC113" s="71"/>
      <c r="AD113" s="71"/>
      <c r="AE113" s="71"/>
      <c r="AF113" s="71"/>
      <c r="AG113" s="71"/>
      <c r="AH113" s="71"/>
      <c r="AI113" s="71"/>
      <c r="AJ113" s="71"/>
      <c r="AK113" s="71"/>
      <c r="AL113" s="71"/>
      <c r="AM113" s="71"/>
      <c r="AN113" s="71"/>
      <c r="AO113" s="71"/>
      <c r="AP113" s="71"/>
      <c r="AQ113" s="71"/>
      <c r="AR113" s="71"/>
      <c r="AS113" s="71"/>
      <c r="AT113" s="71"/>
      <c r="AU113" s="71"/>
      <c r="AV113" s="71"/>
      <c r="AW113" s="71"/>
      <c r="AX113" s="71"/>
      <c r="AY113" s="71"/>
      <c r="AZ113" s="71"/>
      <c r="BA113" s="71"/>
      <c r="BB113" s="71"/>
      <c r="BC113" s="71"/>
    </row>
    <row r="114" spans="2:55" x14ac:dyDescent="0.15">
      <c r="B114" s="71"/>
      <c r="C114" s="71"/>
      <c r="D114" s="71"/>
      <c r="E114" s="71"/>
      <c r="F114" s="71"/>
      <c r="G114" s="71"/>
      <c r="H114" s="71"/>
      <c r="I114" s="71"/>
      <c r="J114" s="71"/>
      <c r="K114" s="71"/>
      <c r="L114" s="71"/>
      <c r="M114" s="71"/>
      <c r="N114" s="71"/>
      <c r="O114" s="71"/>
      <c r="P114" s="71"/>
      <c r="Q114" s="71"/>
      <c r="R114" s="71"/>
      <c r="S114" s="71"/>
      <c r="T114" s="71"/>
      <c r="U114" s="71"/>
      <c r="V114" s="71"/>
      <c r="W114" s="71"/>
      <c r="X114" s="71"/>
      <c r="Y114" s="71"/>
      <c r="Z114" s="71"/>
      <c r="AA114" s="71"/>
      <c r="AB114" s="71"/>
      <c r="AC114" s="71"/>
      <c r="AD114" s="71"/>
      <c r="AE114" s="71"/>
      <c r="AF114" s="71"/>
      <c r="AG114" s="71"/>
      <c r="AH114" s="71"/>
      <c r="AI114" s="71"/>
      <c r="AJ114" s="71"/>
      <c r="AK114" s="71"/>
      <c r="AL114" s="71"/>
      <c r="AM114" s="71"/>
      <c r="AN114" s="71"/>
      <c r="AO114" s="71"/>
      <c r="AP114" s="71"/>
      <c r="AQ114" s="71"/>
      <c r="AR114" s="71"/>
      <c r="AS114" s="71"/>
      <c r="AT114" s="71"/>
      <c r="AU114" s="71"/>
      <c r="AV114" s="71"/>
      <c r="AW114" s="71"/>
      <c r="AX114" s="71"/>
      <c r="AY114" s="71"/>
      <c r="AZ114" s="71"/>
      <c r="BA114" s="71"/>
      <c r="BB114" s="71"/>
      <c r="BC114" s="71"/>
    </row>
    <row r="115" spans="2:55" x14ac:dyDescent="0.15">
      <c r="B115" s="71"/>
      <c r="C115" s="71"/>
      <c r="D115" s="71"/>
      <c r="E115" s="71"/>
      <c r="F115" s="71"/>
      <c r="G115" s="71"/>
      <c r="H115" s="71"/>
      <c r="I115" s="71"/>
      <c r="J115" s="71"/>
      <c r="K115" s="71"/>
      <c r="L115" s="71"/>
      <c r="M115" s="71"/>
      <c r="N115" s="71"/>
      <c r="O115" s="71"/>
      <c r="P115" s="71"/>
      <c r="Q115" s="71"/>
      <c r="R115" s="71"/>
      <c r="S115" s="71"/>
      <c r="T115" s="71"/>
      <c r="U115" s="71"/>
      <c r="V115" s="71"/>
      <c r="W115" s="71"/>
      <c r="X115" s="71"/>
      <c r="Y115" s="71"/>
      <c r="Z115" s="71"/>
      <c r="AA115" s="71"/>
      <c r="AB115" s="71"/>
      <c r="AC115" s="71"/>
      <c r="AD115" s="71"/>
      <c r="AE115" s="71"/>
      <c r="AF115" s="71"/>
      <c r="AG115" s="71"/>
      <c r="AH115" s="71"/>
      <c r="AI115" s="71"/>
      <c r="AJ115" s="71"/>
      <c r="AK115" s="71"/>
      <c r="AL115" s="71"/>
      <c r="AM115" s="71"/>
      <c r="AN115" s="71"/>
      <c r="AO115" s="71"/>
      <c r="AP115" s="71"/>
      <c r="AQ115" s="71"/>
      <c r="AR115" s="71"/>
      <c r="AS115" s="71"/>
      <c r="AT115" s="71"/>
      <c r="AU115" s="71"/>
      <c r="AV115" s="71"/>
      <c r="AW115" s="71"/>
      <c r="AX115" s="71"/>
      <c r="AY115" s="71"/>
      <c r="AZ115" s="71"/>
      <c r="BA115" s="71"/>
      <c r="BB115" s="71"/>
      <c r="BC115" s="71"/>
    </row>
    <row r="116" spans="2:55" x14ac:dyDescent="0.15">
      <c r="B116" s="71"/>
      <c r="C116" s="71"/>
      <c r="D116" s="71"/>
      <c r="E116" s="71"/>
      <c r="F116" s="71"/>
      <c r="G116" s="71"/>
      <c r="H116" s="71"/>
      <c r="I116" s="71"/>
      <c r="J116" s="71"/>
      <c r="K116" s="71"/>
      <c r="L116" s="71"/>
      <c r="M116" s="71"/>
      <c r="N116" s="71"/>
      <c r="O116" s="71"/>
      <c r="P116" s="71"/>
      <c r="Q116" s="71"/>
      <c r="R116" s="71"/>
      <c r="S116" s="71"/>
      <c r="T116" s="71"/>
      <c r="U116" s="71"/>
      <c r="V116" s="71"/>
      <c r="W116" s="71"/>
      <c r="X116" s="71"/>
      <c r="Y116" s="71"/>
      <c r="Z116" s="71"/>
      <c r="AA116" s="71"/>
      <c r="AB116" s="71"/>
      <c r="AC116" s="71"/>
      <c r="AD116" s="71"/>
      <c r="AE116" s="71"/>
      <c r="AF116" s="71"/>
      <c r="AG116" s="71"/>
      <c r="AH116" s="71"/>
      <c r="AI116" s="71"/>
      <c r="AJ116" s="71"/>
      <c r="AK116" s="71"/>
      <c r="AL116" s="71"/>
      <c r="AM116" s="71"/>
      <c r="AN116" s="71"/>
      <c r="AO116" s="71"/>
      <c r="AP116" s="71"/>
      <c r="AQ116" s="71"/>
      <c r="AR116" s="71"/>
      <c r="AS116" s="71"/>
      <c r="AT116" s="71"/>
      <c r="AU116" s="71"/>
      <c r="AV116" s="71"/>
      <c r="AW116" s="71"/>
      <c r="AX116" s="71"/>
      <c r="AY116" s="71"/>
      <c r="AZ116" s="71"/>
      <c r="BA116" s="71"/>
      <c r="BB116" s="71"/>
      <c r="BC116" s="71"/>
    </row>
    <row r="117" spans="2:55" x14ac:dyDescent="0.15">
      <c r="B117" s="71"/>
      <c r="C117" s="71"/>
      <c r="D117" s="71"/>
      <c r="E117" s="71"/>
      <c r="F117" s="71"/>
      <c r="G117" s="71"/>
      <c r="H117" s="71"/>
      <c r="I117" s="71"/>
      <c r="J117" s="71"/>
      <c r="K117" s="71"/>
      <c r="L117" s="71"/>
      <c r="M117" s="71"/>
      <c r="N117" s="71"/>
      <c r="O117" s="71"/>
      <c r="P117" s="71"/>
      <c r="Q117" s="71"/>
      <c r="R117" s="71"/>
      <c r="S117" s="71"/>
      <c r="T117" s="71"/>
      <c r="U117" s="71"/>
      <c r="V117" s="71"/>
      <c r="W117" s="71"/>
      <c r="X117" s="71"/>
      <c r="Y117" s="71"/>
      <c r="Z117" s="71"/>
      <c r="AA117" s="71"/>
      <c r="AB117" s="71"/>
      <c r="AC117" s="71"/>
      <c r="AD117" s="71"/>
      <c r="AE117" s="71"/>
      <c r="AF117" s="71"/>
      <c r="AG117" s="71"/>
      <c r="AH117" s="71"/>
      <c r="AI117" s="71"/>
      <c r="AJ117" s="71"/>
      <c r="AK117" s="71"/>
      <c r="AL117" s="71"/>
      <c r="AM117" s="71"/>
      <c r="AN117" s="71"/>
      <c r="AO117" s="71"/>
      <c r="AP117" s="71"/>
      <c r="AQ117" s="71"/>
      <c r="AR117" s="71"/>
      <c r="AS117" s="71"/>
      <c r="AT117" s="71"/>
      <c r="AU117" s="71"/>
      <c r="AV117" s="71"/>
      <c r="AW117" s="71"/>
      <c r="AX117" s="71"/>
      <c r="AY117" s="71"/>
      <c r="AZ117" s="71"/>
      <c r="BA117" s="71"/>
      <c r="BB117" s="71"/>
      <c r="BC117" s="71"/>
    </row>
    <row r="118" spans="2:55" x14ac:dyDescent="0.15">
      <c r="B118" s="71"/>
      <c r="C118" s="71"/>
      <c r="D118" s="71"/>
      <c r="E118" s="71"/>
      <c r="F118" s="71"/>
      <c r="G118" s="71"/>
      <c r="H118" s="71"/>
      <c r="I118" s="71"/>
      <c r="J118" s="71"/>
      <c r="K118" s="71"/>
      <c r="L118" s="71"/>
      <c r="M118" s="71"/>
      <c r="N118" s="71"/>
      <c r="O118" s="71"/>
      <c r="P118" s="71"/>
      <c r="Q118" s="71"/>
      <c r="R118" s="71"/>
      <c r="S118" s="71"/>
      <c r="T118" s="71"/>
      <c r="U118" s="71"/>
      <c r="V118" s="71"/>
      <c r="W118" s="71"/>
      <c r="X118" s="71"/>
      <c r="Y118" s="71"/>
      <c r="Z118" s="71"/>
      <c r="AA118" s="71"/>
      <c r="AB118" s="71"/>
      <c r="AC118" s="71"/>
      <c r="AD118" s="71"/>
      <c r="AE118" s="71"/>
      <c r="AF118" s="71"/>
      <c r="AG118" s="71"/>
      <c r="AH118" s="71"/>
      <c r="AI118" s="71"/>
      <c r="AJ118" s="71"/>
      <c r="AK118" s="71"/>
      <c r="AL118" s="71"/>
      <c r="AM118" s="71"/>
      <c r="AN118" s="71"/>
      <c r="AO118" s="71"/>
      <c r="AP118" s="71"/>
      <c r="AQ118" s="71"/>
      <c r="AR118" s="71"/>
      <c r="AS118" s="71"/>
      <c r="AT118" s="71"/>
      <c r="AU118" s="71"/>
      <c r="AV118" s="71"/>
      <c r="AW118" s="71"/>
      <c r="AX118" s="71"/>
      <c r="AY118" s="71"/>
      <c r="AZ118" s="71"/>
      <c r="BA118" s="71"/>
      <c r="BB118" s="71"/>
      <c r="BC118" s="71"/>
    </row>
    <row r="119" spans="2:55" x14ac:dyDescent="0.15">
      <c r="B119" s="71"/>
      <c r="C119" s="71"/>
      <c r="D119" s="71"/>
      <c r="E119" s="71"/>
      <c r="F119" s="71"/>
      <c r="G119" s="71"/>
      <c r="H119" s="71"/>
      <c r="I119" s="71"/>
      <c r="J119" s="71"/>
      <c r="K119" s="71"/>
      <c r="L119" s="71"/>
      <c r="M119" s="71"/>
      <c r="N119" s="71"/>
      <c r="O119" s="71"/>
      <c r="P119" s="71"/>
      <c r="Q119" s="71"/>
      <c r="R119" s="71"/>
      <c r="S119" s="71"/>
      <c r="T119" s="71"/>
      <c r="U119" s="71"/>
      <c r="V119" s="71"/>
      <c r="W119" s="71"/>
      <c r="X119" s="71"/>
      <c r="Y119" s="71"/>
      <c r="Z119" s="71"/>
      <c r="AA119" s="71"/>
      <c r="AB119" s="71"/>
      <c r="AC119" s="71"/>
      <c r="AD119" s="71"/>
      <c r="AE119" s="71"/>
      <c r="AF119" s="71"/>
      <c r="AG119" s="71"/>
      <c r="AH119" s="71"/>
      <c r="AI119" s="71"/>
      <c r="AJ119" s="71"/>
      <c r="AK119" s="71"/>
      <c r="AL119" s="71"/>
      <c r="AM119" s="71"/>
      <c r="AN119" s="71"/>
      <c r="AO119" s="71"/>
      <c r="AP119" s="71"/>
      <c r="AQ119" s="71"/>
      <c r="AR119" s="71"/>
      <c r="AS119" s="71"/>
      <c r="AT119" s="71"/>
      <c r="AU119" s="71"/>
      <c r="AV119" s="71"/>
      <c r="AW119" s="71"/>
      <c r="AX119" s="71"/>
      <c r="AY119" s="71"/>
      <c r="AZ119" s="71"/>
      <c r="BA119" s="71"/>
      <c r="BB119" s="71"/>
      <c r="BC119" s="71"/>
    </row>
    <row r="120" spans="2:55" x14ac:dyDescent="0.15">
      <c r="B120" s="71"/>
      <c r="C120" s="71"/>
      <c r="D120" s="71"/>
      <c r="E120" s="71"/>
      <c r="F120" s="71"/>
      <c r="G120" s="71"/>
      <c r="H120" s="71"/>
      <c r="I120" s="71"/>
      <c r="J120" s="71"/>
      <c r="K120" s="71"/>
      <c r="L120" s="71"/>
      <c r="M120" s="71"/>
      <c r="N120" s="71"/>
      <c r="O120" s="71"/>
      <c r="P120" s="71"/>
      <c r="Q120" s="71"/>
      <c r="R120" s="71"/>
      <c r="S120" s="71"/>
      <c r="T120" s="71"/>
      <c r="U120" s="71"/>
      <c r="V120" s="71"/>
      <c r="W120" s="71"/>
      <c r="X120" s="71"/>
      <c r="Y120" s="71"/>
      <c r="Z120" s="71"/>
      <c r="AA120" s="71"/>
      <c r="AB120" s="71"/>
      <c r="AC120" s="71"/>
      <c r="AD120" s="71"/>
      <c r="AE120" s="71"/>
      <c r="AF120" s="71"/>
      <c r="AG120" s="71"/>
      <c r="AH120" s="71"/>
      <c r="AI120" s="71"/>
      <c r="AJ120" s="71"/>
      <c r="AK120" s="71"/>
      <c r="AL120" s="71"/>
      <c r="AM120" s="71"/>
      <c r="AN120" s="71"/>
      <c r="AO120" s="71"/>
      <c r="AP120" s="71"/>
      <c r="AQ120" s="71"/>
      <c r="AR120" s="71"/>
      <c r="AS120" s="71"/>
      <c r="AT120" s="71"/>
      <c r="AU120" s="71"/>
      <c r="AV120" s="71"/>
      <c r="AW120" s="71"/>
      <c r="AX120" s="71"/>
      <c r="AY120" s="71"/>
      <c r="AZ120" s="71"/>
      <c r="BA120" s="71"/>
      <c r="BB120" s="71"/>
      <c r="BC120" s="71"/>
    </row>
    <row r="121" spans="2:55" x14ac:dyDescent="0.15">
      <c r="B121" s="71"/>
      <c r="C121" s="71"/>
      <c r="D121" s="71"/>
      <c r="E121" s="71"/>
      <c r="F121" s="71"/>
      <c r="G121" s="71"/>
      <c r="H121" s="71"/>
      <c r="I121" s="71"/>
      <c r="J121" s="71"/>
      <c r="K121" s="71"/>
      <c r="L121" s="71"/>
      <c r="M121" s="71"/>
      <c r="N121" s="71"/>
      <c r="O121" s="71"/>
      <c r="P121" s="71"/>
      <c r="Q121" s="71"/>
      <c r="R121" s="71"/>
      <c r="S121" s="71"/>
      <c r="T121" s="71"/>
      <c r="U121" s="71"/>
      <c r="V121" s="71"/>
      <c r="W121" s="71"/>
      <c r="X121" s="71"/>
      <c r="Y121" s="71"/>
      <c r="Z121" s="71"/>
      <c r="AA121" s="71"/>
      <c r="AB121" s="71"/>
      <c r="AC121" s="71"/>
      <c r="AD121" s="71"/>
      <c r="AE121" s="71"/>
      <c r="AF121" s="71"/>
      <c r="AG121" s="71"/>
      <c r="AH121" s="71"/>
      <c r="AI121" s="71"/>
      <c r="AJ121" s="71"/>
      <c r="AK121" s="71"/>
      <c r="AL121" s="71"/>
      <c r="AM121" s="71"/>
      <c r="AN121" s="71"/>
      <c r="AO121" s="71"/>
      <c r="AP121" s="71"/>
      <c r="AQ121" s="71"/>
      <c r="AR121" s="71"/>
      <c r="AS121" s="71"/>
      <c r="AT121" s="71"/>
      <c r="AU121" s="71"/>
      <c r="AV121" s="71"/>
      <c r="AW121" s="71"/>
      <c r="AX121" s="71"/>
      <c r="AY121" s="71"/>
      <c r="AZ121" s="71"/>
      <c r="BA121" s="71"/>
      <c r="BB121" s="71"/>
      <c r="BC121" s="71"/>
    </row>
    <row r="122" spans="2:55" x14ac:dyDescent="0.15">
      <c r="B122" s="71"/>
      <c r="C122" s="71"/>
      <c r="D122" s="71"/>
      <c r="E122" s="71"/>
      <c r="F122" s="71"/>
      <c r="G122" s="71"/>
      <c r="H122" s="71"/>
      <c r="I122" s="71"/>
      <c r="J122" s="71"/>
      <c r="K122" s="71"/>
      <c r="L122" s="71"/>
      <c r="M122" s="71"/>
      <c r="N122" s="71"/>
      <c r="O122" s="71"/>
      <c r="P122" s="71"/>
      <c r="Q122" s="71"/>
      <c r="R122" s="71"/>
      <c r="S122" s="71"/>
      <c r="T122" s="71"/>
      <c r="U122" s="71"/>
      <c r="V122" s="71"/>
      <c r="W122" s="71"/>
      <c r="X122" s="71"/>
      <c r="Y122" s="71"/>
      <c r="Z122" s="71"/>
      <c r="AA122" s="71"/>
      <c r="AB122" s="71"/>
      <c r="AC122" s="71"/>
      <c r="AD122" s="71"/>
      <c r="AE122" s="71"/>
      <c r="AF122" s="71"/>
      <c r="AG122" s="71"/>
      <c r="AH122" s="71"/>
      <c r="AI122" s="71"/>
      <c r="AJ122" s="71"/>
      <c r="AK122" s="71"/>
      <c r="AL122" s="71"/>
      <c r="AM122" s="71"/>
      <c r="AN122" s="71"/>
      <c r="AO122" s="71"/>
      <c r="AP122" s="71"/>
      <c r="AQ122" s="71"/>
      <c r="AR122" s="71"/>
      <c r="AS122" s="71"/>
      <c r="AT122" s="71"/>
      <c r="AU122" s="71"/>
      <c r="AV122" s="71"/>
      <c r="AW122" s="71"/>
      <c r="AX122" s="71"/>
      <c r="AY122" s="71"/>
      <c r="AZ122" s="71"/>
      <c r="BA122" s="71"/>
      <c r="BB122" s="71"/>
      <c r="BC122" s="71"/>
    </row>
    <row r="123" spans="2:55" x14ac:dyDescent="0.15">
      <c r="B123" s="71"/>
      <c r="C123" s="71"/>
      <c r="D123" s="71"/>
      <c r="E123" s="71"/>
      <c r="F123" s="71"/>
      <c r="G123" s="71"/>
      <c r="H123" s="71"/>
      <c r="I123" s="71"/>
      <c r="J123" s="71"/>
      <c r="K123" s="71"/>
      <c r="L123" s="71"/>
      <c r="M123" s="71"/>
      <c r="N123" s="71"/>
      <c r="O123" s="71"/>
      <c r="P123" s="71"/>
      <c r="Q123" s="71"/>
      <c r="R123" s="71"/>
      <c r="S123" s="71"/>
      <c r="T123" s="71"/>
      <c r="U123" s="71"/>
      <c r="V123" s="71"/>
      <c r="W123" s="71"/>
      <c r="X123" s="71"/>
      <c r="Y123" s="71"/>
      <c r="Z123" s="71"/>
      <c r="AA123" s="71"/>
      <c r="AB123" s="71"/>
      <c r="AC123" s="71"/>
      <c r="AD123" s="71"/>
      <c r="AE123" s="71"/>
      <c r="AF123" s="71"/>
      <c r="AG123" s="71"/>
      <c r="AH123" s="71"/>
      <c r="AI123" s="71"/>
      <c r="AJ123" s="71"/>
      <c r="AK123" s="71"/>
      <c r="AL123" s="71"/>
      <c r="AM123" s="71"/>
      <c r="AN123" s="71"/>
      <c r="AO123" s="71"/>
      <c r="AP123" s="71"/>
      <c r="AQ123" s="71"/>
      <c r="AR123" s="71"/>
      <c r="AS123" s="71"/>
      <c r="AT123" s="71"/>
      <c r="AU123" s="71"/>
      <c r="AV123" s="71"/>
      <c r="AW123" s="71"/>
      <c r="AX123" s="71"/>
      <c r="AY123" s="71"/>
      <c r="AZ123" s="71"/>
      <c r="BA123" s="71"/>
      <c r="BB123" s="71"/>
      <c r="BC123" s="71"/>
    </row>
    <row r="124" spans="2:55" x14ac:dyDescent="0.15">
      <c r="B124" s="71"/>
      <c r="C124" s="71"/>
      <c r="D124" s="71"/>
      <c r="E124" s="71"/>
      <c r="F124" s="71"/>
      <c r="G124" s="71"/>
      <c r="H124" s="71"/>
      <c r="I124" s="71"/>
      <c r="J124" s="71"/>
      <c r="K124" s="71"/>
      <c r="L124" s="71"/>
      <c r="M124" s="71"/>
      <c r="N124" s="71"/>
      <c r="O124" s="71"/>
      <c r="P124" s="71"/>
      <c r="Q124" s="71"/>
      <c r="R124" s="71"/>
      <c r="S124" s="71"/>
      <c r="T124" s="71"/>
      <c r="U124" s="71"/>
      <c r="V124" s="71"/>
      <c r="W124" s="71"/>
      <c r="X124" s="71"/>
      <c r="Y124" s="71"/>
      <c r="Z124" s="71"/>
      <c r="AA124" s="71"/>
      <c r="AB124" s="71"/>
      <c r="AC124" s="71"/>
      <c r="AD124" s="71"/>
      <c r="AE124" s="71"/>
      <c r="AF124" s="71"/>
      <c r="AG124" s="71"/>
      <c r="AH124" s="71"/>
      <c r="AI124" s="71"/>
      <c r="AJ124" s="71"/>
      <c r="AK124" s="71"/>
      <c r="AL124" s="71"/>
      <c r="AM124" s="71"/>
      <c r="AN124" s="71"/>
      <c r="AO124" s="71"/>
      <c r="AP124" s="71"/>
      <c r="AQ124" s="71"/>
      <c r="AR124" s="71"/>
      <c r="AS124" s="71"/>
      <c r="AT124" s="71"/>
      <c r="AU124" s="71"/>
      <c r="AV124" s="71"/>
      <c r="AW124" s="71"/>
      <c r="AX124" s="71"/>
      <c r="AY124" s="71"/>
      <c r="AZ124" s="71"/>
      <c r="BA124" s="71"/>
      <c r="BB124" s="71"/>
      <c r="BC124" s="71"/>
    </row>
    <row r="125" spans="2:55" x14ac:dyDescent="0.15">
      <c r="B125" s="71"/>
      <c r="C125" s="71"/>
      <c r="D125" s="71"/>
      <c r="E125" s="71"/>
      <c r="F125" s="71"/>
      <c r="G125" s="71"/>
      <c r="H125" s="71"/>
      <c r="I125" s="71"/>
      <c r="J125" s="71"/>
      <c r="K125" s="71"/>
      <c r="L125" s="71"/>
      <c r="M125" s="71"/>
      <c r="N125" s="71"/>
      <c r="O125" s="71"/>
      <c r="P125" s="71"/>
      <c r="Q125" s="71"/>
      <c r="R125" s="71"/>
      <c r="S125" s="71"/>
      <c r="T125" s="71"/>
      <c r="U125" s="71"/>
      <c r="V125" s="71"/>
      <c r="W125" s="71"/>
      <c r="X125" s="71"/>
      <c r="Y125" s="71"/>
      <c r="Z125" s="71"/>
      <c r="AA125" s="71"/>
      <c r="AB125" s="71"/>
      <c r="AC125" s="71"/>
      <c r="AD125" s="71"/>
      <c r="AE125" s="71"/>
      <c r="AF125" s="71"/>
      <c r="AG125" s="71"/>
      <c r="AH125" s="71"/>
      <c r="AI125" s="71"/>
      <c r="AJ125" s="71"/>
      <c r="AK125" s="71"/>
      <c r="AL125" s="71"/>
      <c r="AM125" s="71"/>
      <c r="AN125" s="71"/>
      <c r="AO125" s="71"/>
      <c r="AP125" s="71"/>
      <c r="AQ125" s="71"/>
      <c r="AR125" s="71"/>
      <c r="AS125" s="71"/>
      <c r="AT125" s="71"/>
      <c r="AU125" s="71"/>
      <c r="AV125" s="71"/>
      <c r="AW125" s="71"/>
      <c r="AX125" s="71"/>
      <c r="AY125" s="71"/>
      <c r="AZ125" s="71"/>
      <c r="BA125" s="71"/>
      <c r="BB125" s="71"/>
      <c r="BC125" s="71"/>
    </row>
    <row r="126" spans="2:55" x14ac:dyDescent="0.15">
      <c r="B126" s="71"/>
      <c r="C126" s="71"/>
      <c r="D126" s="71"/>
      <c r="E126" s="71"/>
      <c r="F126" s="71"/>
      <c r="G126" s="71"/>
      <c r="H126" s="71"/>
      <c r="I126" s="71"/>
      <c r="J126" s="71"/>
      <c r="K126" s="71"/>
      <c r="L126" s="71"/>
      <c r="M126" s="71"/>
      <c r="N126" s="71"/>
      <c r="O126" s="71"/>
      <c r="P126" s="71"/>
      <c r="Q126" s="71"/>
      <c r="R126" s="71"/>
      <c r="S126" s="71"/>
      <c r="T126" s="71"/>
      <c r="U126" s="71"/>
      <c r="V126" s="71"/>
      <c r="W126" s="71"/>
      <c r="X126" s="71"/>
      <c r="Y126" s="71"/>
      <c r="Z126" s="71"/>
      <c r="AA126" s="71"/>
      <c r="AB126" s="71"/>
      <c r="AC126" s="71"/>
      <c r="AD126" s="71"/>
      <c r="AE126" s="71"/>
      <c r="AF126" s="71"/>
      <c r="AG126" s="71"/>
      <c r="AH126" s="71"/>
      <c r="AI126" s="71"/>
      <c r="AJ126" s="71"/>
      <c r="AK126" s="71"/>
      <c r="AL126" s="71"/>
      <c r="AM126" s="71"/>
      <c r="AN126" s="71"/>
      <c r="AO126" s="71"/>
      <c r="AP126" s="71"/>
      <c r="AQ126" s="71"/>
      <c r="AR126" s="71"/>
      <c r="AS126" s="71"/>
      <c r="AT126" s="71"/>
      <c r="AU126" s="71"/>
      <c r="AV126" s="71"/>
      <c r="AW126" s="71"/>
      <c r="AX126" s="71"/>
      <c r="AY126" s="71"/>
      <c r="AZ126" s="71"/>
      <c r="BA126" s="71"/>
      <c r="BB126" s="71"/>
      <c r="BC126" s="71"/>
    </row>
    <row r="127" spans="2:55" x14ac:dyDescent="0.15">
      <c r="B127" s="71"/>
      <c r="C127" s="71"/>
      <c r="D127" s="71"/>
      <c r="E127" s="71"/>
      <c r="F127" s="71"/>
      <c r="G127" s="71"/>
      <c r="H127" s="71"/>
      <c r="I127" s="71"/>
      <c r="J127" s="71"/>
      <c r="K127" s="71"/>
      <c r="L127" s="71"/>
      <c r="M127" s="71"/>
      <c r="N127" s="71"/>
      <c r="O127" s="71"/>
      <c r="P127" s="71"/>
      <c r="Q127" s="71"/>
      <c r="R127" s="71"/>
      <c r="S127" s="71"/>
      <c r="T127" s="71"/>
      <c r="U127" s="71"/>
      <c r="V127" s="71"/>
      <c r="W127" s="71"/>
      <c r="X127" s="71"/>
      <c r="Y127" s="71"/>
      <c r="Z127" s="71"/>
      <c r="AA127" s="71"/>
      <c r="AB127" s="71"/>
      <c r="AC127" s="71"/>
      <c r="AD127" s="71"/>
      <c r="AE127" s="71"/>
      <c r="AF127" s="71"/>
      <c r="AG127" s="71"/>
      <c r="AH127" s="71"/>
      <c r="AI127" s="71"/>
      <c r="AJ127" s="71"/>
      <c r="AK127" s="71"/>
      <c r="AL127" s="71"/>
      <c r="AM127" s="71"/>
      <c r="AN127" s="71"/>
      <c r="AO127" s="71"/>
      <c r="AP127" s="71"/>
      <c r="AQ127" s="71"/>
      <c r="AR127" s="71"/>
      <c r="AS127" s="71"/>
      <c r="AT127" s="71"/>
      <c r="AU127" s="71"/>
      <c r="AV127" s="71"/>
      <c r="AW127" s="71"/>
      <c r="AX127" s="71"/>
      <c r="AY127" s="71"/>
      <c r="AZ127" s="71"/>
      <c r="BA127" s="71"/>
      <c r="BB127" s="71"/>
      <c r="BC127" s="71"/>
    </row>
    <row r="128" spans="2:55" x14ac:dyDescent="0.15">
      <c r="B128" s="71"/>
      <c r="C128" s="71"/>
      <c r="D128" s="71"/>
      <c r="E128" s="71"/>
      <c r="F128" s="71"/>
      <c r="G128" s="71"/>
      <c r="H128" s="71"/>
      <c r="I128" s="71"/>
      <c r="J128" s="71"/>
      <c r="K128" s="71"/>
      <c r="L128" s="71"/>
      <c r="M128" s="71"/>
      <c r="N128" s="71"/>
      <c r="O128" s="71"/>
      <c r="P128" s="71"/>
      <c r="Q128" s="71"/>
      <c r="R128" s="71"/>
      <c r="S128" s="71"/>
      <c r="T128" s="71"/>
      <c r="U128" s="71"/>
      <c r="V128" s="71"/>
      <c r="W128" s="71"/>
      <c r="X128" s="71"/>
      <c r="Y128" s="71"/>
      <c r="Z128" s="71"/>
      <c r="AA128" s="71"/>
      <c r="AB128" s="71"/>
      <c r="AC128" s="71"/>
      <c r="AD128" s="71"/>
      <c r="AE128" s="71"/>
      <c r="AF128" s="71"/>
      <c r="AG128" s="71"/>
      <c r="AH128" s="71"/>
      <c r="AI128" s="71"/>
      <c r="AJ128" s="71"/>
      <c r="AK128" s="71"/>
      <c r="AL128" s="71"/>
      <c r="AM128" s="71"/>
      <c r="AN128" s="71"/>
      <c r="AO128" s="71"/>
      <c r="AP128" s="71"/>
      <c r="AQ128" s="71"/>
      <c r="AR128" s="71"/>
      <c r="AS128" s="71"/>
      <c r="AT128" s="71"/>
      <c r="AU128" s="71"/>
      <c r="AV128" s="71"/>
      <c r="AW128" s="71"/>
      <c r="AX128" s="71"/>
      <c r="AY128" s="71"/>
      <c r="AZ128" s="71"/>
      <c r="BA128" s="71"/>
      <c r="BB128" s="71"/>
      <c r="BC128" s="71"/>
    </row>
    <row r="129" spans="2:55" x14ac:dyDescent="0.15">
      <c r="B129" s="71"/>
      <c r="C129" s="71"/>
      <c r="D129" s="71"/>
      <c r="E129" s="71"/>
      <c r="F129" s="71"/>
      <c r="G129" s="71"/>
      <c r="H129" s="71"/>
      <c r="I129" s="71"/>
      <c r="J129" s="71"/>
      <c r="K129" s="71"/>
      <c r="L129" s="71"/>
      <c r="M129" s="71"/>
      <c r="N129" s="71"/>
      <c r="O129" s="71"/>
      <c r="P129" s="71"/>
      <c r="Q129" s="71"/>
      <c r="R129" s="71"/>
      <c r="S129" s="71"/>
      <c r="T129" s="71"/>
      <c r="U129" s="71"/>
      <c r="V129" s="71"/>
      <c r="W129" s="71"/>
      <c r="X129" s="71"/>
      <c r="Y129" s="71"/>
      <c r="Z129" s="71"/>
      <c r="AA129" s="71"/>
      <c r="AB129" s="71"/>
      <c r="AC129" s="71"/>
      <c r="AD129" s="71"/>
      <c r="AE129" s="71"/>
      <c r="AF129" s="71"/>
      <c r="AG129" s="71"/>
      <c r="AH129" s="71"/>
      <c r="AI129" s="71"/>
      <c r="AJ129" s="71"/>
      <c r="AK129" s="71"/>
      <c r="AL129" s="71"/>
      <c r="AM129" s="71"/>
      <c r="AN129" s="71"/>
      <c r="AO129" s="71"/>
      <c r="AP129" s="71"/>
      <c r="AQ129" s="71"/>
      <c r="AR129" s="71"/>
      <c r="AS129" s="71"/>
      <c r="AT129" s="71"/>
      <c r="AU129" s="71"/>
      <c r="AV129" s="71"/>
      <c r="AW129" s="71"/>
      <c r="AX129" s="71"/>
      <c r="AY129" s="71"/>
      <c r="AZ129" s="71"/>
      <c r="BA129" s="71"/>
      <c r="BB129" s="71"/>
      <c r="BC129" s="71"/>
    </row>
    <row r="130" spans="2:55" x14ac:dyDescent="0.15">
      <c r="B130" s="71"/>
      <c r="C130" s="71"/>
      <c r="D130" s="71"/>
      <c r="E130" s="71"/>
      <c r="F130" s="71"/>
      <c r="G130" s="71"/>
      <c r="H130" s="71"/>
      <c r="I130" s="71"/>
      <c r="J130" s="71"/>
      <c r="K130" s="71"/>
      <c r="L130" s="71"/>
      <c r="M130" s="71"/>
      <c r="N130" s="71"/>
      <c r="O130" s="71"/>
      <c r="P130" s="71"/>
      <c r="Q130" s="71"/>
      <c r="R130" s="71"/>
      <c r="S130" s="71"/>
      <c r="T130" s="71"/>
      <c r="U130" s="71"/>
      <c r="V130" s="71"/>
      <c r="W130" s="71"/>
      <c r="X130" s="71"/>
      <c r="Y130" s="71"/>
      <c r="Z130" s="71"/>
      <c r="AA130" s="71"/>
      <c r="AB130" s="71"/>
      <c r="AC130" s="71"/>
      <c r="AD130" s="71"/>
      <c r="AE130" s="71"/>
      <c r="AF130" s="71"/>
      <c r="AG130" s="71"/>
      <c r="AH130" s="71"/>
      <c r="AI130" s="71"/>
      <c r="AJ130" s="71"/>
      <c r="AK130" s="71"/>
      <c r="AL130" s="71"/>
      <c r="AM130" s="71"/>
      <c r="AN130" s="71"/>
      <c r="AO130" s="71"/>
      <c r="AP130" s="71"/>
      <c r="AQ130" s="71"/>
      <c r="AR130" s="71"/>
      <c r="AS130" s="71"/>
      <c r="AT130" s="71"/>
      <c r="AU130" s="71"/>
      <c r="AV130" s="71"/>
      <c r="AW130" s="71"/>
      <c r="AX130" s="71"/>
      <c r="AY130" s="71"/>
      <c r="AZ130" s="71"/>
      <c r="BA130" s="71"/>
      <c r="BB130" s="71"/>
      <c r="BC130" s="71"/>
    </row>
    <row r="131" spans="2:55" x14ac:dyDescent="0.15">
      <c r="B131" s="71"/>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71"/>
      <c r="AC131" s="71"/>
      <c r="AD131" s="71"/>
      <c r="AE131" s="71"/>
      <c r="AF131" s="71"/>
      <c r="AG131" s="71"/>
      <c r="AH131" s="71"/>
      <c r="AI131" s="71"/>
      <c r="AJ131" s="71"/>
      <c r="AK131" s="71"/>
      <c r="AL131" s="71"/>
      <c r="AM131" s="71"/>
      <c r="AN131" s="71"/>
      <c r="AO131" s="71"/>
      <c r="AP131" s="71"/>
      <c r="AQ131" s="71"/>
      <c r="AR131" s="71"/>
      <c r="AS131" s="71"/>
      <c r="AT131" s="71"/>
      <c r="AU131" s="71"/>
      <c r="AV131" s="71"/>
      <c r="AW131" s="71"/>
      <c r="AX131" s="71"/>
      <c r="AY131" s="71"/>
      <c r="AZ131" s="71"/>
      <c r="BA131" s="71"/>
      <c r="BB131" s="71"/>
      <c r="BC131" s="71"/>
    </row>
    <row r="132" spans="2:55" x14ac:dyDescent="0.15">
      <c r="B132" s="71"/>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71"/>
      <c r="AC132" s="71"/>
      <c r="AD132" s="71"/>
      <c r="AE132" s="71"/>
      <c r="AF132" s="71"/>
      <c r="AG132" s="71"/>
      <c r="AH132" s="71"/>
      <c r="AI132" s="71"/>
      <c r="AJ132" s="71"/>
      <c r="AK132" s="71"/>
      <c r="AL132" s="71"/>
      <c r="AM132" s="71"/>
      <c r="AN132" s="71"/>
      <c r="AO132" s="71"/>
      <c r="AP132" s="71"/>
      <c r="AQ132" s="71"/>
      <c r="AR132" s="71"/>
      <c r="AS132" s="71"/>
      <c r="AT132" s="71"/>
      <c r="AU132" s="71"/>
      <c r="AV132" s="71"/>
      <c r="AW132" s="71"/>
      <c r="AX132" s="71"/>
      <c r="AY132" s="71"/>
      <c r="AZ132" s="71"/>
      <c r="BA132" s="71"/>
      <c r="BB132" s="71"/>
      <c r="BC132" s="71"/>
    </row>
  </sheetData>
  <sheetProtection algorithmName="SHA-512" hashValue="nf6J2sG41CxFKQyZuX6lhMnkejDncN9i9FS+8sJmQWbrRpiUypqsRnFp7FNW+FynxUS1RTtuk2u6aykCmRz+4g==" saltValue="LcG0Ey6WbQjzQwamGYQNKg==" spinCount="100000" sheet="1" objects="1" scenarios="1" formatCells="0"/>
  <mergeCells count="16">
    <mergeCell ref="S3:T3"/>
    <mergeCell ref="C7:H7"/>
    <mergeCell ref="C8:G8"/>
    <mergeCell ref="S4:T4"/>
    <mergeCell ref="K8:M8"/>
    <mergeCell ref="N8:P8"/>
    <mergeCell ref="R8:T8"/>
    <mergeCell ref="U8:W8"/>
    <mergeCell ref="Y8:AA8"/>
    <mergeCell ref="AB8:AD8"/>
    <mergeCell ref="B29:B39"/>
    <mergeCell ref="AW5:AW9"/>
    <mergeCell ref="AF8:AH8"/>
    <mergeCell ref="AI8:AK8"/>
    <mergeCell ref="AM8:AO8"/>
    <mergeCell ref="AP8:AR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112"/>
  <sheetViews>
    <sheetView showGridLines="0" showRowColHeaders="0" showZeros="0" zoomScale="125" zoomScaleNormal="125" workbookViewId="0">
      <pane ySplit="9" topLeftCell="A10" activePane="bottomLeft" state="frozen"/>
      <selection pane="bottomLeft" activeCell="O3" sqref="O3"/>
    </sheetView>
  </sheetViews>
  <sheetFormatPr baseColWidth="10" defaultRowHeight="13" x14ac:dyDescent="0.15"/>
  <cols>
    <col min="1" max="1" width="4.6640625" customWidth="1"/>
    <col min="2" max="2" width="10.83203125" customWidth="1"/>
    <col min="3" max="3" width="12.83203125" customWidth="1"/>
    <col min="4" max="5" width="12.6640625" customWidth="1"/>
    <col min="6" max="6" width="2.83203125" customWidth="1"/>
    <col min="7" max="9" width="12.6640625" customWidth="1"/>
    <col min="10" max="10" width="2.83203125" customWidth="1"/>
    <col min="11" max="13" width="12.6640625" customWidth="1"/>
    <col min="14" max="14" width="2.83203125" customWidth="1"/>
    <col min="15" max="17" width="12.6640625" customWidth="1"/>
    <col min="18" max="18" width="2.83203125" customWidth="1"/>
    <col min="19" max="21" width="12.6640625" customWidth="1"/>
    <col min="22" max="22" width="2.83203125" customWidth="1"/>
    <col min="23" max="28" width="12.83203125" customWidth="1"/>
  </cols>
  <sheetData>
    <row r="1" spans="1:22" ht="10" customHeight="1" x14ac:dyDescent="0.15">
      <c r="A1" s="71"/>
      <c r="B1" s="71"/>
      <c r="C1" s="71"/>
      <c r="D1" s="71"/>
      <c r="E1" s="71"/>
      <c r="F1" s="71"/>
      <c r="G1" s="71"/>
      <c r="H1" s="71"/>
      <c r="I1" s="71"/>
      <c r="J1" s="71"/>
      <c r="K1" s="71"/>
      <c r="L1" s="71"/>
      <c r="M1" s="71"/>
      <c r="N1" s="71"/>
      <c r="O1" s="71"/>
      <c r="P1" s="71"/>
      <c r="Q1" s="71"/>
      <c r="R1" s="71"/>
      <c r="S1" s="71"/>
      <c r="T1" s="71"/>
      <c r="U1" s="71"/>
      <c r="V1" s="71"/>
    </row>
    <row r="2" spans="1:22" ht="32" thickBot="1" x14ac:dyDescent="0.5">
      <c r="A2" s="71"/>
      <c r="B2" s="187" t="s">
        <v>191</v>
      </c>
      <c r="C2" s="71"/>
      <c r="D2" s="71"/>
      <c r="E2" s="71"/>
      <c r="F2" s="71"/>
      <c r="G2" s="71"/>
      <c r="H2" s="71"/>
      <c r="I2" s="71"/>
      <c r="J2" s="71"/>
      <c r="K2" s="71"/>
      <c r="L2" s="71"/>
      <c r="M2" s="71"/>
      <c r="N2" s="71"/>
      <c r="O2" s="71"/>
      <c r="P2" s="71"/>
      <c r="Q2" s="71"/>
      <c r="R2" s="71"/>
      <c r="S2" s="71"/>
      <c r="T2" s="71"/>
      <c r="U2" s="71"/>
      <c r="V2" s="71"/>
    </row>
    <row r="3" spans="1:22" ht="20" customHeight="1" thickTop="1" thickBot="1" x14ac:dyDescent="0.2">
      <c r="A3" s="71"/>
      <c r="B3" s="290" t="s">
        <v>195</v>
      </c>
      <c r="C3" s="291">
        <f>'Nivelado produccion'!D5</f>
        <v>0</v>
      </c>
      <c r="D3" s="152"/>
      <c r="E3" s="290" t="s">
        <v>5</v>
      </c>
      <c r="F3" s="291">
        <f>'Nivelado produccion'!D6</f>
        <v>0</v>
      </c>
      <c r="H3" s="71"/>
      <c r="I3" s="290" t="s">
        <v>144</v>
      </c>
      <c r="J3" s="291">
        <f>'Operaciones - Gama ficticia'!S3</f>
        <v>0</v>
      </c>
      <c r="L3" s="71"/>
      <c r="N3" s="552" t="str">
        <f>"Tiempo operativo diario ("&amp;LOWER(LEFT(J3,1))&amp;MID(J3,2,2)&amp;".):"</f>
        <v>Tiempo operativo diario (0.):</v>
      </c>
      <c r="O3" s="483"/>
      <c r="Q3" s="71"/>
      <c r="R3" s="71"/>
      <c r="S3" s="71"/>
      <c r="T3" s="71"/>
      <c r="U3" s="71"/>
      <c r="V3" s="71"/>
    </row>
    <row r="4" spans="1:22" ht="14" customHeight="1" thickTop="1" x14ac:dyDescent="0.2">
      <c r="A4" s="71"/>
      <c r="B4" s="71"/>
      <c r="C4" s="71"/>
      <c r="D4" s="71"/>
      <c r="E4" s="71"/>
      <c r="F4" s="305"/>
      <c r="G4" s="71"/>
      <c r="H4" s="71"/>
      <c r="I4" s="71"/>
      <c r="J4" s="177"/>
      <c r="K4" s="71"/>
      <c r="L4" s="71"/>
      <c r="N4" s="178" t="s">
        <v>101</v>
      </c>
      <c r="O4" s="468">
        <f>E7+I7+M7</f>
        <v>0</v>
      </c>
      <c r="Q4" s="71"/>
      <c r="R4" s="71"/>
      <c r="S4" s="71"/>
      <c r="T4" s="71"/>
      <c r="U4" s="71"/>
      <c r="V4" s="71"/>
    </row>
    <row r="5" spans="1:22" ht="30" customHeight="1" x14ac:dyDescent="0.15">
      <c r="A5" s="71"/>
      <c r="B5" s="71"/>
      <c r="C5" s="575" t="s">
        <v>192</v>
      </c>
      <c r="D5" s="71"/>
      <c r="E5" s="71"/>
      <c r="F5" s="71"/>
      <c r="G5" s="71"/>
      <c r="H5" s="71"/>
      <c r="I5" s="71"/>
      <c r="J5" s="71"/>
      <c r="K5" s="71"/>
      <c r="L5" s="71"/>
      <c r="M5" s="71"/>
      <c r="N5" s="71"/>
      <c r="O5" s="71"/>
      <c r="P5" s="71"/>
      <c r="Q5" s="71"/>
      <c r="R5" s="71"/>
      <c r="S5" s="71"/>
      <c r="T5" s="71"/>
      <c r="U5" s="71"/>
      <c r="V5" s="71"/>
    </row>
    <row r="6" spans="1:22" ht="20" customHeight="1" x14ac:dyDescent="0.15">
      <c r="A6" s="71"/>
      <c r="B6" s="71"/>
      <c r="C6" s="525">
        <f>IF(D6&gt;0,"Producto:",0)</f>
        <v>0</v>
      </c>
      <c r="D6" s="526">
        <f>'Operaciones - Gama ficticia'!C9</f>
        <v>0</v>
      </c>
      <c r="E6" s="527"/>
      <c r="F6" s="306"/>
      <c r="G6" s="525">
        <f>IF(H6&gt;0,"Producto:",0)</f>
        <v>0</v>
      </c>
      <c r="H6" s="526">
        <f>'Operaciones - Gama ficticia'!D9</f>
        <v>0</v>
      </c>
      <c r="I6" s="527"/>
      <c r="J6" s="306"/>
      <c r="K6" s="525">
        <f>IF(L6&gt;0,"Producto:",0)</f>
        <v>0</v>
      </c>
      <c r="L6" s="526">
        <f>'Operaciones - Gama ficticia'!E9</f>
        <v>0</v>
      </c>
      <c r="M6" s="527"/>
      <c r="N6" s="306"/>
      <c r="O6" s="525">
        <f>IF(P6&gt;0,"Producto:",0)</f>
        <v>0</v>
      </c>
      <c r="P6" s="526">
        <f>'Operaciones - Gama ficticia'!F9</f>
        <v>0</v>
      </c>
      <c r="Q6" s="527"/>
      <c r="R6" s="306"/>
      <c r="S6" s="525">
        <f>IF(T6&gt;0,"Producto:",0)</f>
        <v>0</v>
      </c>
      <c r="T6" s="526">
        <f>'Operaciones - Gama ficticia'!G9</f>
        <v>0</v>
      </c>
      <c r="U6" s="527"/>
      <c r="V6" s="71"/>
    </row>
    <row r="7" spans="1:22" ht="15" customHeight="1" x14ac:dyDescent="0.15">
      <c r="A7" s="71"/>
      <c r="B7" s="537" t="s">
        <v>146</v>
      </c>
      <c r="C7" s="528"/>
      <c r="D7" s="529">
        <f>IF(D6&gt;0,"Carga diaria (unidades):",0)</f>
        <v>0</v>
      </c>
      <c r="E7" s="625"/>
      <c r="F7" s="307"/>
      <c r="G7" s="528"/>
      <c r="H7" s="529">
        <f>IF(H6&gt;0,"Carga diaria (unidades):",0)</f>
        <v>0</v>
      </c>
      <c r="I7" s="625"/>
      <c r="J7" s="307"/>
      <c r="K7" s="528"/>
      <c r="L7" s="529">
        <f>IF(L6&gt;0,"Carga diaria (unidades):",0)</f>
        <v>0</v>
      </c>
      <c r="M7" s="625"/>
      <c r="N7" s="307"/>
      <c r="O7" s="528"/>
      <c r="P7" s="529">
        <f>IF(P6&gt;0,"Carga diaria (unidades):",0)</f>
        <v>0</v>
      </c>
      <c r="Q7" s="625"/>
      <c r="R7" s="307"/>
      <c r="S7" s="528"/>
      <c r="T7" s="529">
        <f>IF(T6&gt;0,"Carga diaria (unidades):",0)</f>
        <v>0</v>
      </c>
      <c r="U7" s="625"/>
      <c r="V7" s="71"/>
    </row>
    <row r="8" spans="1:22" ht="13" customHeight="1" x14ac:dyDescent="0.15">
      <c r="A8" s="71"/>
      <c r="B8" s="538" t="s">
        <v>147</v>
      </c>
      <c r="C8" s="530"/>
      <c r="D8" s="531">
        <f>IF(D6&gt;0,"[ Carga prevista en nivelado producción:",0)</f>
        <v>0</v>
      </c>
      <c r="E8" s="532">
        <f>IF(D6&gt;0,VLOOKUP(D6,'Nivelado produccion'!$B$11:$I$30,COLUMN('Nivelado produccion'!$I$11)-COLUMN('Nivelado produccion'!$B$11)+1,FALSE)&amp;" unidades ]",0)</f>
        <v>0</v>
      </c>
      <c r="F8" s="307"/>
      <c r="G8" s="530"/>
      <c r="H8" s="531">
        <f>IF(H6&gt;0,"[ Carga prevista en nivelado producción:",0)</f>
        <v>0</v>
      </c>
      <c r="I8" s="532">
        <f>IF(H6&gt;0,VLOOKUP(H6,'Nivelado produccion'!$B$11:$I$30,COLUMN('Nivelado produccion'!$I$11)-COLUMN('Nivelado produccion'!$B$11)+1,FALSE)&amp;" unidades ]",0)</f>
        <v>0</v>
      </c>
      <c r="J8" s="307"/>
      <c r="K8" s="530"/>
      <c r="L8" s="531">
        <f>IF(L6&gt;0,"[ Carga prevista en nivelado producción:",0)</f>
        <v>0</v>
      </c>
      <c r="M8" s="532">
        <f>IF(L6&gt;0,VLOOKUP(L6,'Nivelado produccion'!$B$11:$I$30,COLUMN('Nivelado produccion'!$I$11)-COLUMN('Nivelado produccion'!$B$11)+1,FALSE)&amp;" unidades ]",0)</f>
        <v>0</v>
      </c>
      <c r="N8" s="307"/>
      <c r="O8" s="530"/>
      <c r="P8" s="531">
        <f>IF(P6&gt;0,"[ Carga prevista en nivelado producción:",0)</f>
        <v>0</v>
      </c>
      <c r="Q8" s="532">
        <f>IF(P6&gt;0,VLOOKUP(P6,'Nivelado produccion'!$B$11:$I$30,COLUMN('Nivelado produccion'!$I$11)-COLUMN('Nivelado produccion'!$B$11)+1,FALSE)&amp;" unidades ]",0)</f>
        <v>0</v>
      </c>
      <c r="R8" s="307"/>
      <c r="S8" s="530"/>
      <c r="T8" s="531">
        <f>IF(T6&gt;0,"[ Carga prevista en nivelado producción:",0)</f>
        <v>0</v>
      </c>
      <c r="U8" s="532">
        <f>IF(T6&gt;0,VLOOKUP(T6,'Nivelado produccion'!$B$11:$I$30,COLUMN('Nivelado produccion'!$I$11)-COLUMN('Nivelado produccion'!$B$11)+1,FALSE)&amp;" unidades ]",0)</f>
        <v>0</v>
      </c>
      <c r="V8" s="71"/>
    </row>
    <row r="9" spans="1:22" ht="18" customHeight="1" x14ac:dyDescent="0.15">
      <c r="A9" s="71"/>
      <c r="B9" s="539"/>
      <c r="C9" s="533">
        <f>IF(D6&gt;0,"TIEMPO (seg)",0)</f>
        <v>0</v>
      </c>
      <c r="D9" s="534">
        <f>IF(D6&gt;0,"Capacidad",0)</f>
        <v>0</v>
      </c>
      <c r="E9" s="533">
        <f>IF(D6&gt;0,"Carga Unitaria",0)</f>
        <v>0</v>
      </c>
      <c r="F9" s="308"/>
      <c r="G9" s="533">
        <f>IF(H6&gt;0,"TIEMPO (seg)",0)</f>
        <v>0</v>
      </c>
      <c r="H9" s="534">
        <f>IF(H6&gt;0,"Capacidad",0)</f>
        <v>0</v>
      </c>
      <c r="I9" s="533">
        <f>IF(H6&gt;0,"Carga Unitaria",0)</f>
        <v>0</v>
      </c>
      <c r="J9" s="308"/>
      <c r="K9" s="533">
        <f>IF(L6&gt;0,"TIEMPO (seg)",0)</f>
        <v>0</v>
      </c>
      <c r="L9" s="534">
        <f>IF(L6&gt;0,"Capacidad",0)</f>
        <v>0</v>
      </c>
      <c r="M9" s="533">
        <f>IF(L6&gt;0,"Carga Unitaria",0)</f>
        <v>0</v>
      </c>
      <c r="N9" s="308"/>
      <c r="O9" s="533">
        <f>IF(P6&gt;0,"TIEMPO (seg)",0)</f>
        <v>0</v>
      </c>
      <c r="P9" s="534">
        <f>IF(P6&gt;0,"Capacidad",0)</f>
        <v>0</v>
      </c>
      <c r="Q9" s="533">
        <f>IF(P6&gt;0,"Carga Unitaria",0)</f>
        <v>0</v>
      </c>
      <c r="R9" s="308"/>
      <c r="S9" s="533">
        <f>IF(T6&gt;0,"TIEMPO (seg)",0)</f>
        <v>0</v>
      </c>
      <c r="T9" s="534">
        <f>IF(T6&gt;0,"Capacidad",0)</f>
        <v>0</v>
      </c>
      <c r="U9" s="533">
        <f>IF(T6&gt;0,"Carga Unitaria",0)</f>
        <v>0</v>
      </c>
      <c r="V9" s="71"/>
    </row>
    <row r="10" spans="1:22" ht="16" customHeight="1" x14ac:dyDescent="0.15">
      <c r="A10" s="71"/>
      <c r="B10" s="540">
        <f>'Operaciones - Gama ficticia'!H10</f>
        <v>0</v>
      </c>
      <c r="C10" s="535">
        <f>'Operaciones - Gama ficticia'!M10</f>
        <v>0</v>
      </c>
      <c r="D10" s="536">
        <f t="shared" ref="D10:D39" si="0">IF(C10&gt;0,$O$3/C10,0)</f>
        <v>0</v>
      </c>
      <c r="E10" s="293">
        <f t="shared" ref="E10" si="1">IF(C10&gt;0,E$7/D10,0)</f>
        <v>0</v>
      </c>
      <c r="F10" s="293"/>
      <c r="G10" s="535">
        <f>'Operaciones - Gama ficticia'!T10</f>
        <v>0</v>
      </c>
      <c r="H10" s="536">
        <f t="shared" ref="H10:H39" si="2">IF(G10&gt;0,$O$3/G10,0)</f>
        <v>0</v>
      </c>
      <c r="I10" s="293">
        <f t="shared" ref="I10" si="3">IF(G10&gt;0,I$7/H10,0)</f>
        <v>0</v>
      </c>
      <c r="J10" s="293"/>
      <c r="K10" s="535">
        <f>'Operaciones - Gama ficticia'!AA10</f>
        <v>0</v>
      </c>
      <c r="L10" s="536">
        <f t="shared" ref="L10:L39" si="4">IF(K10&gt;0,$O$3/K10,0)</f>
        <v>0</v>
      </c>
      <c r="M10" s="293">
        <f t="shared" ref="M10" si="5">IF(K10&gt;0,M$7/L10,0)</f>
        <v>0</v>
      </c>
      <c r="N10" s="293"/>
      <c r="O10" s="535">
        <f>'Operaciones - Gama ficticia'!AH10</f>
        <v>0</v>
      </c>
      <c r="P10" s="536">
        <f t="shared" ref="P10:P39" si="6">IF(O10&gt;0,$O$3/O10,0)</f>
        <v>0</v>
      </c>
      <c r="Q10" s="293">
        <f t="shared" ref="Q10" si="7">IF(O10&gt;0,Q$7/P10,0)</f>
        <v>0</v>
      </c>
      <c r="R10" s="293"/>
      <c r="S10" s="535">
        <f>'Operaciones - Gama ficticia'!AO10</f>
        <v>0</v>
      </c>
      <c r="T10" s="536">
        <f t="shared" ref="T10:T39" si="8">IF(S10&gt;0,$O$3/S10,0)</f>
        <v>0</v>
      </c>
      <c r="U10" s="293">
        <f t="shared" ref="U10" si="9">IF(S10&gt;0,U$7/T10,0)</f>
        <v>0</v>
      </c>
      <c r="V10" s="71"/>
    </row>
    <row r="11" spans="1:22" x14ac:dyDescent="0.15">
      <c r="A11" s="71"/>
      <c r="B11" s="540">
        <f>'Operaciones - Gama ficticia'!H11</f>
        <v>0</v>
      </c>
      <c r="C11" s="535">
        <f>'Operaciones - Gama ficticia'!M11</f>
        <v>0</v>
      </c>
      <c r="D11" s="536">
        <f t="shared" si="0"/>
        <v>0</v>
      </c>
      <c r="E11" s="293">
        <f t="shared" ref="E11:E39" si="10">IF(C11&gt;0,E$7/D11,0)</f>
        <v>0</v>
      </c>
      <c r="F11" s="293"/>
      <c r="G11" s="535">
        <f>'Operaciones - Gama ficticia'!T11</f>
        <v>0</v>
      </c>
      <c r="H11" s="536">
        <f t="shared" si="2"/>
        <v>0</v>
      </c>
      <c r="I11" s="293">
        <f t="shared" ref="I11:I39" si="11">IF(G11&gt;0,I$7/H11,0)</f>
        <v>0</v>
      </c>
      <c r="J11" s="293"/>
      <c r="K11" s="535">
        <f>'Operaciones - Gama ficticia'!AA11</f>
        <v>0</v>
      </c>
      <c r="L11" s="536">
        <f t="shared" si="4"/>
        <v>0</v>
      </c>
      <c r="M11" s="293">
        <f t="shared" ref="M11:M39" si="12">IF(K11&gt;0,M$7/L11,0)</f>
        <v>0</v>
      </c>
      <c r="N11" s="293"/>
      <c r="O11" s="535">
        <f>'Operaciones - Gama ficticia'!AH11</f>
        <v>0</v>
      </c>
      <c r="P11" s="536">
        <f t="shared" si="6"/>
        <v>0</v>
      </c>
      <c r="Q11" s="293">
        <f t="shared" ref="Q11:Q39" si="13">IF(O11&gt;0,Q$7/P11,0)</f>
        <v>0</v>
      </c>
      <c r="R11" s="293"/>
      <c r="S11" s="535">
        <f>'Operaciones - Gama ficticia'!AO11</f>
        <v>0</v>
      </c>
      <c r="T11" s="536">
        <f t="shared" si="8"/>
        <v>0</v>
      </c>
      <c r="U11" s="293">
        <f t="shared" ref="U11:U39" si="14">IF(S11&gt;0,U$7/T11,0)</f>
        <v>0</v>
      </c>
      <c r="V11" s="71"/>
    </row>
    <row r="12" spans="1:22" x14ac:dyDescent="0.15">
      <c r="A12" s="71"/>
      <c r="B12" s="540">
        <f>'Operaciones - Gama ficticia'!H12</f>
        <v>0</v>
      </c>
      <c r="C12" s="535">
        <f>'Operaciones - Gama ficticia'!M12</f>
        <v>0</v>
      </c>
      <c r="D12" s="536">
        <f t="shared" si="0"/>
        <v>0</v>
      </c>
      <c r="E12" s="293">
        <f t="shared" si="10"/>
        <v>0</v>
      </c>
      <c r="F12" s="293"/>
      <c r="G12" s="535">
        <f>'Operaciones - Gama ficticia'!T12</f>
        <v>0</v>
      </c>
      <c r="H12" s="536">
        <f t="shared" si="2"/>
        <v>0</v>
      </c>
      <c r="I12" s="293">
        <f t="shared" si="11"/>
        <v>0</v>
      </c>
      <c r="J12" s="293"/>
      <c r="K12" s="535">
        <f>'Operaciones - Gama ficticia'!AA12</f>
        <v>0</v>
      </c>
      <c r="L12" s="536">
        <f t="shared" si="4"/>
        <v>0</v>
      </c>
      <c r="M12" s="293">
        <f t="shared" si="12"/>
        <v>0</v>
      </c>
      <c r="N12" s="293"/>
      <c r="O12" s="535">
        <f>'Operaciones - Gama ficticia'!AH12</f>
        <v>0</v>
      </c>
      <c r="P12" s="536">
        <f t="shared" si="6"/>
        <v>0</v>
      </c>
      <c r="Q12" s="293">
        <f t="shared" si="13"/>
        <v>0</v>
      </c>
      <c r="R12" s="293"/>
      <c r="S12" s="535">
        <f>'Operaciones - Gama ficticia'!AO12</f>
        <v>0</v>
      </c>
      <c r="T12" s="536">
        <f t="shared" si="8"/>
        <v>0</v>
      </c>
      <c r="U12" s="293">
        <f t="shared" si="14"/>
        <v>0</v>
      </c>
      <c r="V12" s="71"/>
    </row>
    <row r="13" spans="1:22" x14ac:dyDescent="0.15">
      <c r="A13" s="71"/>
      <c r="B13" s="540">
        <f>'Operaciones - Gama ficticia'!H13</f>
        <v>0</v>
      </c>
      <c r="C13" s="535">
        <f>'Operaciones - Gama ficticia'!M13</f>
        <v>0</v>
      </c>
      <c r="D13" s="536">
        <f t="shared" si="0"/>
        <v>0</v>
      </c>
      <c r="E13" s="293">
        <f t="shared" si="10"/>
        <v>0</v>
      </c>
      <c r="F13" s="293"/>
      <c r="G13" s="535">
        <f>'Operaciones - Gama ficticia'!T13</f>
        <v>0</v>
      </c>
      <c r="H13" s="536">
        <f t="shared" si="2"/>
        <v>0</v>
      </c>
      <c r="I13" s="293">
        <f t="shared" si="11"/>
        <v>0</v>
      </c>
      <c r="J13" s="293"/>
      <c r="K13" s="535">
        <f>'Operaciones - Gama ficticia'!AA13</f>
        <v>0</v>
      </c>
      <c r="L13" s="536">
        <f t="shared" si="4"/>
        <v>0</v>
      </c>
      <c r="M13" s="293">
        <f t="shared" si="12"/>
        <v>0</v>
      </c>
      <c r="N13" s="293"/>
      <c r="O13" s="535">
        <f>'Operaciones - Gama ficticia'!AH13</f>
        <v>0</v>
      </c>
      <c r="P13" s="536">
        <f t="shared" si="6"/>
        <v>0</v>
      </c>
      <c r="Q13" s="293">
        <f t="shared" si="13"/>
        <v>0</v>
      </c>
      <c r="R13" s="293"/>
      <c r="S13" s="535">
        <f>'Operaciones - Gama ficticia'!AO13</f>
        <v>0</v>
      </c>
      <c r="T13" s="536">
        <f t="shared" si="8"/>
        <v>0</v>
      </c>
      <c r="U13" s="293">
        <f t="shared" si="14"/>
        <v>0</v>
      </c>
      <c r="V13" s="71"/>
    </row>
    <row r="14" spans="1:22" x14ac:dyDescent="0.15">
      <c r="A14" s="71"/>
      <c r="B14" s="540">
        <f>'Operaciones - Gama ficticia'!H14</f>
        <v>0</v>
      </c>
      <c r="C14" s="535">
        <f>'Operaciones - Gama ficticia'!M14</f>
        <v>0</v>
      </c>
      <c r="D14" s="536">
        <f t="shared" si="0"/>
        <v>0</v>
      </c>
      <c r="E14" s="293">
        <f t="shared" si="10"/>
        <v>0</v>
      </c>
      <c r="F14" s="293"/>
      <c r="G14" s="535">
        <f>'Operaciones - Gama ficticia'!T14</f>
        <v>0</v>
      </c>
      <c r="H14" s="536">
        <f t="shared" si="2"/>
        <v>0</v>
      </c>
      <c r="I14" s="293">
        <f t="shared" si="11"/>
        <v>0</v>
      </c>
      <c r="J14" s="293"/>
      <c r="K14" s="535">
        <f>'Operaciones - Gama ficticia'!AA14</f>
        <v>0</v>
      </c>
      <c r="L14" s="536">
        <f t="shared" si="4"/>
        <v>0</v>
      </c>
      <c r="M14" s="293">
        <f t="shared" si="12"/>
        <v>0</v>
      </c>
      <c r="N14" s="293"/>
      <c r="O14" s="535">
        <f>'Operaciones - Gama ficticia'!AH14</f>
        <v>0</v>
      </c>
      <c r="P14" s="536">
        <f t="shared" si="6"/>
        <v>0</v>
      </c>
      <c r="Q14" s="293">
        <f t="shared" si="13"/>
        <v>0</v>
      </c>
      <c r="R14" s="293"/>
      <c r="S14" s="535">
        <f>'Operaciones - Gama ficticia'!AO14</f>
        <v>0</v>
      </c>
      <c r="T14" s="536">
        <f t="shared" si="8"/>
        <v>0</v>
      </c>
      <c r="U14" s="293">
        <f t="shared" si="14"/>
        <v>0</v>
      </c>
      <c r="V14" s="71"/>
    </row>
    <row r="15" spans="1:22" x14ac:dyDescent="0.15">
      <c r="A15" s="71"/>
      <c r="B15" s="540">
        <f>'Operaciones - Gama ficticia'!H15</f>
        <v>0</v>
      </c>
      <c r="C15" s="535">
        <f>'Operaciones - Gama ficticia'!M15</f>
        <v>0</v>
      </c>
      <c r="D15" s="536">
        <f t="shared" si="0"/>
        <v>0</v>
      </c>
      <c r="E15" s="293">
        <f t="shared" si="10"/>
        <v>0</v>
      </c>
      <c r="F15" s="293"/>
      <c r="G15" s="535">
        <f>'Operaciones - Gama ficticia'!T15</f>
        <v>0</v>
      </c>
      <c r="H15" s="536">
        <f t="shared" si="2"/>
        <v>0</v>
      </c>
      <c r="I15" s="293">
        <f t="shared" si="11"/>
        <v>0</v>
      </c>
      <c r="J15" s="293"/>
      <c r="K15" s="535">
        <f>'Operaciones - Gama ficticia'!AA15</f>
        <v>0</v>
      </c>
      <c r="L15" s="536">
        <f t="shared" si="4"/>
        <v>0</v>
      </c>
      <c r="M15" s="293">
        <f t="shared" si="12"/>
        <v>0</v>
      </c>
      <c r="N15" s="293"/>
      <c r="O15" s="535">
        <f>'Operaciones - Gama ficticia'!AH15</f>
        <v>0</v>
      </c>
      <c r="P15" s="536">
        <f t="shared" si="6"/>
        <v>0</v>
      </c>
      <c r="Q15" s="293">
        <f t="shared" si="13"/>
        <v>0</v>
      </c>
      <c r="R15" s="293"/>
      <c r="S15" s="535">
        <f>'Operaciones - Gama ficticia'!AO15</f>
        <v>0</v>
      </c>
      <c r="T15" s="536">
        <f t="shared" si="8"/>
        <v>0</v>
      </c>
      <c r="U15" s="293">
        <f t="shared" si="14"/>
        <v>0</v>
      </c>
      <c r="V15" s="71"/>
    </row>
    <row r="16" spans="1:22" x14ac:dyDescent="0.15">
      <c r="A16" s="71"/>
      <c r="B16" s="540">
        <f>'Operaciones - Gama ficticia'!H16</f>
        <v>0</v>
      </c>
      <c r="C16" s="535">
        <f>'Operaciones - Gama ficticia'!M16</f>
        <v>0</v>
      </c>
      <c r="D16" s="536">
        <f t="shared" si="0"/>
        <v>0</v>
      </c>
      <c r="E16" s="293">
        <f t="shared" si="10"/>
        <v>0</v>
      </c>
      <c r="F16" s="293"/>
      <c r="G16" s="535">
        <f>'Operaciones - Gama ficticia'!T16</f>
        <v>0</v>
      </c>
      <c r="H16" s="536">
        <f t="shared" si="2"/>
        <v>0</v>
      </c>
      <c r="I16" s="293">
        <f t="shared" si="11"/>
        <v>0</v>
      </c>
      <c r="J16" s="293"/>
      <c r="K16" s="535">
        <f>'Operaciones - Gama ficticia'!AA16</f>
        <v>0</v>
      </c>
      <c r="L16" s="536">
        <f t="shared" si="4"/>
        <v>0</v>
      </c>
      <c r="M16" s="293">
        <f t="shared" si="12"/>
        <v>0</v>
      </c>
      <c r="N16" s="293"/>
      <c r="O16" s="535">
        <f>'Operaciones - Gama ficticia'!AH16</f>
        <v>0</v>
      </c>
      <c r="P16" s="536">
        <f t="shared" si="6"/>
        <v>0</v>
      </c>
      <c r="Q16" s="293">
        <f t="shared" si="13"/>
        <v>0</v>
      </c>
      <c r="R16" s="293"/>
      <c r="S16" s="535">
        <f>'Operaciones - Gama ficticia'!AO16</f>
        <v>0</v>
      </c>
      <c r="T16" s="536">
        <f t="shared" si="8"/>
        <v>0</v>
      </c>
      <c r="U16" s="293">
        <f t="shared" si="14"/>
        <v>0</v>
      </c>
      <c r="V16" s="71"/>
    </row>
    <row r="17" spans="1:22" x14ac:dyDescent="0.15">
      <c r="A17" s="71"/>
      <c r="B17" s="540">
        <f>'Operaciones - Gama ficticia'!H17</f>
        <v>0</v>
      </c>
      <c r="C17" s="535">
        <f>'Operaciones - Gama ficticia'!M17</f>
        <v>0</v>
      </c>
      <c r="D17" s="536">
        <f t="shared" si="0"/>
        <v>0</v>
      </c>
      <c r="E17" s="293">
        <f t="shared" si="10"/>
        <v>0</v>
      </c>
      <c r="F17" s="293"/>
      <c r="G17" s="535">
        <f>'Operaciones - Gama ficticia'!T17</f>
        <v>0</v>
      </c>
      <c r="H17" s="536">
        <f t="shared" si="2"/>
        <v>0</v>
      </c>
      <c r="I17" s="293">
        <f t="shared" si="11"/>
        <v>0</v>
      </c>
      <c r="J17" s="293"/>
      <c r="K17" s="535">
        <f>'Operaciones - Gama ficticia'!AA17</f>
        <v>0</v>
      </c>
      <c r="L17" s="536">
        <f t="shared" si="4"/>
        <v>0</v>
      </c>
      <c r="M17" s="293">
        <f t="shared" si="12"/>
        <v>0</v>
      </c>
      <c r="N17" s="293"/>
      <c r="O17" s="535">
        <f>'Operaciones - Gama ficticia'!AH17</f>
        <v>0</v>
      </c>
      <c r="P17" s="536">
        <f t="shared" si="6"/>
        <v>0</v>
      </c>
      <c r="Q17" s="293">
        <f t="shared" si="13"/>
        <v>0</v>
      </c>
      <c r="R17" s="293"/>
      <c r="S17" s="535">
        <f>'Operaciones - Gama ficticia'!AO17</f>
        <v>0</v>
      </c>
      <c r="T17" s="536">
        <f t="shared" si="8"/>
        <v>0</v>
      </c>
      <c r="U17" s="293">
        <f t="shared" si="14"/>
        <v>0</v>
      </c>
      <c r="V17" s="71"/>
    </row>
    <row r="18" spans="1:22" x14ac:dyDescent="0.15">
      <c r="A18" s="71"/>
      <c r="B18" s="540">
        <f>'Operaciones - Gama ficticia'!H18</f>
        <v>0</v>
      </c>
      <c r="C18" s="535">
        <f>'Operaciones - Gama ficticia'!M18</f>
        <v>0</v>
      </c>
      <c r="D18" s="536">
        <f t="shared" si="0"/>
        <v>0</v>
      </c>
      <c r="E18" s="293">
        <f t="shared" si="10"/>
        <v>0</v>
      </c>
      <c r="F18" s="293"/>
      <c r="G18" s="535">
        <f>'Operaciones - Gama ficticia'!T18</f>
        <v>0</v>
      </c>
      <c r="H18" s="536">
        <f t="shared" si="2"/>
        <v>0</v>
      </c>
      <c r="I18" s="293">
        <f t="shared" si="11"/>
        <v>0</v>
      </c>
      <c r="J18" s="293"/>
      <c r="K18" s="535">
        <f>'Operaciones - Gama ficticia'!AA18</f>
        <v>0</v>
      </c>
      <c r="L18" s="536">
        <f t="shared" si="4"/>
        <v>0</v>
      </c>
      <c r="M18" s="293">
        <f t="shared" si="12"/>
        <v>0</v>
      </c>
      <c r="N18" s="293"/>
      <c r="O18" s="535">
        <f>'Operaciones - Gama ficticia'!AH18</f>
        <v>0</v>
      </c>
      <c r="P18" s="536">
        <f t="shared" si="6"/>
        <v>0</v>
      </c>
      <c r="Q18" s="293">
        <f t="shared" si="13"/>
        <v>0</v>
      </c>
      <c r="R18" s="293"/>
      <c r="S18" s="535">
        <f>'Operaciones - Gama ficticia'!AO18</f>
        <v>0</v>
      </c>
      <c r="T18" s="536">
        <f t="shared" si="8"/>
        <v>0</v>
      </c>
      <c r="U18" s="293">
        <f t="shared" si="14"/>
        <v>0</v>
      </c>
      <c r="V18" s="71"/>
    </row>
    <row r="19" spans="1:22" x14ac:dyDescent="0.15">
      <c r="A19" s="71"/>
      <c r="B19" s="540">
        <f>'Operaciones - Gama ficticia'!H19</f>
        <v>0</v>
      </c>
      <c r="C19" s="535">
        <f>'Operaciones - Gama ficticia'!M19</f>
        <v>0</v>
      </c>
      <c r="D19" s="536">
        <f t="shared" si="0"/>
        <v>0</v>
      </c>
      <c r="E19" s="293">
        <f t="shared" si="10"/>
        <v>0</v>
      </c>
      <c r="F19" s="293"/>
      <c r="G19" s="535">
        <f>'Operaciones - Gama ficticia'!T19</f>
        <v>0</v>
      </c>
      <c r="H19" s="536">
        <f t="shared" si="2"/>
        <v>0</v>
      </c>
      <c r="I19" s="293">
        <f t="shared" si="11"/>
        <v>0</v>
      </c>
      <c r="J19" s="293"/>
      <c r="K19" s="535">
        <f>'Operaciones - Gama ficticia'!AA19</f>
        <v>0</v>
      </c>
      <c r="L19" s="536">
        <f t="shared" si="4"/>
        <v>0</v>
      </c>
      <c r="M19" s="293">
        <f t="shared" si="12"/>
        <v>0</v>
      </c>
      <c r="N19" s="293"/>
      <c r="O19" s="535">
        <f>'Operaciones - Gama ficticia'!AH19</f>
        <v>0</v>
      </c>
      <c r="P19" s="536">
        <f t="shared" si="6"/>
        <v>0</v>
      </c>
      <c r="Q19" s="293">
        <f t="shared" si="13"/>
        <v>0</v>
      </c>
      <c r="R19" s="293"/>
      <c r="S19" s="535">
        <f>'Operaciones - Gama ficticia'!AO19</f>
        <v>0</v>
      </c>
      <c r="T19" s="536">
        <f t="shared" si="8"/>
        <v>0</v>
      </c>
      <c r="U19" s="293">
        <f t="shared" si="14"/>
        <v>0</v>
      </c>
      <c r="V19" s="71"/>
    </row>
    <row r="20" spans="1:22" x14ac:dyDescent="0.15">
      <c r="A20" s="71"/>
      <c r="B20" s="540">
        <f>'Operaciones - Gama ficticia'!H20</f>
        <v>0</v>
      </c>
      <c r="C20" s="535">
        <f>'Operaciones - Gama ficticia'!M20</f>
        <v>0</v>
      </c>
      <c r="D20" s="536">
        <f t="shared" si="0"/>
        <v>0</v>
      </c>
      <c r="E20" s="293">
        <f t="shared" si="10"/>
        <v>0</v>
      </c>
      <c r="F20" s="293"/>
      <c r="G20" s="535">
        <f>'Operaciones - Gama ficticia'!T20</f>
        <v>0</v>
      </c>
      <c r="H20" s="536">
        <f t="shared" si="2"/>
        <v>0</v>
      </c>
      <c r="I20" s="293">
        <f t="shared" si="11"/>
        <v>0</v>
      </c>
      <c r="J20" s="293"/>
      <c r="K20" s="535">
        <f>'Operaciones - Gama ficticia'!AA20</f>
        <v>0</v>
      </c>
      <c r="L20" s="536">
        <f t="shared" si="4"/>
        <v>0</v>
      </c>
      <c r="M20" s="293">
        <f t="shared" si="12"/>
        <v>0</v>
      </c>
      <c r="N20" s="293"/>
      <c r="O20" s="535">
        <f>'Operaciones - Gama ficticia'!AH20</f>
        <v>0</v>
      </c>
      <c r="P20" s="536">
        <f t="shared" si="6"/>
        <v>0</v>
      </c>
      <c r="Q20" s="293">
        <f t="shared" si="13"/>
        <v>0</v>
      </c>
      <c r="R20" s="293"/>
      <c r="S20" s="535">
        <f>'Operaciones - Gama ficticia'!AO20</f>
        <v>0</v>
      </c>
      <c r="T20" s="536">
        <f t="shared" si="8"/>
        <v>0</v>
      </c>
      <c r="U20" s="293">
        <f t="shared" si="14"/>
        <v>0</v>
      </c>
      <c r="V20" s="71"/>
    </row>
    <row r="21" spans="1:22" x14ac:dyDescent="0.15">
      <c r="A21" s="71"/>
      <c r="B21" s="540">
        <f>'Operaciones - Gama ficticia'!H21</f>
        <v>0</v>
      </c>
      <c r="C21" s="535">
        <f>'Operaciones - Gama ficticia'!M21</f>
        <v>0</v>
      </c>
      <c r="D21" s="536">
        <f t="shared" si="0"/>
        <v>0</v>
      </c>
      <c r="E21" s="293">
        <f t="shared" si="10"/>
        <v>0</v>
      </c>
      <c r="F21" s="293"/>
      <c r="G21" s="535">
        <f>'Operaciones - Gama ficticia'!T21</f>
        <v>0</v>
      </c>
      <c r="H21" s="536">
        <f t="shared" si="2"/>
        <v>0</v>
      </c>
      <c r="I21" s="293">
        <f t="shared" si="11"/>
        <v>0</v>
      </c>
      <c r="J21" s="293"/>
      <c r="K21" s="535">
        <f>'Operaciones - Gama ficticia'!AA21</f>
        <v>0</v>
      </c>
      <c r="L21" s="536">
        <f t="shared" si="4"/>
        <v>0</v>
      </c>
      <c r="M21" s="293">
        <f t="shared" si="12"/>
        <v>0</v>
      </c>
      <c r="N21" s="293"/>
      <c r="O21" s="535">
        <f>'Operaciones - Gama ficticia'!AH21</f>
        <v>0</v>
      </c>
      <c r="P21" s="536">
        <f t="shared" si="6"/>
        <v>0</v>
      </c>
      <c r="Q21" s="293">
        <f t="shared" si="13"/>
        <v>0</v>
      </c>
      <c r="R21" s="293"/>
      <c r="S21" s="535">
        <f>'Operaciones - Gama ficticia'!AO21</f>
        <v>0</v>
      </c>
      <c r="T21" s="536">
        <f t="shared" si="8"/>
        <v>0</v>
      </c>
      <c r="U21" s="293">
        <f t="shared" si="14"/>
        <v>0</v>
      </c>
      <c r="V21" s="71"/>
    </row>
    <row r="22" spans="1:22" x14ac:dyDescent="0.15">
      <c r="A22" s="71"/>
      <c r="B22" s="540">
        <f>'Operaciones - Gama ficticia'!H22</f>
        <v>0</v>
      </c>
      <c r="C22" s="535">
        <f>'Operaciones - Gama ficticia'!M22</f>
        <v>0</v>
      </c>
      <c r="D22" s="536">
        <f t="shared" si="0"/>
        <v>0</v>
      </c>
      <c r="E22" s="293">
        <f t="shared" si="10"/>
        <v>0</v>
      </c>
      <c r="F22" s="293"/>
      <c r="G22" s="535">
        <f>'Operaciones - Gama ficticia'!T22</f>
        <v>0</v>
      </c>
      <c r="H22" s="536">
        <f t="shared" si="2"/>
        <v>0</v>
      </c>
      <c r="I22" s="293">
        <f t="shared" si="11"/>
        <v>0</v>
      </c>
      <c r="J22" s="293"/>
      <c r="K22" s="535">
        <f>'Operaciones - Gama ficticia'!AA22</f>
        <v>0</v>
      </c>
      <c r="L22" s="536">
        <f t="shared" si="4"/>
        <v>0</v>
      </c>
      <c r="M22" s="293">
        <f t="shared" si="12"/>
        <v>0</v>
      </c>
      <c r="N22" s="293"/>
      <c r="O22" s="535">
        <f>'Operaciones - Gama ficticia'!AH22</f>
        <v>0</v>
      </c>
      <c r="P22" s="536">
        <f t="shared" si="6"/>
        <v>0</v>
      </c>
      <c r="Q22" s="293">
        <f t="shared" si="13"/>
        <v>0</v>
      </c>
      <c r="R22" s="293"/>
      <c r="S22" s="535">
        <f>'Operaciones - Gama ficticia'!AO22</f>
        <v>0</v>
      </c>
      <c r="T22" s="536">
        <f t="shared" si="8"/>
        <v>0</v>
      </c>
      <c r="U22" s="293">
        <f t="shared" si="14"/>
        <v>0</v>
      </c>
      <c r="V22" s="71"/>
    </row>
    <row r="23" spans="1:22" x14ac:dyDescent="0.15">
      <c r="A23" s="71"/>
      <c r="B23" s="540">
        <f>'Operaciones - Gama ficticia'!H23</f>
        <v>0</v>
      </c>
      <c r="C23" s="535">
        <f>'Operaciones - Gama ficticia'!M23</f>
        <v>0</v>
      </c>
      <c r="D23" s="536">
        <f t="shared" si="0"/>
        <v>0</v>
      </c>
      <c r="E23" s="293">
        <f t="shared" si="10"/>
        <v>0</v>
      </c>
      <c r="F23" s="293"/>
      <c r="G23" s="535">
        <f>'Operaciones - Gama ficticia'!T23</f>
        <v>0</v>
      </c>
      <c r="H23" s="536">
        <f t="shared" si="2"/>
        <v>0</v>
      </c>
      <c r="I23" s="293">
        <f t="shared" si="11"/>
        <v>0</v>
      </c>
      <c r="J23" s="293"/>
      <c r="K23" s="535">
        <f>'Operaciones - Gama ficticia'!AA23</f>
        <v>0</v>
      </c>
      <c r="L23" s="536">
        <f t="shared" si="4"/>
        <v>0</v>
      </c>
      <c r="M23" s="293">
        <f t="shared" si="12"/>
        <v>0</v>
      </c>
      <c r="N23" s="293"/>
      <c r="O23" s="535">
        <f>'Operaciones - Gama ficticia'!AH23</f>
        <v>0</v>
      </c>
      <c r="P23" s="536">
        <f t="shared" si="6"/>
        <v>0</v>
      </c>
      <c r="Q23" s="293">
        <f t="shared" si="13"/>
        <v>0</v>
      </c>
      <c r="R23" s="293"/>
      <c r="S23" s="535">
        <f>'Operaciones - Gama ficticia'!AO23</f>
        <v>0</v>
      </c>
      <c r="T23" s="536">
        <f t="shared" si="8"/>
        <v>0</v>
      </c>
      <c r="U23" s="293">
        <f t="shared" si="14"/>
        <v>0</v>
      </c>
      <c r="V23" s="71"/>
    </row>
    <row r="24" spans="1:22" x14ac:dyDescent="0.15">
      <c r="A24" s="71"/>
      <c r="B24" s="540">
        <f>'Operaciones - Gama ficticia'!H24</f>
        <v>0</v>
      </c>
      <c r="C24" s="535">
        <f>'Operaciones - Gama ficticia'!M24</f>
        <v>0</v>
      </c>
      <c r="D24" s="536">
        <f t="shared" si="0"/>
        <v>0</v>
      </c>
      <c r="E24" s="293">
        <f t="shared" si="10"/>
        <v>0</v>
      </c>
      <c r="F24" s="293"/>
      <c r="G24" s="535">
        <f>'Operaciones - Gama ficticia'!T24</f>
        <v>0</v>
      </c>
      <c r="H24" s="536">
        <f t="shared" si="2"/>
        <v>0</v>
      </c>
      <c r="I24" s="293">
        <f t="shared" si="11"/>
        <v>0</v>
      </c>
      <c r="J24" s="293"/>
      <c r="K24" s="535">
        <f>'Operaciones - Gama ficticia'!AA24</f>
        <v>0</v>
      </c>
      <c r="L24" s="536">
        <f t="shared" si="4"/>
        <v>0</v>
      </c>
      <c r="M24" s="293">
        <f t="shared" si="12"/>
        <v>0</v>
      </c>
      <c r="N24" s="293"/>
      <c r="O24" s="535">
        <f>'Operaciones - Gama ficticia'!AH24</f>
        <v>0</v>
      </c>
      <c r="P24" s="536">
        <f t="shared" si="6"/>
        <v>0</v>
      </c>
      <c r="Q24" s="293">
        <f t="shared" si="13"/>
        <v>0</v>
      </c>
      <c r="R24" s="293"/>
      <c r="S24" s="535">
        <f>'Operaciones - Gama ficticia'!AO24</f>
        <v>0</v>
      </c>
      <c r="T24" s="536">
        <f t="shared" si="8"/>
        <v>0</v>
      </c>
      <c r="U24" s="293">
        <f t="shared" si="14"/>
        <v>0</v>
      </c>
      <c r="V24" s="71"/>
    </row>
    <row r="25" spans="1:22" x14ac:dyDescent="0.15">
      <c r="A25" s="71"/>
      <c r="B25" s="540">
        <f>'Operaciones - Gama ficticia'!H25</f>
        <v>0</v>
      </c>
      <c r="C25" s="535">
        <f>'Operaciones - Gama ficticia'!M25</f>
        <v>0</v>
      </c>
      <c r="D25" s="536">
        <f t="shared" si="0"/>
        <v>0</v>
      </c>
      <c r="E25" s="293">
        <f t="shared" si="10"/>
        <v>0</v>
      </c>
      <c r="F25" s="293"/>
      <c r="G25" s="535">
        <f>'Operaciones - Gama ficticia'!T25</f>
        <v>0</v>
      </c>
      <c r="H25" s="536">
        <f t="shared" si="2"/>
        <v>0</v>
      </c>
      <c r="I25" s="293">
        <f t="shared" si="11"/>
        <v>0</v>
      </c>
      <c r="J25" s="293"/>
      <c r="K25" s="535">
        <f>'Operaciones - Gama ficticia'!AA25</f>
        <v>0</v>
      </c>
      <c r="L25" s="536">
        <f t="shared" si="4"/>
        <v>0</v>
      </c>
      <c r="M25" s="293">
        <f t="shared" si="12"/>
        <v>0</v>
      </c>
      <c r="N25" s="293"/>
      <c r="O25" s="535">
        <f>'Operaciones - Gama ficticia'!AH25</f>
        <v>0</v>
      </c>
      <c r="P25" s="536">
        <f t="shared" si="6"/>
        <v>0</v>
      </c>
      <c r="Q25" s="293">
        <f t="shared" si="13"/>
        <v>0</v>
      </c>
      <c r="R25" s="293"/>
      <c r="S25" s="535">
        <f>'Operaciones - Gama ficticia'!AO25</f>
        <v>0</v>
      </c>
      <c r="T25" s="536">
        <f t="shared" si="8"/>
        <v>0</v>
      </c>
      <c r="U25" s="293">
        <f t="shared" si="14"/>
        <v>0</v>
      </c>
      <c r="V25" s="71"/>
    </row>
    <row r="26" spans="1:22" x14ac:dyDescent="0.15">
      <c r="A26" s="71"/>
      <c r="B26" s="540">
        <f>'Operaciones - Gama ficticia'!H26</f>
        <v>0</v>
      </c>
      <c r="C26" s="535">
        <f>'Operaciones - Gama ficticia'!M26</f>
        <v>0</v>
      </c>
      <c r="D26" s="536">
        <f t="shared" si="0"/>
        <v>0</v>
      </c>
      <c r="E26" s="293">
        <f t="shared" si="10"/>
        <v>0</v>
      </c>
      <c r="F26" s="293"/>
      <c r="G26" s="535">
        <f>'Operaciones - Gama ficticia'!T26</f>
        <v>0</v>
      </c>
      <c r="H26" s="536">
        <f t="shared" si="2"/>
        <v>0</v>
      </c>
      <c r="I26" s="293">
        <f t="shared" si="11"/>
        <v>0</v>
      </c>
      <c r="J26" s="293"/>
      <c r="K26" s="535">
        <f>'Operaciones - Gama ficticia'!AA26</f>
        <v>0</v>
      </c>
      <c r="L26" s="536">
        <f t="shared" si="4"/>
        <v>0</v>
      </c>
      <c r="M26" s="293">
        <f t="shared" si="12"/>
        <v>0</v>
      </c>
      <c r="N26" s="293"/>
      <c r="O26" s="535">
        <f>'Operaciones - Gama ficticia'!AH26</f>
        <v>0</v>
      </c>
      <c r="P26" s="536">
        <f t="shared" si="6"/>
        <v>0</v>
      </c>
      <c r="Q26" s="293">
        <f t="shared" si="13"/>
        <v>0</v>
      </c>
      <c r="R26" s="293"/>
      <c r="S26" s="535">
        <f>'Operaciones - Gama ficticia'!AO26</f>
        <v>0</v>
      </c>
      <c r="T26" s="536">
        <f t="shared" si="8"/>
        <v>0</v>
      </c>
      <c r="U26" s="293">
        <f t="shared" si="14"/>
        <v>0</v>
      </c>
      <c r="V26" s="71"/>
    </row>
    <row r="27" spans="1:22" x14ac:dyDescent="0.15">
      <c r="A27" s="71"/>
      <c r="B27" s="540">
        <f>'Operaciones - Gama ficticia'!H27</f>
        <v>0</v>
      </c>
      <c r="C27" s="535">
        <f>'Operaciones - Gama ficticia'!M27</f>
        <v>0</v>
      </c>
      <c r="D27" s="536">
        <f t="shared" si="0"/>
        <v>0</v>
      </c>
      <c r="E27" s="293">
        <f t="shared" si="10"/>
        <v>0</v>
      </c>
      <c r="F27" s="293"/>
      <c r="G27" s="535">
        <f>'Operaciones - Gama ficticia'!T27</f>
        <v>0</v>
      </c>
      <c r="H27" s="536">
        <f t="shared" si="2"/>
        <v>0</v>
      </c>
      <c r="I27" s="293">
        <f t="shared" si="11"/>
        <v>0</v>
      </c>
      <c r="J27" s="293"/>
      <c r="K27" s="535">
        <f>'Operaciones - Gama ficticia'!AA27</f>
        <v>0</v>
      </c>
      <c r="L27" s="536">
        <f t="shared" si="4"/>
        <v>0</v>
      </c>
      <c r="M27" s="293">
        <f t="shared" si="12"/>
        <v>0</v>
      </c>
      <c r="N27" s="293"/>
      <c r="O27" s="535">
        <f>'Operaciones - Gama ficticia'!AH27</f>
        <v>0</v>
      </c>
      <c r="P27" s="536">
        <f t="shared" si="6"/>
        <v>0</v>
      </c>
      <c r="Q27" s="293">
        <f t="shared" si="13"/>
        <v>0</v>
      </c>
      <c r="R27" s="293"/>
      <c r="S27" s="535">
        <f>'Operaciones - Gama ficticia'!AO27</f>
        <v>0</v>
      </c>
      <c r="T27" s="536">
        <f t="shared" si="8"/>
        <v>0</v>
      </c>
      <c r="U27" s="293">
        <f t="shared" si="14"/>
        <v>0</v>
      </c>
      <c r="V27" s="71"/>
    </row>
    <row r="28" spans="1:22" x14ac:dyDescent="0.15">
      <c r="A28" s="71"/>
      <c r="B28" s="540">
        <f>'Operaciones - Gama ficticia'!H28</f>
        <v>0</v>
      </c>
      <c r="C28" s="535">
        <f>'Operaciones - Gama ficticia'!M28</f>
        <v>0</v>
      </c>
      <c r="D28" s="536">
        <f t="shared" si="0"/>
        <v>0</v>
      </c>
      <c r="E28" s="293">
        <f t="shared" si="10"/>
        <v>0</v>
      </c>
      <c r="F28" s="293"/>
      <c r="G28" s="535">
        <f>'Operaciones - Gama ficticia'!T28</f>
        <v>0</v>
      </c>
      <c r="H28" s="536">
        <f t="shared" si="2"/>
        <v>0</v>
      </c>
      <c r="I28" s="293">
        <f t="shared" si="11"/>
        <v>0</v>
      </c>
      <c r="J28" s="293"/>
      <c r="K28" s="535">
        <f>'Operaciones - Gama ficticia'!AA28</f>
        <v>0</v>
      </c>
      <c r="L28" s="536">
        <f t="shared" si="4"/>
        <v>0</v>
      </c>
      <c r="M28" s="293">
        <f t="shared" si="12"/>
        <v>0</v>
      </c>
      <c r="N28" s="293"/>
      <c r="O28" s="535">
        <f>'Operaciones - Gama ficticia'!AH28</f>
        <v>0</v>
      </c>
      <c r="P28" s="536">
        <f t="shared" si="6"/>
        <v>0</v>
      </c>
      <c r="Q28" s="293">
        <f t="shared" si="13"/>
        <v>0</v>
      </c>
      <c r="R28" s="293"/>
      <c r="S28" s="535">
        <f>'Operaciones - Gama ficticia'!AO28</f>
        <v>0</v>
      </c>
      <c r="T28" s="536">
        <f t="shared" si="8"/>
        <v>0</v>
      </c>
      <c r="U28" s="293">
        <f t="shared" si="14"/>
        <v>0</v>
      </c>
      <c r="V28" s="71"/>
    </row>
    <row r="29" spans="1:22" x14ac:dyDescent="0.15">
      <c r="A29" s="71"/>
      <c r="B29" s="540">
        <f>'Operaciones - Gama ficticia'!H29</f>
        <v>0</v>
      </c>
      <c r="C29" s="535">
        <f>'Operaciones - Gama ficticia'!M29</f>
        <v>0</v>
      </c>
      <c r="D29" s="536">
        <f t="shared" si="0"/>
        <v>0</v>
      </c>
      <c r="E29" s="293">
        <f t="shared" si="10"/>
        <v>0</v>
      </c>
      <c r="F29" s="293"/>
      <c r="G29" s="535">
        <f>'Operaciones - Gama ficticia'!T29</f>
        <v>0</v>
      </c>
      <c r="H29" s="536">
        <f t="shared" si="2"/>
        <v>0</v>
      </c>
      <c r="I29" s="293">
        <f t="shared" si="11"/>
        <v>0</v>
      </c>
      <c r="J29" s="293"/>
      <c r="K29" s="535">
        <f>'Operaciones - Gama ficticia'!AA29</f>
        <v>0</v>
      </c>
      <c r="L29" s="536">
        <f t="shared" si="4"/>
        <v>0</v>
      </c>
      <c r="M29" s="293">
        <f t="shared" si="12"/>
        <v>0</v>
      </c>
      <c r="N29" s="293"/>
      <c r="O29" s="535">
        <f>'Operaciones - Gama ficticia'!AH29</f>
        <v>0</v>
      </c>
      <c r="P29" s="536">
        <f t="shared" si="6"/>
        <v>0</v>
      </c>
      <c r="Q29" s="293">
        <f t="shared" si="13"/>
        <v>0</v>
      </c>
      <c r="R29" s="293"/>
      <c r="S29" s="535">
        <f>'Operaciones - Gama ficticia'!AO29</f>
        <v>0</v>
      </c>
      <c r="T29" s="536">
        <f t="shared" si="8"/>
        <v>0</v>
      </c>
      <c r="U29" s="293">
        <f t="shared" si="14"/>
        <v>0</v>
      </c>
      <c r="V29" s="71"/>
    </row>
    <row r="30" spans="1:22" x14ac:dyDescent="0.15">
      <c r="A30" s="71"/>
      <c r="B30" s="540">
        <f>'Operaciones - Gama ficticia'!H30</f>
        <v>0</v>
      </c>
      <c r="C30" s="535">
        <f>'Operaciones - Gama ficticia'!M30</f>
        <v>0</v>
      </c>
      <c r="D30" s="536">
        <f t="shared" si="0"/>
        <v>0</v>
      </c>
      <c r="E30" s="293">
        <f t="shared" si="10"/>
        <v>0</v>
      </c>
      <c r="F30" s="293"/>
      <c r="G30" s="535">
        <f>'Operaciones - Gama ficticia'!T30</f>
        <v>0</v>
      </c>
      <c r="H30" s="536">
        <f t="shared" si="2"/>
        <v>0</v>
      </c>
      <c r="I30" s="293">
        <f t="shared" si="11"/>
        <v>0</v>
      </c>
      <c r="J30" s="293"/>
      <c r="K30" s="535">
        <f>'Operaciones - Gama ficticia'!AA30</f>
        <v>0</v>
      </c>
      <c r="L30" s="536">
        <f t="shared" si="4"/>
        <v>0</v>
      </c>
      <c r="M30" s="293">
        <f t="shared" si="12"/>
        <v>0</v>
      </c>
      <c r="N30" s="293"/>
      <c r="O30" s="535">
        <f>'Operaciones - Gama ficticia'!AH30</f>
        <v>0</v>
      </c>
      <c r="P30" s="536">
        <f t="shared" si="6"/>
        <v>0</v>
      </c>
      <c r="Q30" s="293">
        <f t="shared" si="13"/>
        <v>0</v>
      </c>
      <c r="R30" s="293"/>
      <c r="S30" s="535">
        <f>'Operaciones - Gama ficticia'!AO30</f>
        <v>0</v>
      </c>
      <c r="T30" s="536">
        <f t="shared" si="8"/>
        <v>0</v>
      </c>
      <c r="U30" s="293">
        <f t="shared" si="14"/>
        <v>0</v>
      </c>
      <c r="V30" s="71"/>
    </row>
    <row r="31" spans="1:22" x14ac:dyDescent="0.15">
      <c r="A31" s="71"/>
      <c r="B31" s="540">
        <f>'Operaciones - Gama ficticia'!H31</f>
        <v>0</v>
      </c>
      <c r="C31" s="535">
        <f>'Operaciones - Gama ficticia'!M31</f>
        <v>0</v>
      </c>
      <c r="D31" s="536">
        <f t="shared" si="0"/>
        <v>0</v>
      </c>
      <c r="E31" s="293">
        <f t="shared" si="10"/>
        <v>0</v>
      </c>
      <c r="F31" s="293"/>
      <c r="G31" s="535">
        <f>'Operaciones - Gama ficticia'!T31</f>
        <v>0</v>
      </c>
      <c r="H31" s="536">
        <f t="shared" si="2"/>
        <v>0</v>
      </c>
      <c r="I31" s="293">
        <f t="shared" si="11"/>
        <v>0</v>
      </c>
      <c r="J31" s="293"/>
      <c r="K31" s="535">
        <f>'Operaciones - Gama ficticia'!AA31</f>
        <v>0</v>
      </c>
      <c r="L31" s="536">
        <f t="shared" si="4"/>
        <v>0</v>
      </c>
      <c r="M31" s="293">
        <f t="shared" si="12"/>
        <v>0</v>
      </c>
      <c r="N31" s="293"/>
      <c r="O31" s="535">
        <f>'Operaciones - Gama ficticia'!AH31</f>
        <v>0</v>
      </c>
      <c r="P31" s="536">
        <f t="shared" si="6"/>
        <v>0</v>
      </c>
      <c r="Q31" s="293">
        <f t="shared" si="13"/>
        <v>0</v>
      </c>
      <c r="R31" s="293"/>
      <c r="S31" s="535">
        <f>'Operaciones - Gama ficticia'!AO31</f>
        <v>0</v>
      </c>
      <c r="T31" s="536">
        <f t="shared" si="8"/>
        <v>0</v>
      </c>
      <c r="U31" s="293">
        <f t="shared" si="14"/>
        <v>0</v>
      </c>
      <c r="V31" s="71"/>
    </row>
    <row r="32" spans="1:22" x14ac:dyDescent="0.15">
      <c r="A32" s="71"/>
      <c r="B32" s="540">
        <f>'Operaciones - Gama ficticia'!H32</f>
        <v>0</v>
      </c>
      <c r="C32" s="535">
        <f>'Operaciones - Gama ficticia'!M32</f>
        <v>0</v>
      </c>
      <c r="D32" s="536">
        <f t="shared" si="0"/>
        <v>0</v>
      </c>
      <c r="E32" s="293">
        <f t="shared" si="10"/>
        <v>0</v>
      </c>
      <c r="F32" s="293"/>
      <c r="G32" s="535">
        <f>'Operaciones - Gama ficticia'!T32</f>
        <v>0</v>
      </c>
      <c r="H32" s="536">
        <f t="shared" si="2"/>
        <v>0</v>
      </c>
      <c r="I32" s="293">
        <f t="shared" si="11"/>
        <v>0</v>
      </c>
      <c r="J32" s="293"/>
      <c r="K32" s="535">
        <f>'Operaciones - Gama ficticia'!AA32</f>
        <v>0</v>
      </c>
      <c r="L32" s="536">
        <f t="shared" si="4"/>
        <v>0</v>
      </c>
      <c r="M32" s="293">
        <f t="shared" si="12"/>
        <v>0</v>
      </c>
      <c r="N32" s="293"/>
      <c r="O32" s="535">
        <f>'Operaciones - Gama ficticia'!AH32</f>
        <v>0</v>
      </c>
      <c r="P32" s="536">
        <f t="shared" si="6"/>
        <v>0</v>
      </c>
      <c r="Q32" s="293">
        <f t="shared" si="13"/>
        <v>0</v>
      </c>
      <c r="R32" s="293"/>
      <c r="S32" s="535">
        <f>'Operaciones - Gama ficticia'!AO32</f>
        <v>0</v>
      </c>
      <c r="T32" s="536">
        <f t="shared" si="8"/>
        <v>0</v>
      </c>
      <c r="U32" s="293">
        <f t="shared" si="14"/>
        <v>0</v>
      </c>
      <c r="V32" s="71"/>
    </row>
    <row r="33" spans="1:22" x14ac:dyDescent="0.15">
      <c r="A33" s="71"/>
      <c r="B33" s="540">
        <f>'Operaciones - Gama ficticia'!H33</f>
        <v>0</v>
      </c>
      <c r="C33" s="535">
        <f>'Operaciones - Gama ficticia'!M33</f>
        <v>0</v>
      </c>
      <c r="D33" s="536">
        <f t="shared" si="0"/>
        <v>0</v>
      </c>
      <c r="E33" s="293">
        <f t="shared" si="10"/>
        <v>0</v>
      </c>
      <c r="F33" s="293"/>
      <c r="G33" s="535">
        <f>'Operaciones - Gama ficticia'!T33</f>
        <v>0</v>
      </c>
      <c r="H33" s="536">
        <f t="shared" si="2"/>
        <v>0</v>
      </c>
      <c r="I33" s="293">
        <f t="shared" si="11"/>
        <v>0</v>
      </c>
      <c r="J33" s="293"/>
      <c r="K33" s="535">
        <f>'Operaciones - Gama ficticia'!AA33</f>
        <v>0</v>
      </c>
      <c r="L33" s="536">
        <f t="shared" si="4"/>
        <v>0</v>
      </c>
      <c r="M33" s="293">
        <f t="shared" si="12"/>
        <v>0</v>
      </c>
      <c r="N33" s="293"/>
      <c r="O33" s="535">
        <f>'Operaciones - Gama ficticia'!AH33</f>
        <v>0</v>
      </c>
      <c r="P33" s="536">
        <f t="shared" si="6"/>
        <v>0</v>
      </c>
      <c r="Q33" s="293">
        <f t="shared" si="13"/>
        <v>0</v>
      </c>
      <c r="R33" s="293"/>
      <c r="S33" s="535">
        <f>'Operaciones - Gama ficticia'!AO33</f>
        <v>0</v>
      </c>
      <c r="T33" s="536">
        <f t="shared" si="8"/>
        <v>0</v>
      </c>
      <c r="U33" s="293">
        <f t="shared" si="14"/>
        <v>0</v>
      </c>
      <c r="V33" s="71"/>
    </row>
    <row r="34" spans="1:22" x14ac:dyDescent="0.15">
      <c r="A34" s="71"/>
      <c r="B34" s="540">
        <f>'Operaciones - Gama ficticia'!H34</f>
        <v>0</v>
      </c>
      <c r="C34" s="535">
        <f>'Operaciones - Gama ficticia'!M34</f>
        <v>0</v>
      </c>
      <c r="D34" s="536">
        <f t="shared" si="0"/>
        <v>0</v>
      </c>
      <c r="E34" s="293">
        <f t="shared" si="10"/>
        <v>0</v>
      </c>
      <c r="F34" s="293"/>
      <c r="G34" s="535">
        <f>'Operaciones - Gama ficticia'!T34</f>
        <v>0</v>
      </c>
      <c r="H34" s="536">
        <f t="shared" si="2"/>
        <v>0</v>
      </c>
      <c r="I34" s="293">
        <f t="shared" si="11"/>
        <v>0</v>
      </c>
      <c r="J34" s="293"/>
      <c r="K34" s="535">
        <f>'Operaciones - Gama ficticia'!AA34</f>
        <v>0</v>
      </c>
      <c r="L34" s="536">
        <f t="shared" si="4"/>
        <v>0</v>
      </c>
      <c r="M34" s="293">
        <f t="shared" si="12"/>
        <v>0</v>
      </c>
      <c r="N34" s="293"/>
      <c r="O34" s="535">
        <f>'Operaciones - Gama ficticia'!AH34</f>
        <v>0</v>
      </c>
      <c r="P34" s="536">
        <f t="shared" si="6"/>
        <v>0</v>
      </c>
      <c r="Q34" s="293">
        <f t="shared" si="13"/>
        <v>0</v>
      </c>
      <c r="R34" s="293"/>
      <c r="S34" s="535">
        <f>'Operaciones - Gama ficticia'!AO34</f>
        <v>0</v>
      </c>
      <c r="T34" s="536">
        <f t="shared" si="8"/>
        <v>0</v>
      </c>
      <c r="U34" s="293">
        <f t="shared" si="14"/>
        <v>0</v>
      </c>
      <c r="V34" s="71"/>
    </row>
    <row r="35" spans="1:22" x14ac:dyDescent="0.15">
      <c r="A35" s="71"/>
      <c r="B35" s="540">
        <f>'Operaciones - Gama ficticia'!H35</f>
        <v>0</v>
      </c>
      <c r="C35" s="535">
        <f>'Operaciones - Gama ficticia'!M35</f>
        <v>0</v>
      </c>
      <c r="D35" s="536">
        <f t="shared" si="0"/>
        <v>0</v>
      </c>
      <c r="E35" s="293">
        <f t="shared" si="10"/>
        <v>0</v>
      </c>
      <c r="F35" s="293"/>
      <c r="G35" s="535">
        <f>'Operaciones - Gama ficticia'!T35</f>
        <v>0</v>
      </c>
      <c r="H35" s="536">
        <f t="shared" si="2"/>
        <v>0</v>
      </c>
      <c r="I35" s="293">
        <f t="shared" si="11"/>
        <v>0</v>
      </c>
      <c r="J35" s="293"/>
      <c r="K35" s="535">
        <f>'Operaciones - Gama ficticia'!AA35</f>
        <v>0</v>
      </c>
      <c r="L35" s="536">
        <f t="shared" si="4"/>
        <v>0</v>
      </c>
      <c r="M35" s="293">
        <f t="shared" si="12"/>
        <v>0</v>
      </c>
      <c r="N35" s="293"/>
      <c r="O35" s="535">
        <f>'Operaciones - Gama ficticia'!AH35</f>
        <v>0</v>
      </c>
      <c r="P35" s="536">
        <f t="shared" si="6"/>
        <v>0</v>
      </c>
      <c r="Q35" s="293">
        <f t="shared" si="13"/>
        <v>0</v>
      </c>
      <c r="R35" s="293"/>
      <c r="S35" s="535">
        <f>'Operaciones - Gama ficticia'!AO35</f>
        <v>0</v>
      </c>
      <c r="T35" s="536">
        <f t="shared" si="8"/>
        <v>0</v>
      </c>
      <c r="U35" s="293">
        <f t="shared" si="14"/>
        <v>0</v>
      </c>
      <c r="V35" s="71"/>
    </row>
    <row r="36" spans="1:22" x14ac:dyDescent="0.15">
      <c r="A36" s="71"/>
      <c r="B36" s="540">
        <f>'Operaciones - Gama ficticia'!H36</f>
        <v>0</v>
      </c>
      <c r="C36" s="535">
        <f>'Operaciones - Gama ficticia'!M36</f>
        <v>0</v>
      </c>
      <c r="D36" s="536">
        <f t="shared" si="0"/>
        <v>0</v>
      </c>
      <c r="E36" s="293">
        <f t="shared" si="10"/>
        <v>0</v>
      </c>
      <c r="F36" s="293"/>
      <c r="G36" s="535">
        <f>'Operaciones - Gama ficticia'!T36</f>
        <v>0</v>
      </c>
      <c r="H36" s="536">
        <f t="shared" si="2"/>
        <v>0</v>
      </c>
      <c r="I36" s="293">
        <f t="shared" si="11"/>
        <v>0</v>
      </c>
      <c r="J36" s="293"/>
      <c r="K36" s="535">
        <f>'Operaciones - Gama ficticia'!AA36</f>
        <v>0</v>
      </c>
      <c r="L36" s="536">
        <f t="shared" si="4"/>
        <v>0</v>
      </c>
      <c r="M36" s="293">
        <f t="shared" si="12"/>
        <v>0</v>
      </c>
      <c r="N36" s="293"/>
      <c r="O36" s="535">
        <f>'Operaciones - Gama ficticia'!AH36</f>
        <v>0</v>
      </c>
      <c r="P36" s="536">
        <f t="shared" si="6"/>
        <v>0</v>
      </c>
      <c r="Q36" s="293">
        <f t="shared" si="13"/>
        <v>0</v>
      </c>
      <c r="R36" s="293"/>
      <c r="S36" s="535">
        <f>'Operaciones - Gama ficticia'!AO36</f>
        <v>0</v>
      </c>
      <c r="T36" s="536">
        <f t="shared" si="8"/>
        <v>0</v>
      </c>
      <c r="U36" s="293">
        <f t="shared" si="14"/>
        <v>0</v>
      </c>
      <c r="V36" s="71"/>
    </row>
    <row r="37" spans="1:22" x14ac:dyDescent="0.15">
      <c r="A37" s="71"/>
      <c r="B37" s="540">
        <f>'Operaciones - Gama ficticia'!H37</f>
        <v>0</v>
      </c>
      <c r="C37" s="535">
        <f>'Operaciones - Gama ficticia'!M37</f>
        <v>0</v>
      </c>
      <c r="D37" s="536">
        <f t="shared" si="0"/>
        <v>0</v>
      </c>
      <c r="E37" s="293">
        <f t="shared" si="10"/>
        <v>0</v>
      </c>
      <c r="F37" s="293"/>
      <c r="G37" s="535">
        <f>'Operaciones - Gama ficticia'!T37</f>
        <v>0</v>
      </c>
      <c r="H37" s="536">
        <f t="shared" si="2"/>
        <v>0</v>
      </c>
      <c r="I37" s="293">
        <f t="shared" si="11"/>
        <v>0</v>
      </c>
      <c r="J37" s="293"/>
      <c r="K37" s="535">
        <f>'Operaciones - Gama ficticia'!AA37</f>
        <v>0</v>
      </c>
      <c r="L37" s="536">
        <f t="shared" si="4"/>
        <v>0</v>
      </c>
      <c r="M37" s="293">
        <f t="shared" si="12"/>
        <v>0</v>
      </c>
      <c r="N37" s="293"/>
      <c r="O37" s="535">
        <f>'Operaciones - Gama ficticia'!AH37</f>
        <v>0</v>
      </c>
      <c r="P37" s="536">
        <f t="shared" si="6"/>
        <v>0</v>
      </c>
      <c r="Q37" s="293">
        <f t="shared" si="13"/>
        <v>0</v>
      </c>
      <c r="R37" s="293"/>
      <c r="S37" s="535">
        <f>'Operaciones - Gama ficticia'!AO37</f>
        <v>0</v>
      </c>
      <c r="T37" s="536">
        <f t="shared" si="8"/>
        <v>0</v>
      </c>
      <c r="U37" s="293">
        <f t="shared" si="14"/>
        <v>0</v>
      </c>
      <c r="V37" s="71"/>
    </row>
    <row r="38" spans="1:22" x14ac:dyDescent="0.15">
      <c r="A38" s="71"/>
      <c r="B38" s="540">
        <f>'Operaciones - Gama ficticia'!H38</f>
        <v>0</v>
      </c>
      <c r="C38" s="535">
        <f>'Operaciones - Gama ficticia'!M38</f>
        <v>0</v>
      </c>
      <c r="D38" s="536">
        <f t="shared" si="0"/>
        <v>0</v>
      </c>
      <c r="E38" s="293">
        <f t="shared" si="10"/>
        <v>0</v>
      </c>
      <c r="F38" s="293"/>
      <c r="G38" s="535">
        <f>'Operaciones - Gama ficticia'!T38</f>
        <v>0</v>
      </c>
      <c r="H38" s="536">
        <f t="shared" si="2"/>
        <v>0</v>
      </c>
      <c r="I38" s="293">
        <f t="shared" si="11"/>
        <v>0</v>
      </c>
      <c r="J38" s="293"/>
      <c r="K38" s="535">
        <f>'Operaciones - Gama ficticia'!AA38</f>
        <v>0</v>
      </c>
      <c r="L38" s="536">
        <f t="shared" si="4"/>
        <v>0</v>
      </c>
      <c r="M38" s="293">
        <f t="shared" si="12"/>
        <v>0</v>
      </c>
      <c r="N38" s="293"/>
      <c r="O38" s="535">
        <f>'Operaciones - Gama ficticia'!AH38</f>
        <v>0</v>
      </c>
      <c r="P38" s="536">
        <f t="shared" si="6"/>
        <v>0</v>
      </c>
      <c r="Q38" s="293">
        <f t="shared" si="13"/>
        <v>0</v>
      </c>
      <c r="R38" s="293"/>
      <c r="S38" s="535">
        <f>'Operaciones - Gama ficticia'!AO38</f>
        <v>0</v>
      </c>
      <c r="T38" s="536">
        <f t="shared" si="8"/>
        <v>0</v>
      </c>
      <c r="U38" s="293">
        <f t="shared" si="14"/>
        <v>0</v>
      </c>
      <c r="V38" s="71"/>
    </row>
    <row r="39" spans="1:22" x14ac:dyDescent="0.15">
      <c r="A39" s="71"/>
      <c r="B39" s="540">
        <f>'Operaciones - Gama ficticia'!H39</f>
        <v>0</v>
      </c>
      <c r="C39" s="535">
        <f>'Operaciones - Gama ficticia'!M39</f>
        <v>0</v>
      </c>
      <c r="D39" s="536">
        <f t="shared" si="0"/>
        <v>0</v>
      </c>
      <c r="E39" s="293">
        <f t="shared" si="10"/>
        <v>0</v>
      </c>
      <c r="F39" s="293"/>
      <c r="G39" s="535">
        <f>'Operaciones - Gama ficticia'!T39</f>
        <v>0</v>
      </c>
      <c r="H39" s="536">
        <f t="shared" si="2"/>
        <v>0</v>
      </c>
      <c r="I39" s="293">
        <f t="shared" si="11"/>
        <v>0</v>
      </c>
      <c r="J39" s="293"/>
      <c r="K39" s="535">
        <f>'Operaciones - Gama ficticia'!AA39</f>
        <v>0</v>
      </c>
      <c r="L39" s="536">
        <f t="shared" si="4"/>
        <v>0</v>
      </c>
      <c r="M39" s="293">
        <f t="shared" si="12"/>
        <v>0</v>
      </c>
      <c r="N39" s="293"/>
      <c r="O39" s="535">
        <f>'Operaciones - Gama ficticia'!AH39</f>
        <v>0</v>
      </c>
      <c r="P39" s="536">
        <f t="shared" si="6"/>
        <v>0</v>
      </c>
      <c r="Q39" s="293">
        <f t="shared" si="13"/>
        <v>0</v>
      </c>
      <c r="R39" s="293"/>
      <c r="S39" s="535">
        <f>'Operaciones - Gama ficticia'!AO39</f>
        <v>0</v>
      </c>
      <c r="T39" s="535">
        <f t="shared" si="8"/>
        <v>0</v>
      </c>
      <c r="U39" s="293">
        <f t="shared" si="14"/>
        <v>0</v>
      </c>
      <c r="V39" s="71"/>
    </row>
    <row r="40" spans="1:22" x14ac:dyDescent="0.15">
      <c r="A40" s="71"/>
      <c r="B40" s="292"/>
      <c r="C40" s="535"/>
      <c r="D40" s="535"/>
      <c r="E40" s="293"/>
      <c r="F40" s="293"/>
      <c r="G40" s="535"/>
      <c r="H40" s="535"/>
      <c r="I40" s="293"/>
      <c r="J40" s="293"/>
      <c r="K40" s="535"/>
      <c r="L40" s="535"/>
      <c r="M40" s="293"/>
      <c r="N40" s="71"/>
      <c r="O40" s="134"/>
      <c r="P40" s="134"/>
      <c r="Q40" s="134"/>
      <c r="R40" s="71"/>
      <c r="S40" s="134"/>
      <c r="T40" s="134"/>
      <c r="U40" s="134"/>
      <c r="V40" s="71"/>
    </row>
    <row r="41" spans="1:22" ht="16" x14ac:dyDescent="0.2">
      <c r="A41" s="71"/>
      <c r="B41" s="562" t="s">
        <v>179</v>
      </c>
      <c r="C41" s="294"/>
      <c r="E41" s="295">
        <f>SUM(E10:E39)</f>
        <v>0</v>
      </c>
      <c r="F41" s="295"/>
      <c r="G41" s="295"/>
      <c r="H41" s="296"/>
      <c r="I41" s="295">
        <f>SUM(I10:I39)</f>
        <v>0</v>
      </c>
      <c r="J41" s="295"/>
      <c r="K41" s="295"/>
      <c r="L41" s="296"/>
      <c r="M41" s="295">
        <f>SUM(M10:M39)</f>
        <v>0</v>
      </c>
      <c r="N41" s="71"/>
      <c r="O41" s="295"/>
      <c r="P41" s="296"/>
      <c r="Q41" s="295">
        <f>SUM(Q10:Q39)</f>
        <v>0</v>
      </c>
      <c r="R41" s="71"/>
      <c r="S41" s="295"/>
      <c r="T41" s="296"/>
      <c r="U41" s="295">
        <f>SUM(U10:U39)</f>
        <v>0</v>
      </c>
      <c r="V41" s="71"/>
    </row>
    <row r="42" spans="1:22" ht="12" customHeight="1" x14ac:dyDescent="0.15">
      <c r="A42" s="71"/>
      <c r="B42" s="563" t="s">
        <v>182</v>
      </c>
      <c r="C42" s="297"/>
      <c r="D42" s="297"/>
      <c r="E42" s="297"/>
      <c r="F42" s="297"/>
      <c r="G42" s="71"/>
      <c r="H42" s="71"/>
      <c r="I42" s="71"/>
      <c r="J42" s="71"/>
      <c r="K42" s="71"/>
      <c r="L42" s="298"/>
      <c r="M42" s="298"/>
      <c r="N42" s="299"/>
      <c r="O42" s="71"/>
      <c r="P42" s="71"/>
      <c r="Q42" s="71"/>
      <c r="R42" s="71"/>
      <c r="S42" s="71"/>
      <c r="T42" s="71"/>
      <c r="U42" s="71"/>
      <c r="V42" s="71"/>
    </row>
    <row r="43" spans="1:22" ht="8" customHeight="1" x14ac:dyDescent="0.15">
      <c r="A43" s="71"/>
      <c r="B43" s="300"/>
      <c r="C43" s="300"/>
      <c r="D43" s="300"/>
      <c r="E43" s="300"/>
      <c r="F43" s="300"/>
      <c r="G43" s="300"/>
      <c r="H43" s="300"/>
      <c r="I43" s="300"/>
      <c r="J43" s="300"/>
      <c r="K43" s="298"/>
      <c r="L43" s="298"/>
      <c r="M43" s="298"/>
      <c r="N43" s="299"/>
      <c r="O43" s="71"/>
      <c r="P43" s="71"/>
      <c r="Q43" s="71"/>
      <c r="R43" s="71"/>
      <c r="S43" s="71"/>
      <c r="T43" s="71"/>
      <c r="U43" s="71"/>
      <c r="V43" s="71"/>
    </row>
    <row r="44" spans="1:22" ht="18" customHeight="1" x14ac:dyDescent="0.2">
      <c r="A44" s="71"/>
      <c r="B44" s="71"/>
      <c r="C44" s="71"/>
      <c r="D44" s="71"/>
      <c r="E44" s="71"/>
      <c r="F44" s="71"/>
      <c r="G44" s="301" t="s">
        <v>180</v>
      </c>
      <c r="H44" s="302">
        <f>E41+I41+M41+Q41+U41</f>
        <v>0</v>
      </c>
      <c r="I44" s="297"/>
      <c r="J44" s="297"/>
      <c r="K44" s="303" t="s">
        <v>148</v>
      </c>
      <c r="L44" s="709"/>
      <c r="M44" s="709"/>
      <c r="N44" s="71"/>
      <c r="V44" s="71"/>
    </row>
    <row r="45" spans="1:22" ht="18" customHeight="1" x14ac:dyDescent="0.15">
      <c r="A45" s="71"/>
      <c r="B45" s="71"/>
      <c r="C45" s="71"/>
      <c r="D45" s="564" t="s">
        <v>181</v>
      </c>
      <c r="E45" s="71"/>
      <c r="F45" s="71"/>
      <c r="G45" s="71"/>
      <c r="H45" s="71"/>
      <c r="I45" s="71"/>
      <c r="J45" s="71"/>
      <c r="K45" s="71"/>
      <c r="L45" s="71"/>
      <c r="M45" s="71"/>
      <c r="N45" s="71"/>
      <c r="V45" s="71"/>
    </row>
    <row r="46" spans="1:22" x14ac:dyDescent="0.15">
      <c r="A46" s="71"/>
      <c r="B46" s="582" t="s">
        <v>173</v>
      </c>
      <c r="C46" s="545"/>
      <c r="D46" s="546"/>
      <c r="E46" s="546"/>
      <c r="F46" s="546"/>
      <c r="G46" s="546"/>
      <c r="H46" s="546"/>
      <c r="I46" s="553"/>
      <c r="J46" s="553"/>
      <c r="K46" s="553"/>
      <c r="L46" s="553"/>
      <c r="M46" s="553"/>
      <c r="V46" s="71"/>
    </row>
    <row r="47" spans="1:22" ht="12" customHeight="1" x14ac:dyDescent="0.15">
      <c r="A47" s="71"/>
      <c r="B47" s="71"/>
      <c r="C47" s="71"/>
      <c r="D47" s="71"/>
      <c r="E47" s="71"/>
      <c r="F47" s="71"/>
      <c r="G47" s="71"/>
      <c r="H47" s="71"/>
      <c r="Q47" s="71"/>
      <c r="R47" s="71"/>
      <c r="S47" s="71"/>
      <c r="T47" s="71"/>
      <c r="U47" s="71"/>
      <c r="V47" s="71"/>
    </row>
    <row r="48" spans="1:22" ht="14" customHeight="1" x14ac:dyDescent="0.15">
      <c r="A48" s="71"/>
      <c r="B48" s="547" t="s">
        <v>183</v>
      </c>
      <c r="C48" s="548"/>
      <c r="D48" s="548"/>
      <c r="E48" s="548"/>
      <c r="F48" s="548"/>
      <c r="G48" s="548"/>
      <c r="H48" s="548"/>
      <c r="I48" s="548"/>
      <c r="J48" s="565"/>
      <c r="K48" s="68"/>
      <c r="L48" s="68"/>
      <c r="M48" s="68"/>
      <c r="N48" s="68"/>
      <c r="O48" s="68"/>
      <c r="P48" s="68"/>
      <c r="Q48" s="127"/>
      <c r="R48" s="127"/>
      <c r="S48" s="127"/>
      <c r="T48" s="127"/>
      <c r="U48" s="127"/>
      <c r="V48" s="127"/>
    </row>
    <row r="49" spans="1:28" ht="14" customHeight="1" x14ac:dyDescent="0.15">
      <c r="A49" s="71"/>
      <c r="B49" s="560" t="s">
        <v>184</v>
      </c>
      <c r="C49" s="559"/>
      <c r="D49" s="133"/>
      <c r="E49" s="133"/>
      <c r="F49" s="133"/>
      <c r="G49" s="133"/>
      <c r="H49" s="133"/>
      <c r="I49" s="133"/>
      <c r="J49" s="551"/>
      <c r="K49" s="71"/>
      <c r="L49" s="71"/>
      <c r="M49" s="71"/>
      <c r="N49" s="71"/>
      <c r="O49" s="71"/>
      <c r="P49" s="71"/>
      <c r="Q49" s="71"/>
      <c r="R49" s="71"/>
      <c r="S49" s="71"/>
      <c r="T49" s="71"/>
      <c r="U49" s="71"/>
      <c r="V49" s="71"/>
    </row>
    <row r="50" spans="1:28" ht="12" customHeight="1" x14ac:dyDescent="0.15">
      <c r="A50" s="71"/>
      <c r="B50" s="561" t="s">
        <v>185</v>
      </c>
      <c r="C50" s="549"/>
      <c r="D50" s="549"/>
      <c r="E50" s="549"/>
      <c r="F50" s="549"/>
      <c r="G50" s="549"/>
      <c r="H50" s="549"/>
      <c r="I50" s="549"/>
      <c r="J50" s="550"/>
      <c r="K50" s="71"/>
      <c r="L50" s="71"/>
      <c r="M50" s="71"/>
      <c r="N50" s="71"/>
      <c r="O50" s="71"/>
      <c r="P50" s="71"/>
      <c r="Q50" s="71"/>
      <c r="R50" s="71"/>
      <c r="S50" s="71"/>
      <c r="T50" s="71"/>
      <c r="U50" s="71"/>
      <c r="V50" s="71"/>
    </row>
    <row r="51" spans="1:28" ht="11" customHeight="1" x14ac:dyDescent="0.15">
      <c r="A51" s="71"/>
      <c r="J51" s="71"/>
      <c r="K51" s="71"/>
      <c r="L51" s="71"/>
      <c r="M51" s="71"/>
      <c r="N51" s="71"/>
      <c r="O51" s="71"/>
      <c r="P51" s="71"/>
      <c r="Q51" s="71"/>
      <c r="R51" s="71"/>
      <c r="S51" s="71"/>
      <c r="T51" s="71"/>
      <c r="U51" s="71"/>
      <c r="V51" s="71"/>
    </row>
    <row r="52" spans="1:28" ht="12" customHeight="1" x14ac:dyDescent="0.15">
      <c r="A52" s="71"/>
      <c r="J52" s="71"/>
      <c r="K52" s="71"/>
      <c r="L52" s="71"/>
      <c r="M52" s="71"/>
      <c r="N52" s="71"/>
      <c r="O52" s="71"/>
      <c r="P52" s="71"/>
      <c r="Q52" s="71"/>
      <c r="R52" s="71"/>
      <c r="S52" s="71"/>
      <c r="T52" s="71"/>
      <c r="U52" s="71"/>
      <c r="V52" s="71"/>
    </row>
    <row r="53" spans="1:28" ht="16" customHeight="1" x14ac:dyDescent="0.2">
      <c r="A53" s="71"/>
      <c r="B53" s="309"/>
      <c r="D53" s="378"/>
      <c r="E53" s="378"/>
      <c r="F53" s="378"/>
      <c r="G53" s="378"/>
      <c r="H53" s="378"/>
      <c r="I53" s="190"/>
      <c r="J53" s="190"/>
      <c r="K53" s="190"/>
      <c r="L53" s="190"/>
      <c r="Q53" s="190"/>
      <c r="R53" s="190"/>
      <c r="S53" s="71"/>
      <c r="T53" s="71"/>
      <c r="U53" s="71"/>
      <c r="V53" s="71"/>
    </row>
    <row r="54" spans="1:28" ht="14" hidden="1" customHeight="1" x14ac:dyDescent="0.15">
      <c r="A54" s="71"/>
      <c r="B54" s="318"/>
      <c r="C54" s="393" t="s">
        <v>115</v>
      </c>
      <c r="D54" s="378"/>
      <c r="E54" s="378"/>
      <c r="F54" s="378"/>
      <c r="G54" s="378"/>
      <c r="H54" s="378"/>
      <c r="I54" s="319"/>
      <c r="J54" s="190"/>
      <c r="K54" s="190"/>
      <c r="L54" s="190"/>
      <c r="S54" s="310" t="s">
        <v>100</v>
      </c>
      <c r="T54" s="311">
        <f>O3</f>
        <v>0</v>
      </c>
      <c r="U54" s="71"/>
      <c r="W54" s="310" t="s">
        <v>101</v>
      </c>
      <c r="X54" s="311">
        <f>D58+G58+I58+L58+O58</f>
        <v>0</v>
      </c>
    </row>
    <row r="55" spans="1:28" ht="12" hidden="1" customHeight="1" thickBot="1" x14ac:dyDescent="0.2">
      <c r="A55" s="71"/>
      <c r="B55" s="319"/>
      <c r="C55" s="319"/>
      <c r="D55" s="319"/>
      <c r="E55" s="319"/>
      <c r="F55" s="319"/>
      <c r="G55" s="319"/>
      <c r="H55" s="319"/>
      <c r="I55" s="319"/>
      <c r="J55" s="190"/>
      <c r="K55" s="190"/>
      <c r="L55" s="190"/>
      <c r="M55" s="190"/>
      <c r="N55" s="190"/>
      <c r="O55" s="190"/>
      <c r="P55" s="190"/>
      <c r="Q55" s="190"/>
      <c r="R55" s="190"/>
      <c r="S55" s="71"/>
      <c r="T55" s="71"/>
      <c r="U55" s="71"/>
      <c r="V55" s="71"/>
    </row>
    <row r="56" spans="1:28" ht="17" hidden="1" customHeight="1" thickBot="1" x14ac:dyDescent="0.2">
      <c r="A56" s="71"/>
      <c r="B56" s="320"/>
      <c r="C56" s="721" t="s">
        <v>116</v>
      </c>
      <c r="D56" s="722"/>
      <c r="E56" s="722"/>
      <c r="F56" s="722"/>
      <c r="G56" s="722"/>
      <c r="H56" s="722"/>
      <c r="I56" s="722"/>
      <c r="J56" s="722"/>
      <c r="K56" s="722"/>
      <c r="L56" s="722"/>
      <c r="M56" s="722"/>
      <c r="N56" s="722"/>
      <c r="O56" s="723"/>
      <c r="Q56" s="394"/>
      <c r="R56" s="376"/>
      <c r="S56" s="727" t="s">
        <v>117</v>
      </c>
      <c r="T56" s="728"/>
      <c r="U56" s="728"/>
      <c r="V56" s="728"/>
      <c r="W56" s="728"/>
      <c r="X56" s="728"/>
      <c r="Y56" s="728"/>
      <c r="Z56" s="728"/>
      <c r="AA56" s="728"/>
      <c r="AB56" s="729"/>
    </row>
    <row r="57" spans="1:28" ht="16" hidden="1" customHeight="1" thickBot="1" x14ac:dyDescent="0.2">
      <c r="A57" s="71"/>
      <c r="B57" s="321"/>
      <c r="C57" s="718" t="str">
        <f>"Producto: "&amp;IF(D6&gt;0,D6,"-----")</f>
        <v>Producto: -----</v>
      </c>
      <c r="D57" s="719"/>
      <c r="E57" s="718" t="str">
        <f>"Producto: "&amp;IF(H6&gt;0,H6,"-----")</f>
        <v>Producto: -----</v>
      </c>
      <c r="F57" s="718"/>
      <c r="G57" s="718"/>
      <c r="H57" s="720" t="str">
        <f>"Producto: "&amp;IF(L6&gt;0,L6,"-----")</f>
        <v>Producto: -----</v>
      </c>
      <c r="I57" s="718"/>
      <c r="J57" s="719" t="str">
        <f>"Producto: "&amp;IF(P6&gt;0,P6,"-----")</f>
        <v>Producto: -----</v>
      </c>
      <c r="K57" s="724"/>
      <c r="L57" s="720"/>
      <c r="M57" s="719" t="str">
        <f>"Producto: "&amp;IF(T6&gt;0,T6,"-----")</f>
        <v>Producto: -----</v>
      </c>
      <c r="N57" s="724"/>
      <c r="O57" s="720"/>
      <c r="Q57" s="358"/>
      <c r="S57" s="730" t="str">
        <f>C57</f>
        <v>Producto: -----</v>
      </c>
      <c r="T57" s="731"/>
      <c r="U57" s="730" t="str">
        <f>E57</f>
        <v>Producto: -----</v>
      </c>
      <c r="V57" s="731"/>
      <c r="W57" s="730" t="str">
        <f>H57</f>
        <v>Producto: -----</v>
      </c>
      <c r="X57" s="731"/>
      <c r="Y57" s="730" t="str">
        <f>J57</f>
        <v>Producto: -----</v>
      </c>
      <c r="Z57" s="731"/>
      <c r="AA57" s="730" t="str">
        <f>M57</f>
        <v>Producto: -----</v>
      </c>
      <c r="AB57" s="731"/>
    </row>
    <row r="58" spans="1:28" ht="15" hidden="1" customHeight="1" thickBot="1" x14ac:dyDescent="0.2">
      <c r="A58" s="71"/>
      <c r="B58" s="322"/>
      <c r="C58" s="323" t="s">
        <v>110</v>
      </c>
      <c r="D58" s="324">
        <f>E7</f>
        <v>0</v>
      </c>
      <c r="E58" s="323" t="s">
        <v>110</v>
      </c>
      <c r="F58" s="325"/>
      <c r="G58" s="326">
        <f>I7</f>
        <v>0</v>
      </c>
      <c r="H58" s="325" t="s">
        <v>110</v>
      </c>
      <c r="I58" s="326">
        <f>M7</f>
        <v>0</v>
      </c>
      <c r="J58" s="370"/>
      <c r="K58" s="325" t="s">
        <v>110</v>
      </c>
      <c r="L58" s="326">
        <f>Q7</f>
        <v>0</v>
      </c>
      <c r="M58" s="325" t="s">
        <v>110</v>
      </c>
      <c r="N58" s="3"/>
      <c r="O58" s="326">
        <f>U7</f>
        <v>0</v>
      </c>
      <c r="Q58" s="404" t="s">
        <v>153</v>
      </c>
      <c r="R58" s="406" t="s">
        <v>152</v>
      </c>
      <c r="S58" s="725">
        <f>D93</f>
        <v>0</v>
      </c>
      <c r="T58" s="726"/>
      <c r="U58" s="725">
        <f>G93</f>
        <v>0</v>
      </c>
      <c r="V58" s="726"/>
      <c r="W58" s="725">
        <f>I93</f>
        <v>0</v>
      </c>
      <c r="X58" s="726"/>
      <c r="Y58" s="725">
        <f>L93</f>
        <v>0</v>
      </c>
      <c r="Z58" s="726"/>
      <c r="AA58" s="725">
        <f>O93</f>
        <v>0</v>
      </c>
      <c r="AB58" s="726"/>
    </row>
    <row r="59" spans="1:28" ht="16" hidden="1" customHeight="1" thickBot="1" x14ac:dyDescent="0.2">
      <c r="A59" s="71"/>
      <c r="B59" s="312" t="s">
        <v>111</v>
      </c>
      <c r="C59" s="382" t="s">
        <v>112</v>
      </c>
      <c r="D59" s="383" t="s">
        <v>118</v>
      </c>
      <c r="E59" s="327" t="s">
        <v>112</v>
      </c>
      <c r="F59" s="384"/>
      <c r="G59" s="383" t="s">
        <v>118</v>
      </c>
      <c r="H59" s="382" t="s">
        <v>112</v>
      </c>
      <c r="I59" s="383" t="s">
        <v>118</v>
      </c>
      <c r="J59" s="313"/>
      <c r="K59" s="384" t="s">
        <v>112</v>
      </c>
      <c r="L59" s="383" t="s">
        <v>118</v>
      </c>
      <c r="M59" s="327" t="s">
        <v>112</v>
      </c>
      <c r="N59" s="385"/>
      <c r="O59" s="383" t="s">
        <v>118</v>
      </c>
      <c r="Q59" s="405" t="s">
        <v>151</v>
      </c>
      <c r="R59" s="400"/>
      <c r="S59" s="401" t="s">
        <v>118</v>
      </c>
      <c r="T59" s="402" t="s">
        <v>119</v>
      </c>
      <c r="U59" s="401" t="s">
        <v>118</v>
      </c>
      <c r="V59" s="402" t="s">
        <v>119</v>
      </c>
      <c r="W59" s="403" t="s">
        <v>118</v>
      </c>
      <c r="X59" s="402" t="s">
        <v>119</v>
      </c>
      <c r="Y59" s="403" t="s">
        <v>118</v>
      </c>
      <c r="Z59" s="402" t="s">
        <v>119</v>
      </c>
      <c r="AA59" s="403" t="s">
        <v>118</v>
      </c>
      <c r="AB59" s="402" t="s">
        <v>119</v>
      </c>
    </row>
    <row r="60" spans="1:28" ht="12" hidden="1" customHeight="1" thickTop="1" x14ac:dyDescent="0.15">
      <c r="A60" s="71"/>
      <c r="B60" s="328">
        <f t="shared" ref="B60:B89" si="15">B10</f>
        <v>0</v>
      </c>
      <c r="C60" s="329">
        <f t="shared" ref="C60:C89" si="16">D10</f>
        <v>0</v>
      </c>
      <c r="D60" s="330">
        <f t="shared" ref="D60" si="17">IF(C60&gt;0,1/C60,0)</f>
        <v>0</v>
      </c>
      <c r="E60" s="379">
        <f t="shared" ref="E60:E89" si="18">H10</f>
        <v>0</v>
      </c>
      <c r="F60" s="331"/>
      <c r="G60" s="332">
        <f t="shared" ref="G60" si="19">IF(E60&gt;0,1/E60,0)</f>
        <v>0</v>
      </c>
      <c r="H60" s="333">
        <f t="shared" ref="H60:H89" si="20">L10</f>
        <v>0</v>
      </c>
      <c r="I60" s="332">
        <f t="shared" ref="I60" si="21">IF(H60&gt;0,1/H60,0)</f>
        <v>0</v>
      </c>
      <c r="J60" s="371"/>
      <c r="K60" s="333">
        <f t="shared" ref="K60:K89" si="22">P10</f>
        <v>0</v>
      </c>
      <c r="L60" s="332">
        <f t="shared" ref="L60" si="23">IF(K60&gt;0,1/K60,0)</f>
        <v>0</v>
      </c>
      <c r="M60" s="331">
        <f t="shared" ref="M60:M89" si="24">T10</f>
        <v>0</v>
      </c>
      <c r="N60" s="333"/>
      <c r="O60" s="392">
        <f>IF(M60&gt;0,1/M60,0)</f>
        <v>0</v>
      </c>
      <c r="Q60" s="317">
        <f t="shared" ref="Q60:Q89" si="25">B60</f>
        <v>0</v>
      </c>
      <c r="R60" s="396"/>
      <c r="S60" s="397">
        <f>D60</f>
        <v>0</v>
      </c>
      <c r="T60" s="398">
        <f>S$58*S60</f>
        <v>0</v>
      </c>
      <c r="U60" s="397">
        <f>G60</f>
        <v>0</v>
      </c>
      <c r="V60" s="398">
        <f>U$58*U60</f>
        <v>0</v>
      </c>
      <c r="W60" s="399">
        <f>I60</f>
        <v>0</v>
      </c>
      <c r="X60" s="398">
        <f>W$58*W60</f>
        <v>0</v>
      </c>
      <c r="Y60" s="399">
        <f>L60</f>
        <v>0</v>
      </c>
      <c r="Z60" s="398">
        <f>Y$58*Y60</f>
        <v>0</v>
      </c>
      <c r="AA60" s="399">
        <f>O60</f>
        <v>0</v>
      </c>
      <c r="AB60" s="398">
        <f>AA$58*AA60</f>
        <v>0</v>
      </c>
    </row>
    <row r="61" spans="1:28" ht="12" hidden="1" customHeight="1" x14ac:dyDescent="0.15">
      <c r="A61" s="71"/>
      <c r="B61" s="334">
        <f t="shared" si="15"/>
        <v>0</v>
      </c>
      <c r="C61" s="335">
        <f t="shared" si="16"/>
        <v>0</v>
      </c>
      <c r="D61" s="336">
        <f t="shared" ref="D61:D89" si="26">IF(C61&gt;0,1/C61,0)</f>
        <v>0</v>
      </c>
      <c r="E61" s="380">
        <f t="shared" si="18"/>
        <v>0</v>
      </c>
      <c r="F61" s="337"/>
      <c r="G61" s="338">
        <f t="shared" ref="G61:G89" si="27">IF(E61&gt;0,1/E61,0)</f>
        <v>0</v>
      </c>
      <c r="H61" s="339">
        <f t="shared" si="20"/>
        <v>0</v>
      </c>
      <c r="I61" s="338">
        <f t="shared" ref="I61:I89" si="28">IF(H61&gt;0,1/H61,0)</f>
        <v>0</v>
      </c>
      <c r="J61" s="372"/>
      <c r="K61" s="339">
        <f t="shared" si="22"/>
        <v>0</v>
      </c>
      <c r="L61" s="338">
        <f t="shared" ref="L61:L89" si="29">IF(K61&gt;0,1/K61,0)</f>
        <v>0</v>
      </c>
      <c r="M61" s="337">
        <f t="shared" si="24"/>
        <v>0</v>
      </c>
      <c r="N61" s="339"/>
      <c r="O61" s="373">
        <f t="shared" ref="O61:O89" si="30">IF(M61&gt;0,1/M61,0)</f>
        <v>0</v>
      </c>
      <c r="Q61" s="359">
        <f t="shared" si="25"/>
        <v>0</v>
      </c>
      <c r="R61" s="395"/>
      <c r="S61" s="360">
        <f t="shared" ref="S61:S89" si="31">D61</f>
        <v>0</v>
      </c>
      <c r="T61" s="361">
        <f t="shared" ref="T61:T89" si="32">S$58*S61</f>
        <v>0</v>
      </c>
      <c r="U61" s="360">
        <f t="shared" ref="U61:U89" si="33">G61</f>
        <v>0</v>
      </c>
      <c r="V61" s="361">
        <f t="shared" ref="V61:V89" si="34">U$58*U61</f>
        <v>0</v>
      </c>
      <c r="W61" s="362">
        <f t="shared" ref="W61:W89" si="35">I61</f>
        <v>0</v>
      </c>
      <c r="X61" s="361">
        <f t="shared" ref="X61:X89" si="36">W$58*W61</f>
        <v>0</v>
      </c>
      <c r="Y61" s="362">
        <f t="shared" ref="Y61:Y89" si="37">L61</f>
        <v>0</v>
      </c>
      <c r="Z61" s="361">
        <f t="shared" ref="Z61:Z89" si="38">Y$58*Y61</f>
        <v>0</v>
      </c>
      <c r="AA61" s="362">
        <f t="shared" ref="AA61:AA89" si="39">O61</f>
        <v>0</v>
      </c>
      <c r="AB61" s="361">
        <f t="shared" ref="AB61:AB89" si="40">AA$58*AA61</f>
        <v>0</v>
      </c>
    </row>
    <row r="62" spans="1:28" ht="12" hidden="1" customHeight="1" x14ac:dyDescent="0.15">
      <c r="A62" s="71"/>
      <c r="B62" s="334">
        <f t="shared" si="15"/>
        <v>0</v>
      </c>
      <c r="C62" s="335">
        <f t="shared" si="16"/>
        <v>0</v>
      </c>
      <c r="D62" s="336">
        <f t="shared" si="26"/>
        <v>0</v>
      </c>
      <c r="E62" s="380">
        <f t="shared" si="18"/>
        <v>0</v>
      </c>
      <c r="F62" s="337"/>
      <c r="G62" s="338">
        <f t="shared" si="27"/>
        <v>0</v>
      </c>
      <c r="H62" s="339">
        <f t="shared" si="20"/>
        <v>0</v>
      </c>
      <c r="I62" s="338">
        <f t="shared" si="28"/>
        <v>0</v>
      </c>
      <c r="J62" s="372"/>
      <c r="K62" s="339">
        <f t="shared" si="22"/>
        <v>0</v>
      </c>
      <c r="L62" s="338">
        <f t="shared" si="29"/>
        <v>0</v>
      </c>
      <c r="M62" s="337">
        <f t="shared" si="24"/>
        <v>0</v>
      </c>
      <c r="N62" s="339"/>
      <c r="O62" s="373">
        <f t="shared" si="30"/>
        <v>0</v>
      </c>
      <c r="Q62" s="359">
        <f t="shared" si="25"/>
        <v>0</v>
      </c>
      <c r="R62" s="395"/>
      <c r="S62" s="360">
        <f t="shared" si="31"/>
        <v>0</v>
      </c>
      <c r="T62" s="361">
        <f t="shared" si="32"/>
        <v>0</v>
      </c>
      <c r="U62" s="360">
        <f t="shared" si="33"/>
        <v>0</v>
      </c>
      <c r="V62" s="361">
        <f t="shared" si="34"/>
        <v>0</v>
      </c>
      <c r="W62" s="362">
        <f t="shared" si="35"/>
        <v>0</v>
      </c>
      <c r="X62" s="361">
        <f t="shared" si="36"/>
        <v>0</v>
      </c>
      <c r="Y62" s="362">
        <f t="shared" si="37"/>
        <v>0</v>
      </c>
      <c r="Z62" s="361">
        <f t="shared" si="38"/>
        <v>0</v>
      </c>
      <c r="AA62" s="362">
        <f t="shared" si="39"/>
        <v>0</v>
      </c>
      <c r="AB62" s="361">
        <f t="shared" si="40"/>
        <v>0</v>
      </c>
    </row>
    <row r="63" spans="1:28" ht="12" hidden="1" customHeight="1" x14ac:dyDescent="0.15">
      <c r="A63" s="71"/>
      <c r="B63" s="334">
        <f t="shared" si="15"/>
        <v>0</v>
      </c>
      <c r="C63" s="335">
        <f t="shared" si="16"/>
        <v>0</v>
      </c>
      <c r="D63" s="336">
        <f t="shared" si="26"/>
        <v>0</v>
      </c>
      <c r="E63" s="380">
        <f t="shared" si="18"/>
        <v>0</v>
      </c>
      <c r="F63" s="337"/>
      <c r="G63" s="338">
        <f t="shared" si="27"/>
        <v>0</v>
      </c>
      <c r="H63" s="339">
        <f t="shared" si="20"/>
        <v>0</v>
      </c>
      <c r="I63" s="338">
        <f t="shared" si="28"/>
        <v>0</v>
      </c>
      <c r="J63" s="372"/>
      <c r="K63" s="339">
        <f t="shared" si="22"/>
        <v>0</v>
      </c>
      <c r="L63" s="338">
        <f t="shared" si="29"/>
        <v>0</v>
      </c>
      <c r="M63" s="337">
        <f t="shared" si="24"/>
        <v>0</v>
      </c>
      <c r="N63" s="339"/>
      <c r="O63" s="373">
        <f t="shared" si="30"/>
        <v>0</v>
      </c>
      <c r="Q63" s="359">
        <f t="shared" si="25"/>
        <v>0</v>
      </c>
      <c r="R63" s="395"/>
      <c r="S63" s="360">
        <f t="shared" si="31"/>
        <v>0</v>
      </c>
      <c r="T63" s="361">
        <f t="shared" si="32"/>
        <v>0</v>
      </c>
      <c r="U63" s="360">
        <f t="shared" si="33"/>
        <v>0</v>
      </c>
      <c r="V63" s="361">
        <f t="shared" si="34"/>
        <v>0</v>
      </c>
      <c r="W63" s="362">
        <f t="shared" si="35"/>
        <v>0</v>
      </c>
      <c r="X63" s="361">
        <f t="shared" si="36"/>
        <v>0</v>
      </c>
      <c r="Y63" s="362">
        <f t="shared" si="37"/>
        <v>0</v>
      </c>
      <c r="Z63" s="361">
        <f t="shared" si="38"/>
        <v>0</v>
      </c>
      <c r="AA63" s="362">
        <f t="shared" si="39"/>
        <v>0</v>
      </c>
      <c r="AB63" s="361">
        <f t="shared" si="40"/>
        <v>0</v>
      </c>
    </row>
    <row r="64" spans="1:28" ht="12" hidden="1" customHeight="1" x14ac:dyDescent="0.15">
      <c r="A64" s="71"/>
      <c r="B64" s="334">
        <f t="shared" si="15"/>
        <v>0</v>
      </c>
      <c r="C64" s="335">
        <f t="shared" si="16"/>
        <v>0</v>
      </c>
      <c r="D64" s="336">
        <f t="shared" si="26"/>
        <v>0</v>
      </c>
      <c r="E64" s="380">
        <f t="shared" si="18"/>
        <v>0</v>
      </c>
      <c r="F64" s="337"/>
      <c r="G64" s="338">
        <f t="shared" si="27"/>
        <v>0</v>
      </c>
      <c r="H64" s="339">
        <f t="shared" si="20"/>
        <v>0</v>
      </c>
      <c r="I64" s="338">
        <f t="shared" si="28"/>
        <v>0</v>
      </c>
      <c r="J64" s="372"/>
      <c r="K64" s="339">
        <f t="shared" si="22"/>
        <v>0</v>
      </c>
      <c r="L64" s="338">
        <f t="shared" si="29"/>
        <v>0</v>
      </c>
      <c r="M64" s="337">
        <f t="shared" si="24"/>
        <v>0</v>
      </c>
      <c r="N64" s="339"/>
      <c r="O64" s="373">
        <f t="shared" si="30"/>
        <v>0</v>
      </c>
      <c r="Q64" s="359">
        <f t="shared" si="25"/>
        <v>0</v>
      </c>
      <c r="R64" s="395"/>
      <c r="S64" s="360">
        <f t="shared" si="31"/>
        <v>0</v>
      </c>
      <c r="T64" s="361">
        <f t="shared" si="32"/>
        <v>0</v>
      </c>
      <c r="U64" s="360">
        <f t="shared" si="33"/>
        <v>0</v>
      </c>
      <c r="V64" s="361">
        <f t="shared" si="34"/>
        <v>0</v>
      </c>
      <c r="W64" s="362">
        <f t="shared" si="35"/>
        <v>0</v>
      </c>
      <c r="X64" s="361">
        <f t="shared" si="36"/>
        <v>0</v>
      </c>
      <c r="Y64" s="362">
        <f t="shared" si="37"/>
        <v>0</v>
      </c>
      <c r="Z64" s="361">
        <f t="shared" si="38"/>
        <v>0</v>
      </c>
      <c r="AA64" s="362">
        <f t="shared" si="39"/>
        <v>0</v>
      </c>
      <c r="AB64" s="361">
        <f t="shared" si="40"/>
        <v>0</v>
      </c>
    </row>
    <row r="65" spans="1:28" ht="12" hidden="1" customHeight="1" x14ac:dyDescent="0.15">
      <c r="A65" s="71"/>
      <c r="B65" s="334">
        <f t="shared" si="15"/>
        <v>0</v>
      </c>
      <c r="C65" s="335">
        <f t="shared" si="16"/>
        <v>0</v>
      </c>
      <c r="D65" s="336">
        <f t="shared" si="26"/>
        <v>0</v>
      </c>
      <c r="E65" s="380">
        <f t="shared" si="18"/>
        <v>0</v>
      </c>
      <c r="F65" s="337"/>
      <c r="G65" s="338">
        <f t="shared" si="27"/>
        <v>0</v>
      </c>
      <c r="H65" s="339">
        <f t="shared" si="20"/>
        <v>0</v>
      </c>
      <c r="I65" s="338">
        <f t="shared" si="28"/>
        <v>0</v>
      </c>
      <c r="J65" s="372"/>
      <c r="K65" s="339">
        <f t="shared" si="22"/>
        <v>0</v>
      </c>
      <c r="L65" s="338">
        <f t="shared" si="29"/>
        <v>0</v>
      </c>
      <c r="M65" s="337">
        <f t="shared" si="24"/>
        <v>0</v>
      </c>
      <c r="N65" s="339"/>
      <c r="O65" s="373">
        <f t="shared" si="30"/>
        <v>0</v>
      </c>
      <c r="Q65" s="359">
        <f t="shared" si="25"/>
        <v>0</v>
      </c>
      <c r="R65" s="395"/>
      <c r="S65" s="360">
        <f t="shared" si="31"/>
        <v>0</v>
      </c>
      <c r="T65" s="361">
        <f t="shared" si="32"/>
        <v>0</v>
      </c>
      <c r="U65" s="360">
        <f t="shared" si="33"/>
        <v>0</v>
      </c>
      <c r="V65" s="361">
        <f t="shared" si="34"/>
        <v>0</v>
      </c>
      <c r="W65" s="362">
        <f t="shared" si="35"/>
        <v>0</v>
      </c>
      <c r="X65" s="361">
        <f t="shared" si="36"/>
        <v>0</v>
      </c>
      <c r="Y65" s="362">
        <f t="shared" si="37"/>
        <v>0</v>
      </c>
      <c r="Z65" s="361">
        <f t="shared" si="38"/>
        <v>0</v>
      </c>
      <c r="AA65" s="362">
        <f t="shared" si="39"/>
        <v>0</v>
      </c>
      <c r="AB65" s="361">
        <f t="shared" si="40"/>
        <v>0</v>
      </c>
    </row>
    <row r="66" spans="1:28" ht="12" hidden="1" customHeight="1" x14ac:dyDescent="0.15">
      <c r="A66" s="71"/>
      <c r="B66" s="334">
        <f t="shared" si="15"/>
        <v>0</v>
      </c>
      <c r="C66" s="335">
        <f t="shared" si="16"/>
        <v>0</v>
      </c>
      <c r="D66" s="336">
        <f t="shared" si="26"/>
        <v>0</v>
      </c>
      <c r="E66" s="380">
        <f t="shared" si="18"/>
        <v>0</v>
      </c>
      <c r="F66" s="337"/>
      <c r="G66" s="338">
        <f t="shared" si="27"/>
        <v>0</v>
      </c>
      <c r="H66" s="339">
        <f t="shared" si="20"/>
        <v>0</v>
      </c>
      <c r="I66" s="338">
        <f t="shared" si="28"/>
        <v>0</v>
      </c>
      <c r="J66" s="372"/>
      <c r="K66" s="339">
        <f t="shared" si="22"/>
        <v>0</v>
      </c>
      <c r="L66" s="338">
        <f t="shared" si="29"/>
        <v>0</v>
      </c>
      <c r="M66" s="337">
        <f t="shared" si="24"/>
        <v>0</v>
      </c>
      <c r="N66" s="339"/>
      <c r="O66" s="373">
        <f t="shared" si="30"/>
        <v>0</v>
      </c>
      <c r="Q66" s="359">
        <f t="shared" si="25"/>
        <v>0</v>
      </c>
      <c r="R66" s="395"/>
      <c r="S66" s="360">
        <f t="shared" si="31"/>
        <v>0</v>
      </c>
      <c r="T66" s="361">
        <f t="shared" si="32"/>
        <v>0</v>
      </c>
      <c r="U66" s="360">
        <f t="shared" si="33"/>
        <v>0</v>
      </c>
      <c r="V66" s="361">
        <f t="shared" si="34"/>
        <v>0</v>
      </c>
      <c r="W66" s="362">
        <f t="shared" si="35"/>
        <v>0</v>
      </c>
      <c r="X66" s="361">
        <f t="shared" si="36"/>
        <v>0</v>
      </c>
      <c r="Y66" s="362">
        <f t="shared" si="37"/>
        <v>0</v>
      </c>
      <c r="Z66" s="361">
        <f t="shared" si="38"/>
        <v>0</v>
      </c>
      <c r="AA66" s="362">
        <f t="shared" si="39"/>
        <v>0</v>
      </c>
      <c r="AB66" s="361">
        <f t="shared" si="40"/>
        <v>0</v>
      </c>
    </row>
    <row r="67" spans="1:28" ht="12" hidden="1" customHeight="1" x14ac:dyDescent="0.15">
      <c r="A67" s="71"/>
      <c r="B67" s="334">
        <f t="shared" si="15"/>
        <v>0</v>
      </c>
      <c r="C67" s="335">
        <f t="shared" si="16"/>
        <v>0</v>
      </c>
      <c r="D67" s="336">
        <f t="shared" si="26"/>
        <v>0</v>
      </c>
      <c r="E67" s="380">
        <f t="shared" si="18"/>
        <v>0</v>
      </c>
      <c r="F67" s="337"/>
      <c r="G67" s="338">
        <f t="shared" si="27"/>
        <v>0</v>
      </c>
      <c r="H67" s="339">
        <f t="shared" si="20"/>
        <v>0</v>
      </c>
      <c r="I67" s="338">
        <f t="shared" si="28"/>
        <v>0</v>
      </c>
      <c r="J67" s="372"/>
      <c r="K67" s="339">
        <f t="shared" si="22"/>
        <v>0</v>
      </c>
      <c r="L67" s="338">
        <f t="shared" si="29"/>
        <v>0</v>
      </c>
      <c r="M67" s="337">
        <f t="shared" si="24"/>
        <v>0</v>
      </c>
      <c r="N67" s="339"/>
      <c r="O67" s="373">
        <f t="shared" si="30"/>
        <v>0</v>
      </c>
      <c r="Q67" s="359">
        <f t="shared" si="25"/>
        <v>0</v>
      </c>
      <c r="R67" s="395"/>
      <c r="S67" s="360">
        <f t="shared" si="31"/>
        <v>0</v>
      </c>
      <c r="T67" s="361">
        <f t="shared" si="32"/>
        <v>0</v>
      </c>
      <c r="U67" s="360">
        <f t="shared" si="33"/>
        <v>0</v>
      </c>
      <c r="V67" s="361">
        <f t="shared" si="34"/>
        <v>0</v>
      </c>
      <c r="W67" s="362">
        <f t="shared" si="35"/>
        <v>0</v>
      </c>
      <c r="X67" s="361">
        <f t="shared" si="36"/>
        <v>0</v>
      </c>
      <c r="Y67" s="362">
        <f t="shared" si="37"/>
        <v>0</v>
      </c>
      <c r="Z67" s="361">
        <f t="shared" si="38"/>
        <v>0</v>
      </c>
      <c r="AA67" s="362">
        <f t="shared" si="39"/>
        <v>0</v>
      </c>
      <c r="AB67" s="361">
        <f t="shared" si="40"/>
        <v>0</v>
      </c>
    </row>
    <row r="68" spans="1:28" ht="12" hidden="1" customHeight="1" x14ac:dyDescent="0.15">
      <c r="A68" s="71"/>
      <c r="B68" s="334">
        <f t="shared" si="15"/>
        <v>0</v>
      </c>
      <c r="C68" s="335">
        <f t="shared" si="16"/>
        <v>0</v>
      </c>
      <c r="D68" s="336">
        <f t="shared" si="26"/>
        <v>0</v>
      </c>
      <c r="E68" s="380">
        <f t="shared" si="18"/>
        <v>0</v>
      </c>
      <c r="F68" s="337"/>
      <c r="G68" s="338">
        <f t="shared" si="27"/>
        <v>0</v>
      </c>
      <c r="H68" s="339">
        <f t="shared" si="20"/>
        <v>0</v>
      </c>
      <c r="I68" s="338">
        <f t="shared" si="28"/>
        <v>0</v>
      </c>
      <c r="J68" s="372"/>
      <c r="K68" s="339">
        <f t="shared" si="22"/>
        <v>0</v>
      </c>
      <c r="L68" s="338">
        <f t="shared" si="29"/>
        <v>0</v>
      </c>
      <c r="M68" s="337">
        <f t="shared" si="24"/>
        <v>0</v>
      </c>
      <c r="N68" s="339"/>
      <c r="O68" s="373">
        <f t="shared" si="30"/>
        <v>0</v>
      </c>
      <c r="Q68" s="359">
        <f t="shared" si="25"/>
        <v>0</v>
      </c>
      <c r="R68" s="395"/>
      <c r="S68" s="360">
        <f t="shared" si="31"/>
        <v>0</v>
      </c>
      <c r="T68" s="361">
        <f t="shared" si="32"/>
        <v>0</v>
      </c>
      <c r="U68" s="360">
        <f t="shared" si="33"/>
        <v>0</v>
      </c>
      <c r="V68" s="361">
        <f t="shared" si="34"/>
        <v>0</v>
      </c>
      <c r="W68" s="362">
        <f t="shared" si="35"/>
        <v>0</v>
      </c>
      <c r="X68" s="361">
        <f t="shared" si="36"/>
        <v>0</v>
      </c>
      <c r="Y68" s="362">
        <f t="shared" si="37"/>
        <v>0</v>
      </c>
      <c r="Z68" s="361">
        <f t="shared" si="38"/>
        <v>0</v>
      </c>
      <c r="AA68" s="362">
        <f t="shared" si="39"/>
        <v>0</v>
      </c>
      <c r="AB68" s="361">
        <f t="shared" si="40"/>
        <v>0</v>
      </c>
    </row>
    <row r="69" spans="1:28" ht="12" hidden="1" customHeight="1" x14ac:dyDescent="0.15">
      <c r="A69" s="71"/>
      <c r="B69" s="334">
        <f t="shared" si="15"/>
        <v>0</v>
      </c>
      <c r="C69" s="335">
        <f t="shared" si="16"/>
        <v>0</v>
      </c>
      <c r="D69" s="336">
        <f t="shared" si="26"/>
        <v>0</v>
      </c>
      <c r="E69" s="380">
        <f t="shared" si="18"/>
        <v>0</v>
      </c>
      <c r="F69" s="337"/>
      <c r="G69" s="338">
        <f t="shared" si="27"/>
        <v>0</v>
      </c>
      <c r="H69" s="339">
        <f t="shared" si="20"/>
        <v>0</v>
      </c>
      <c r="I69" s="338">
        <f t="shared" si="28"/>
        <v>0</v>
      </c>
      <c r="J69" s="372"/>
      <c r="K69" s="339">
        <f t="shared" si="22"/>
        <v>0</v>
      </c>
      <c r="L69" s="338">
        <f t="shared" si="29"/>
        <v>0</v>
      </c>
      <c r="M69" s="337">
        <f t="shared" si="24"/>
        <v>0</v>
      </c>
      <c r="N69" s="339"/>
      <c r="O69" s="373">
        <f t="shared" si="30"/>
        <v>0</v>
      </c>
      <c r="Q69" s="359">
        <f t="shared" si="25"/>
        <v>0</v>
      </c>
      <c r="R69" s="395"/>
      <c r="S69" s="360">
        <f t="shared" si="31"/>
        <v>0</v>
      </c>
      <c r="T69" s="361">
        <f t="shared" si="32"/>
        <v>0</v>
      </c>
      <c r="U69" s="360">
        <f t="shared" si="33"/>
        <v>0</v>
      </c>
      <c r="V69" s="361">
        <f t="shared" si="34"/>
        <v>0</v>
      </c>
      <c r="W69" s="362">
        <f t="shared" si="35"/>
        <v>0</v>
      </c>
      <c r="X69" s="361">
        <f t="shared" si="36"/>
        <v>0</v>
      </c>
      <c r="Y69" s="362">
        <f t="shared" si="37"/>
        <v>0</v>
      </c>
      <c r="Z69" s="361">
        <f t="shared" si="38"/>
        <v>0</v>
      </c>
      <c r="AA69" s="362">
        <f t="shared" si="39"/>
        <v>0</v>
      </c>
      <c r="AB69" s="361">
        <f t="shared" si="40"/>
        <v>0</v>
      </c>
    </row>
    <row r="70" spans="1:28" ht="12" hidden="1" customHeight="1" x14ac:dyDescent="0.15">
      <c r="A70" s="71"/>
      <c r="B70" s="334">
        <f t="shared" si="15"/>
        <v>0</v>
      </c>
      <c r="C70" s="335">
        <f t="shared" si="16"/>
        <v>0</v>
      </c>
      <c r="D70" s="336">
        <f t="shared" si="26"/>
        <v>0</v>
      </c>
      <c r="E70" s="380">
        <f t="shared" si="18"/>
        <v>0</v>
      </c>
      <c r="F70" s="337"/>
      <c r="G70" s="338">
        <f t="shared" si="27"/>
        <v>0</v>
      </c>
      <c r="H70" s="339">
        <f t="shared" si="20"/>
        <v>0</v>
      </c>
      <c r="I70" s="338">
        <f t="shared" si="28"/>
        <v>0</v>
      </c>
      <c r="J70" s="372"/>
      <c r="K70" s="339">
        <f t="shared" si="22"/>
        <v>0</v>
      </c>
      <c r="L70" s="338">
        <f t="shared" si="29"/>
        <v>0</v>
      </c>
      <c r="M70" s="337">
        <f t="shared" si="24"/>
        <v>0</v>
      </c>
      <c r="N70" s="339"/>
      <c r="O70" s="373">
        <f t="shared" si="30"/>
        <v>0</v>
      </c>
      <c r="Q70" s="359">
        <f t="shared" si="25"/>
        <v>0</v>
      </c>
      <c r="R70" s="395"/>
      <c r="S70" s="360">
        <f t="shared" si="31"/>
        <v>0</v>
      </c>
      <c r="T70" s="361">
        <f t="shared" si="32"/>
        <v>0</v>
      </c>
      <c r="U70" s="360">
        <f t="shared" si="33"/>
        <v>0</v>
      </c>
      <c r="V70" s="361">
        <f t="shared" si="34"/>
        <v>0</v>
      </c>
      <c r="W70" s="362">
        <f t="shared" si="35"/>
        <v>0</v>
      </c>
      <c r="X70" s="361">
        <f t="shared" si="36"/>
        <v>0</v>
      </c>
      <c r="Y70" s="362">
        <f t="shared" si="37"/>
        <v>0</v>
      </c>
      <c r="Z70" s="361">
        <f t="shared" si="38"/>
        <v>0</v>
      </c>
      <c r="AA70" s="362">
        <f t="shared" si="39"/>
        <v>0</v>
      </c>
      <c r="AB70" s="361">
        <f t="shared" si="40"/>
        <v>0</v>
      </c>
    </row>
    <row r="71" spans="1:28" ht="12" hidden="1" customHeight="1" x14ac:dyDescent="0.15">
      <c r="A71" s="71"/>
      <c r="B71" s="334">
        <f t="shared" si="15"/>
        <v>0</v>
      </c>
      <c r="C71" s="335">
        <f t="shared" si="16"/>
        <v>0</v>
      </c>
      <c r="D71" s="336">
        <f t="shared" si="26"/>
        <v>0</v>
      </c>
      <c r="E71" s="380">
        <f t="shared" si="18"/>
        <v>0</v>
      </c>
      <c r="F71" s="337"/>
      <c r="G71" s="338">
        <f t="shared" si="27"/>
        <v>0</v>
      </c>
      <c r="H71" s="339">
        <f t="shared" si="20"/>
        <v>0</v>
      </c>
      <c r="I71" s="338">
        <f t="shared" si="28"/>
        <v>0</v>
      </c>
      <c r="J71" s="372"/>
      <c r="K71" s="339">
        <f t="shared" si="22"/>
        <v>0</v>
      </c>
      <c r="L71" s="338">
        <f t="shared" si="29"/>
        <v>0</v>
      </c>
      <c r="M71" s="337">
        <f t="shared" si="24"/>
        <v>0</v>
      </c>
      <c r="N71" s="339"/>
      <c r="O71" s="373">
        <f t="shared" si="30"/>
        <v>0</v>
      </c>
      <c r="Q71" s="359">
        <f t="shared" si="25"/>
        <v>0</v>
      </c>
      <c r="R71" s="395"/>
      <c r="S71" s="360">
        <f t="shared" si="31"/>
        <v>0</v>
      </c>
      <c r="T71" s="361">
        <f t="shared" si="32"/>
        <v>0</v>
      </c>
      <c r="U71" s="360">
        <f t="shared" si="33"/>
        <v>0</v>
      </c>
      <c r="V71" s="361">
        <f t="shared" si="34"/>
        <v>0</v>
      </c>
      <c r="W71" s="362">
        <f t="shared" si="35"/>
        <v>0</v>
      </c>
      <c r="X71" s="361">
        <f t="shared" si="36"/>
        <v>0</v>
      </c>
      <c r="Y71" s="362">
        <f t="shared" si="37"/>
        <v>0</v>
      </c>
      <c r="Z71" s="361">
        <f t="shared" si="38"/>
        <v>0</v>
      </c>
      <c r="AA71" s="362">
        <f t="shared" si="39"/>
        <v>0</v>
      </c>
      <c r="AB71" s="361">
        <f t="shared" si="40"/>
        <v>0</v>
      </c>
    </row>
    <row r="72" spans="1:28" ht="12" hidden="1" customHeight="1" x14ac:dyDescent="0.15">
      <c r="A72" s="71"/>
      <c r="B72" s="334">
        <f t="shared" si="15"/>
        <v>0</v>
      </c>
      <c r="C72" s="335">
        <f t="shared" si="16"/>
        <v>0</v>
      </c>
      <c r="D72" s="336">
        <f t="shared" si="26"/>
        <v>0</v>
      </c>
      <c r="E72" s="380">
        <f t="shared" si="18"/>
        <v>0</v>
      </c>
      <c r="F72" s="337"/>
      <c r="G72" s="338">
        <f t="shared" si="27"/>
        <v>0</v>
      </c>
      <c r="H72" s="339">
        <f t="shared" si="20"/>
        <v>0</v>
      </c>
      <c r="I72" s="338">
        <f t="shared" si="28"/>
        <v>0</v>
      </c>
      <c r="J72" s="372"/>
      <c r="K72" s="339">
        <f t="shared" si="22"/>
        <v>0</v>
      </c>
      <c r="L72" s="338">
        <f t="shared" si="29"/>
        <v>0</v>
      </c>
      <c r="M72" s="337">
        <f t="shared" si="24"/>
        <v>0</v>
      </c>
      <c r="N72" s="339"/>
      <c r="O72" s="373">
        <f t="shared" si="30"/>
        <v>0</v>
      </c>
      <c r="Q72" s="359">
        <f t="shared" si="25"/>
        <v>0</v>
      </c>
      <c r="R72" s="395"/>
      <c r="S72" s="360">
        <f t="shared" si="31"/>
        <v>0</v>
      </c>
      <c r="T72" s="361">
        <f t="shared" si="32"/>
        <v>0</v>
      </c>
      <c r="U72" s="360">
        <f t="shared" si="33"/>
        <v>0</v>
      </c>
      <c r="V72" s="361">
        <f t="shared" si="34"/>
        <v>0</v>
      </c>
      <c r="W72" s="362">
        <f t="shared" si="35"/>
        <v>0</v>
      </c>
      <c r="X72" s="361">
        <f t="shared" si="36"/>
        <v>0</v>
      </c>
      <c r="Y72" s="362">
        <f t="shared" si="37"/>
        <v>0</v>
      </c>
      <c r="Z72" s="361">
        <f t="shared" si="38"/>
        <v>0</v>
      </c>
      <c r="AA72" s="362">
        <f t="shared" si="39"/>
        <v>0</v>
      </c>
      <c r="AB72" s="361">
        <f t="shared" si="40"/>
        <v>0</v>
      </c>
    </row>
    <row r="73" spans="1:28" ht="12" hidden="1" customHeight="1" x14ac:dyDescent="0.15">
      <c r="A73" s="71"/>
      <c r="B73" s="334">
        <f t="shared" si="15"/>
        <v>0</v>
      </c>
      <c r="C73" s="335">
        <f t="shared" si="16"/>
        <v>0</v>
      </c>
      <c r="D73" s="336">
        <f t="shared" si="26"/>
        <v>0</v>
      </c>
      <c r="E73" s="380">
        <f t="shared" si="18"/>
        <v>0</v>
      </c>
      <c r="F73" s="337"/>
      <c r="G73" s="338">
        <f t="shared" si="27"/>
        <v>0</v>
      </c>
      <c r="H73" s="339">
        <f t="shared" si="20"/>
        <v>0</v>
      </c>
      <c r="I73" s="338">
        <f t="shared" si="28"/>
        <v>0</v>
      </c>
      <c r="J73" s="372"/>
      <c r="K73" s="339">
        <f t="shared" si="22"/>
        <v>0</v>
      </c>
      <c r="L73" s="338">
        <f t="shared" si="29"/>
        <v>0</v>
      </c>
      <c r="M73" s="337">
        <f t="shared" si="24"/>
        <v>0</v>
      </c>
      <c r="N73" s="339"/>
      <c r="O73" s="373">
        <f t="shared" si="30"/>
        <v>0</v>
      </c>
      <c r="Q73" s="359">
        <f t="shared" si="25"/>
        <v>0</v>
      </c>
      <c r="R73" s="395"/>
      <c r="S73" s="360">
        <f t="shared" si="31"/>
        <v>0</v>
      </c>
      <c r="T73" s="361">
        <f t="shared" si="32"/>
        <v>0</v>
      </c>
      <c r="U73" s="360">
        <f t="shared" si="33"/>
        <v>0</v>
      </c>
      <c r="V73" s="361">
        <f t="shared" si="34"/>
        <v>0</v>
      </c>
      <c r="W73" s="362">
        <f t="shared" si="35"/>
        <v>0</v>
      </c>
      <c r="X73" s="361">
        <f t="shared" si="36"/>
        <v>0</v>
      </c>
      <c r="Y73" s="362">
        <f t="shared" si="37"/>
        <v>0</v>
      </c>
      <c r="Z73" s="361">
        <f t="shared" si="38"/>
        <v>0</v>
      </c>
      <c r="AA73" s="362">
        <f t="shared" si="39"/>
        <v>0</v>
      </c>
      <c r="AB73" s="361">
        <f t="shared" si="40"/>
        <v>0</v>
      </c>
    </row>
    <row r="74" spans="1:28" ht="12" hidden="1" customHeight="1" x14ac:dyDescent="0.15">
      <c r="A74" s="71"/>
      <c r="B74" s="334">
        <f t="shared" si="15"/>
        <v>0</v>
      </c>
      <c r="C74" s="335">
        <f t="shared" si="16"/>
        <v>0</v>
      </c>
      <c r="D74" s="336">
        <f t="shared" si="26"/>
        <v>0</v>
      </c>
      <c r="E74" s="380">
        <f t="shared" si="18"/>
        <v>0</v>
      </c>
      <c r="F74" s="337"/>
      <c r="G74" s="338">
        <f t="shared" si="27"/>
        <v>0</v>
      </c>
      <c r="H74" s="339">
        <f t="shared" si="20"/>
        <v>0</v>
      </c>
      <c r="I74" s="338">
        <f t="shared" si="28"/>
        <v>0</v>
      </c>
      <c r="J74" s="372"/>
      <c r="K74" s="339">
        <f t="shared" si="22"/>
        <v>0</v>
      </c>
      <c r="L74" s="338">
        <f t="shared" si="29"/>
        <v>0</v>
      </c>
      <c r="M74" s="337">
        <f t="shared" si="24"/>
        <v>0</v>
      </c>
      <c r="N74" s="339"/>
      <c r="O74" s="373">
        <f t="shared" si="30"/>
        <v>0</v>
      </c>
      <c r="Q74" s="359">
        <f t="shared" si="25"/>
        <v>0</v>
      </c>
      <c r="R74" s="395"/>
      <c r="S74" s="360">
        <f t="shared" si="31"/>
        <v>0</v>
      </c>
      <c r="T74" s="361">
        <f t="shared" si="32"/>
        <v>0</v>
      </c>
      <c r="U74" s="360">
        <f t="shared" si="33"/>
        <v>0</v>
      </c>
      <c r="V74" s="361">
        <f t="shared" si="34"/>
        <v>0</v>
      </c>
      <c r="W74" s="362">
        <f t="shared" si="35"/>
        <v>0</v>
      </c>
      <c r="X74" s="361">
        <f t="shared" si="36"/>
        <v>0</v>
      </c>
      <c r="Y74" s="362">
        <f t="shared" si="37"/>
        <v>0</v>
      </c>
      <c r="Z74" s="361">
        <f t="shared" si="38"/>
        <v>0</v>
      </c>
      <c r="AA74" s="362">
        <f t="shared" si="39"/>
        <v>0</v>
      </c>
      <c r="AB74" s="361">
        <f t="shared" si="40"/>
        <v>0</v>
      </c>
    </row>
    <row r="75" spans="1:28" ht="12" hidden="1" customHeight="1" x14ac:dyDescent="0.15">
      <c r="A75" s="71"/>
      <c r="B75" s="334">
        <f t="shared" si="15"/>
        <v>0</v>
      </c>
      <c r="C75" s="335">
        <f t="shared" si="16"/>
        <v>0</v>
      </c>
      <c r="D75" s="336">
        <f t="shared" si="26"/>
        <v>0</v>
      </c>
      <c r="E75" s="380">
        <f t="shared" si="18"/>
        <v>0</v>
      </c>
      <c r="F75" s="337"/>
      <c r="G75" s="338">
        <f t="shared" si="27"/>
        <v>0</v>
      </c>
      <c r="H75" s="339">
        <f t="shared" si="20"/>
        <v>0</v>
      </c>
      <c r="I75" s="338">
        <f t="shared" si="28"/>
        <v>0</v>
      </c>
      <c r="J75" s="372"/>
      <c r="K75" s="339">
        <f t="shared" si="22"/>
        <v>0</v>
      </c>
      <c r="L75" s="338">
        <f t="shared" si="29"/>
        <v>0</v>
      </c>
      <c r="M75" s="337">
        <f t="shared" si="24"/>
        <v>0</v>
      </c>
      <c r="N75" s="339"/>
      <c r="O75" s="373">
        <f t="shared" si="30"/>
        <v>0</v>
      </c>
      <c r="Q75" s="359">
        <f t="shared" si="25"/>
        <v>0</v>
      </c>
      <c r="R75" s="395"/>
      <c r="S75" s="360">
        <f t="shared" si="31"/>
        <v>0</v>
      </c>
      <c r="T75" s="361">
        <f t="shared" si="32"/>
        <v>0</v>
      </c>
      <c r="U75" s="360">
        <f t="shared" si="33"/>
        <v>0</v>
      </c>
      <c r="V75" s="361">
        <f t="shared" si="34"/>
        <v>0</v>
      </c>
      <c r="W75" s="362">
        <f t="shared" si="35"/>
        <v>0</v>
      </c>
      <c r="X75" s="361">
        <f t="shared" si="36"/>
        <v>0</v>
      </c>
      <c r="Y75" s="362">
        <f t="shared" si="37"/>
        <v>0</v>
      </c>
      <c r="Z75" s="361">
        <f t="shared" si="38"/>
        <v>0</v>
      </c>
      <c r="AA75" s="362">
        <f t="shared" si="39"/>
        <v>0</v>
      </c>
      <c r="AB75" s="361">
        <f t="shared" si="40"/>
        <v>0</v>
      </c>
    </row>
    <row r="76" spans="1:28" ht="12" hidden="1" customHeight="1" x14ac:dyDescent="0.15">
      <c r="A76" s="71"/>
      <c r="B76" s="334">
        <f t="shared" si="15"/>
        <v>0</v>
      </c>
      <c r="C76" s="335">
        <f t="shared" si="16"/>
        <v>0</v>
      </c>
      <c r="D76" s="336">
        <f t="shared" si="26"/>
        <v>0</v>
      </c>
      <c r="E76" s="380">
        <f t="shared" si="18"/>
        <v>0</v>
      </c>
      <c r="F76" s="337"/>
      <c r="G76" s="338">
        <f t="shared" si="27"/>
        <v>0</v>
      </c>
      <c r="H76" s="339">
        <f t="shared" si="20"/>
        <v>0</v>
      </c>
      <c r="I76" s="338">
        <f t="shared" si="28"/>
        <v>0</v>
      </c>
      <c r="J76" s="372"/>
      <c r="K76" s="339">
        <f t="shared" si="22"/>
        <v>0</v>
      </c>
      <c r="L76" s="338">
        <f t="shared" si="29"/>
        <v>0</v>
      </c>
      <c r="M76" s="337">
        <f t="shared" si="24"/>
        <v>0</v>
      </c>
      <c r="N76" s="339"/>
      <c r="O76" s="373">
        <f t="shared" si="30"/>
        <v>0</v>
      </c>
      <c r="Q76" s="359">
        <f t="shared" si="25"/>
        <v>0</v>
      </c>
      <c r="R76" s="395"/>
      <c r="S76" s="360">
        <f t="shared" si="31"/>
        <v>0</v>
      </c>
      <c r="T76" s="361">
        <f t="shared" si="32"/>
        <v>0</v>
      </c>
      <c r="U76" s="360">
        <f t="shared" si="33"/>
        <v>0</v>
      </c>
      <c r="V76" s="361">
        <f t="shared" si="34"/>
        <v>0</v>
      </c>
      <c r="W76" s="362">
        <f t="shared" si="35"/>
        <v>0</v>
      </c>
      <c r="X76" s="361">
        <f t="shared" si="36"/>
        <v>0</v>
      </c>
      <c r="Y76" s="362">
        <f t="shared" si="37"/>
        <v>0</v>
      </c>
      <c r="Z76" s="361">
        <f t="shared" si="38"/>
        <v>0</v>
      </c>
      <c r="AA76" s="362">
        <f t="shared" si="39"/>
        <v>0</v>
      </c>
      <c r="AB76" s="361">
        <f t="shared" si="40"/>
        <v>0</v>
      </c>
    </row>
    <row r="77" spans="1:28" ht="12" hidden="1" customHeight="1" x14ac:dyDescent="0.15">
      <c r="A77" s="71"/>
      <c r="B77" s="334">
        <f t="shared" si="15"/>
        <v>0</v>
      </c>
      <c r="C77" s="335">
        <f t="shared" si="16"/>
        <v>0</v>
      </c>
      <c r="D77" s="336">
        <f t="shared" si="26"/>
        <v>0</v>
      </c>
      <c r="E77" s="380">
        <f t="shared" si="18"/>
        <v>0</v>
      </c>
      <c r="F77" s="337"/>
      <c r="G77" s="338">
        <f t="shared" si="27"/>
        <v>0</v>
      </c>
      <c r="H77" s="339">
        <f t="shared" si="20"/>
        <v>0</v>
      </c>
      <c r="I77" s="338">
        <f t="shared" si="28"/>
        <v>0</v>
      </c>
      <c r="J77" s="372"/>
      <c r="K77" s="339">
        <f t="shared" si="22"/>
        <v>0</v>
      </c>
      <c r="L77" s="338">
        <f t="shared" si="29"/>
        <v>0</v>
      </c>
      <c r="M77" s="337">
        <f t="shared" si="24"/>
        <v>0</v>
      </c>
      <c r="N77" s="339"/>
      <c r="O77" s="373">
        <f t="shared" si="30"/>
        <v>0</v>
      </c>
      <c r="Q77" s="359">
        <f t="shared" si="25"/>
        <v>0</v>
      </c>
      <c r="R77" s="395"/>
      <c r="S77" s="360">
        <f t="shared" si="31"/>
        <v>0</v>
      </c>
      <c r="T77" s="361">
        <f t="shared" si="32"/>
        <v>0</v>
      </c>
      <c r="U77" s="360">
        <f t="shared" si="33"/>
        <v>0</v>
      </c>
      <c r="V77" s="361">
        <f t="shared" si="34"/>
        <v>0</v>
      </c>
      <c r="W77" s="362">
        <f t="shared" si="35"/>
        <v>0</v>
      </c>
      <c r="X77" s="361">
        <f t="shared" si="36"/>
        <v>0</v>
      </c>
      <c r="Y77" s="362">
        <f t="shared" si="37"/>
        <v>0</v>
      </c>
      <c r="Z77" s="361">
        <f t="shared" si="38"/>
        <v>0</v>
      </c>
      <c r="AA77" s="362">
        <f t="shared" si="39"/>
        <v>0</v>
      </c>
      <c r="AB77" s="361">
        <f t="shared" si="40"/>
        <v>0</v>
      </c>
    </row>
    <row r="78" spans="1:28" ht="12" hidden="1" customHeight="1" x14ac:dyDescent="0.15">
      <c r="A78" s="71"/>
      <c r="B78" s="334">
        <f t="shared" si="15"/>
        <v>0</v>
      </c>
      <c r="C78" s="335">
        <f t="shared" si="16"/>
        <v>0</v>
      </c>
      <c r="D78" s="336">
        <f t="shared" si="26"/>
        <v>0</v>
      </c>
      <c r="E78" s="380">
        <f t="shared" si="18"/>
        <v>0</v>
      </c>
      <c r="F78" s="337"/>
      <c r="G78" s="338">
        <f t="shared" si="27"/>
        <v>0</v>
      </c>
      <c r="H78" s="339">
        <f t="shared" si="20"/>
        <v>0</v>
      </c>
      <c r="I78" s="338">
        <f t="shared" si="28"/>
        <v>0</v>
      </c>
      <c r="J78" s="372"/>
      <c r="K78" s="339">
        <f t="shared" si="22"/>
        <v>0</v>
      </c>
      <c r="L78" s="338">
        <f t="shared" si="29"/>
        <v>0</v>
      </c>
      <c r="M78" s="337">
        <f t="shared" si="24"/>
        <v>0</v>
      </c>
      <c r="N78" s="339"/>
      <c r="O78" s="373">
        <f t="shared" si="30"/>
        <v>0</v>
      </c>
      <c r="Q78" s="359">
        <f t="shared" si="25"/>
        <v>0</v>
      </c>
      <c r="R78" s="395"/>
      <c r="S78" s="360">
        <f t="shared" si="31"/>
        <v>0</v>
      </c>
      <c r="T78" s="361">
        <f t="shared" si="32"/>
        <v>0</v>
      </c>
      <c r="U78" s="360">
        <f t="shared" si="33"/>
        <v>0</v>
      </c>
      <c r="V78" s="361">
        <f t="shared" si="34"/>
        <v>0</v>
      </c>
      <c r="W78" s="362">
        <f t="shared" si="35"/>
        <v>0</v>
      </c>
      <c r="X78" s="361">
        <f t="shared" si="36"/>
        <v>0</v>
      </c>
      <c r="Y78" s="362">
        <f t="shared" si="37"/>
        <v>0</v>
      </c>
      <c r="Z78" s="361">
        <f t="shared" si="38"/>
        <v>0</v>
      </c>
      <c r="AA78" s="362">
        <f t="shared" si="39"/>
        <v>0</v>
      </c>
      <c r="AB78" s="361">
        <f t="shared" si="40"/>
        <v>0</v>
      </c>
    </row>
    <row r="79" spans="1:28" ht="12" hidden="1" customHeight="1" x14ac:dyDescent="0.15">
      <c r="A79" s="71"/>
      <c r="B79" s="334">
        <f t="shared" si="15"/>
        <v>0</v>
      </c>
      <c r="C79" s="335">
        <f t="shared" si="16"/>
        <v>0</v>
      </c>
      <c r="D79" s="336">
        <f t="shared" si="26"/>
        <v>0</v>
      </c>
      <c r="E79" s="380">
        <f t="shared" si="18"/>
        <v>0</v>
      </c>
      <c r="F79" s="337"/>
      <c r="G79" s="338">
        <f t="shared" si="27"/>
        <v>0</v>
      </c>
      <c r="H79" s="339">
        <f t="shared" si="20"/>
        <v>0</v>
      </c>
      <c r="I79" s="338">
        <f t="shared" si="28"/>
        <v>0</v>
      </c>
      <c r="J79" s="372"/>
      <c r="K79" s="339">
        <f t="shared" si="22"/>
        <v>0</v>
      </c>
      <c r="L79" s="338">
        <f t="shared" si="29"/>
        <v>0</v>
      </c>
      <c r="M79" s="337">
        <f t="shared" si="24"/>
        <v>0</v>
      </c>
      <c r="N79" s="339"/>
      <c r="O79" s="373">
        <f t="shared" si="30"/>
        <v>0</v>
      </c>
      <c r="Q79" s="359">
        <f t="shared" si="25"/>
        <v>0</v>
      </c>
      <c r="R79" s="395"/>
      <c r="S79" s="360">
        <f t="shared" si="31"/>
        <v>0</v>
      </c>
      <c r="T79" s="361">
        <f t="shared" si="32"/>
        <v>0</v>
      </c>
      <c r="U79" s="360">
        <f t="shared" si="33"/>
        <v>0</v>
      </c>
      <c r="V79" s="361">
        <f t="shared" si="34"/>
        <v>0</v>
      </c>
      <c r="W79" s="362">
        <f t="shared" si="35"/>
        <v>0</v>
      </c>
      <c r="X79" s="361">
        <f t="shared" si="36"/>
        <v>0</v>
      </c>
      <c r="Y79" s="362">
        <f t="shared" si="37"/>
        <v>0</v>
      </c>
      <c r="Z79" s="361">
        <f t="shared" si="38"/>
        <v>0</v>
      </c>
      <c r="AA79" s="362">
        <f t="shared" si="39"/>
        <v>0</v>
      </c>
      <c r="AB79" s="361">
        <f t="shared" si="40"/>
        <v>0</v>
      </c>
    </row>
    <row r="80" spans="1:28" ht="12" hidden="1" customHeight="1" x14ac:dyDescent="0.15">
      <c r="A80" s="71"/>
      <c r="B80" s="334">
        <f t="shared" si="15"/>
        <v>0</v>
      </c>
      <c r="C80" s="335">
        <f t="shared" si="16"/>
        <v>0</v>
      </c>
      <c r="D80" s="336">
        <f t="shared" si="26"/>
        <v>0</v>
      </c>
      <c r="E80" s="380">
        <f t="shared" si="18"/>
        <v>0</v>
      </c>
      <c r="F80" s="337"/>
      <c r="G80" s="338">
        <f t="shared" si="27"/>
        <v>0</v>
      </c>
      <c r="H80" s="339">
        <f t="shared" si="20"/>
        <v>0</v>
      </c>
      <c r="I80" s="338">
        <f t="shared" si="28"/>
        <v>0</v>
      </c>
      <c r="J80" s="372"/>
      <c r="K80" s="339">
        <f t="shared" si="22"/>
        <v>0</v>
      </c>
      <c r="L80" s="338">
        <f t="shared" si="29"/>
        <v>0</v>
      </c>
      <c r="M80" s="337">
        <f t="shared" si="24"/>
        <v>0</v>
      </c>
      <c r="N80" s="339"/>
      <c r="O80" s="373">
        <f t="shared" si="30"/>
        <v>0</v>
      </c>
      <c r="Q80" s="359">
        <f t="shared" si="25"/>
        <v>0</v>
      </c>
      <c r="R80" s="395"/>
      <c r="S80" s="360">
        <f t="shared" si="31"/>
        <v>0</v>
      </c>
      <c r="T80" s="361">
        <f t="shared" si="32"/>
        <v>0</v>
      </c>
      <c r="U80" s="360">
        <f t="shared" si="33"/>
        <v>0</v>
      </c>
      <c r="V80" s="361">
        <f t="shared" si="34"/>
        <v>0</v>
      </c>
      <c r="W80" s="362">
        <f t="shared" si="35"/>
        <v>0</v>
      </c>
      <c r="X80" s="361">
        <f t="shared" si="36"/>
        <v>0</v>
      </c>
      <c r="Y80" s="362">
        <f t="shared" si="37"/>
        <v>0</v>
      </c>
      <c r="Z80" s="361">
        <f t="shared" si="38"/>
        <v>0</v>
      </c>
      <c r="AA80" s="362">
        <f t="shared" si="39"/>
        <v>0</v>
      </c>
      <c r="AB80" s="361">
        <f t="shared" si="40"/>
        <v>0</v>
      </c>
    </row>
    <row r="81" spans="1:28" ht="12" hidden="1" customHeight="1" x14ac:dyDescent="0.15">
      <c r="A81" s="71"/>
      <c r="B81" s="334">
        <f t="shared" si="15"/>
        <v>0</v>
      </c>
      <c r="C81" s="335">
        <f t="shared" si="16"/>
        <v>0</v>
      </c>
      <c r="D81" s="336">
        <f t="shared" si="26"/>
        <v>0</v>
      </c>
      <c r="E81" s="380">
        <f t="shared" si="18"/>
        <v>0</v>
      </c>
      <c r="F81" s="337"/>
      <c r="G81" s="338">
        <f t="shared" si="27"/>
        <v>0</v>
      </c>
      <c r="H81" s="339">
        <f t="shared" si="20"/>
        <v>0</v>
      </c>
      <c r="I81" s="338">
        <f t="shared" si="28"/>
        <v>0</v>
      </c>
      <c r="J81" s="372"/>
      <c r="K81" s="339">
        <f t="shared" si="22"/>
        <v>0</v>
      </c>
      <c r="L81" s="338">
        <f t="shared" si="29"/>
        <v>0</v>
      </c>
      <c r="M81" s="337">
        <f t="shared" si="24"/>
        <v>0</v>
      </c>
      <c r="N81" s="339"/>
      <c r="O81" s="373">
        <f t="shared" si="30"/>
        <v>0</v>
      </c>
      <c r="Q81" s="359">
        <f t="shared" si="25"/>
        <v>0</v>
      </c>
      <c r="R81" s="395"/>
      <c r="S81" s="360">
        <f t="shared" si="31"/>
        <v>0</v>
      </c>
      <c r="T81" s="361">
        <f t="shared" si="32"/>
        <v>0</v>
      </c>
      <c r="U81" s="360">
        <f t="shared" si="33"/>
        <v>0</v>
      </c>
      <c r="V81" s="361">
        <f t="shared" si="34"/>
        <v>0</v>
      </c>
      <c r="W81" s="362">
        <f t="shared" si="35"/>
        <v>0</v>
      </c>
      <c r="X81" s="361">
        <f t="shared" si="36"/>
        <v>0</v>
      </c>
      <c r="Y81" s="362">
        <f t="shared" si="37"/>
        <v>0</v>
      </c>
      <c r="Z81" s="361">
        <f t="shared" si="38"/>
        <v>0</v>
      </c>
      <c r="AA81" s="362">
        <f t="shared" si="39"/>
        <v>0</v>
      </c>
      <c r="AB81" s="361">
        <f t="shared" si="40"/>
        <v>0</v>
      </c>
    </row>
    <row r="82" spans="1:28" ht="12" hidden="1" customHeight="1" x14ac:dyDescent="0.15">
      <c r="A82" s="71"/>
      <c r="B82" s="334">
        <f t="shared" si="15"/>
        <v>0</v>
      </c>
      <c r="C82" s="335">
        <f t="shared" si="16"/>
        <v>0</v>
      </c>
      <c r="D82" s="336">
        <f t="shared" si="26"/>
        <v>0</v>
      </c>
      <c r="E82" s="380">
        <f t="shared" si="18"/>
        <v>0</v>
      </c>
      <c r="F82" s="337"/>
      <c r="G82" s="338">
        <f t="shared" si="27"/>
        <v>0</v>
      </c>
      <c r="H82" s="339">
        <f t="shared" si="20"/>
        <v>0</v>
      </c>
      <c r="I82" s="338">
        <f t="shared" si="28"/>
        <v>0</v>
      </c>
      <c r="J82" s="372"/>
      <c r="K82" s="339">
        <f t="shared" si="22"/>
        <v>0</v>
      </c>
      <c r="L82" s="338">
        <f t="shared" si="29"/>
        <v>0</v>
      </c>
      <c r="M82" s="337">
        <f t="shared" si="24"/>
        <v>0</v>
      </c>
      <c r="N82" s="339"/>
      <c r="O82" s="373">
        <f t="shared" si="30"/>
        <v>0</v>
      </c>
      <c r="Q82" s="359">
        <f t="shared" si="25"/>
        <v>0</v>
      </c>
      <c r="R82" s="395"/>
      <c r="S82" s="360">
        <f t="shared" si="31"/>
        <v>0</v>
      </c>
      <c r="T82" s="361">
        <f t="shared" si="32"/>
        <v>0</v>
      </c>
      <c r="U82" s="360">
        <f t="shared" si="33"/>
        <v>0</v>
      </c>
      <c r="V82" s="361">
        <f t="shared" si="34"/>
        <v>0</v>
      </c>
      <c r="W82" s="362">
        <f t="shared" si="35"/>
        <v>0</v>
      </c>
      <c r="X82" s="361">
        <f t="shared" si="36"/>
        <v>0</v>
      </c>
      <c r="Y82" s="362">
        <f t="shared" si="37"/>
        <v>0</v>
      </c>
      <c r="Z82" s="361">
        <f t="shared" si="38"/>
        <v>0</v>
      </c>
      <c r="AA82" s="362">
        <f t="shared" si="39"/>
        <v>0</v>
      </c>
      <c r="AB82" s="361">
        <f t="shared" si="40"/>
        <v>0</v>
      </c>
    </row>
    <row r="83" spans="1:28" ht="12" hidden="1" customHeight="1" x14ac:dyDescent="0.15">
      <c r="A83" s="71"/>
      <c r="B83" s="334">
        <f t="shared" si="15"/>
        <v>0</v>
      </c>
      <c r="C83" s="335">
        <f t="shared" si="16"/>
        <v>0</v>
      </c>
      <c r="D83" s="336">
        <f t="shared" si="26"/>
        <v>0</v>
      </c>
      <c r="E83" s="380">
        <f t="shared" si="18"/>
        <v>0</v>
      </c>
      <c r="F83" s="337"/>
      <c r="G83" s="338">
        <f t="shared" si="27"/>
        <v>0</v>
      </c>
      <c r="H83" s="339">
        <f t="shared" si="20"/>
        <v>0</v>
      </c>
      <c r="I83" s="338">
        <f t="shared" si="28"/>
        <v>0</v>
      </c>
      <c r="J83" s="372"/>
      <c r="K83" s="339">
        <f t="shared" si="22"/>
        <v>0</v>
      </c>
      <c r="L83" s="338">
        <f t="shared" si="29"/>
        <v>0</v>
      </c>
      <c r="M83" s="337">
        <f t="shared" si="24"/>
        <v>0</v>
      </c>
      <c r="N83" s="339"/>
      <c r="O83" s="373">
        <f t="shared" si="30"/>
        <v>0</v>
      </c>
      <c r="Q83" s="359">
        <f t="shared" si="25"/>
        <v>0</v>
      </c>
      <c r="R83" s="395"/>
      <c r="S83" s="360">
        <f t="shared" si="31"/>
        <v>0</v>
      </c>
      <c r="T83" s="361">
        <f t="shared" si="32"/>
        <v>0</v>
      </c>
      <c r="U83" s="360">
        <f t="shared" si="33"/>
        <v>0</v>
      </c>
      <c r="V83" s="361">
        <f t="shared" si="34"/>
        <v>0</v>
      </c>
      <c r="W83" s="362">
        <f t="shared" si="35"/>
        <v>0</v>
      </c>
      <c r="X83" s="361">
        <f t="shared" si="36"/>
        <v>0</v>
      </c>
      <c r="Y83" s="362">
        <f t="shared" si="37"/>
        <v>0</v>
      </c>
      <c r="Z83" s="361">
        <f t="shared" si="38"/>
        <v>0</v>
      </c>
      <c r="AA83" s="362">
        <f t="shared" si="39"/>
        <v>0</v>
      </c>
      <c r="AB83" s="361">
        <f t="shared" si="40"/>
        <v>0</v>
      </c>
    </row>
    <row r="84" spans="1:28" ht="12" hidden="1" customHeight="1" x14ac:dyDescent="0.15">
      <c r="A84" s="71"/>
      <c r="B84" s="334">
        <f t="shared" si="15"/>
        <v>0</v>
      </c>
      <c r="C84" s="335">
        <f t="shared" si="16"/>
        <v>0</v>
      </c>
      <c r="D84" s="336">
        <f t="shared" si="26"/>
        <v>0</v>
      </c>
      <c r="E84" s="380">
        <f t="shared" si="18"/>
        <v>0</v>
      </c>
      <c r="F84" s="337"/>
      <c r="G84" s="338">
        <f t="shared" si="27"/>
        <v>0</v>
      </c>
      <c r="H84" s="339">
        <f t="shared" si="20"/>
        <v>0</v>
      </c>
      <c r="I84" s="338">
        <f t="shared" si="28"/>
        <v>0</v>
      </c>
      <c r="J84" s="372"/>
      <c r="K84" s="339">
        <f t="shared" si="22"/>
        <v>0</v>
      </c>
      <c r="L84" s="338">
        <f t="shared" si="29"/>
        <v>0</v>
      </c>
      <c r="M84" s="337">
        <f t="shared" si="24"/>
        <v>0</v>
      </c>
      <c r="N84" s="339"/>
      <c r="O84" s="373">
        <f t="shared" si="30"/>
        <v>0</v>
      </c>
      <c r="Q84" s="359">
        <f t="shared" si="25"/>
        <v>0</v>
      </c>
      <c r="R84" s="395"/>
      <c r="S84" s="360">
        <f t="shared" si="31"/>
        <v>0</v>
      </c>
      <c r="T84" s="361">
        <f t="shared" si="32"/>
        <v>0</v>
      </c>
      <c r="U84" s="360">
        <f t="shared" si="33"/>
        <v>0</v>
      </c>
      <c r="V84" s="361">
        <f t="shared" si="34"/>
        <v>0</v>
      </c>
      <c r="W84" s="362">
        <f t="shared" si="35"/>
        <v>0</v>
      </c>
      <c r="X84" s="361">
        <f t="shared" si="36"/>
        <v>0</v>
      </c>
      <c r="Y84" s="362">
        <f t="shared" si="37"/>
        <v>0</v>
      </c>
      <c r="Z84" s="361">
        <f t="shared" si="38"/>
        <v>0</v>
      </c>
      <c r="AA84" s="362">
        <f t="shared" si="39"/>
        <v>0</v>
      </c>
      <c r="AB84" s="361">
        <f t="shared" si="40"/>
        <v>0</v>
      </c>
    </row>
    <row r="85" spans="1:28" ht="12" hidden="1" customHeight="1" x14ac:dyDescent="0.15">
      <c r="A85" s="71"/>
      <c r="B85" s="334">
        <f t="shared" si="15"/>
        <v>0</v>
      </c>
      <c r="C85" s="335">
        <f t="shared" si="16"/>
        <v>0</v>
      </c>
      <c r="D85" s="336">
        <f t="shared" si="26"/>
        <v>0</v>
      </c>
      <c r="E85" s="380">
        <f t="shared" si="18"/>
        <v>0</v>
      </c>
      <c r="F85" s="337"/>
      <c r="G85" s="338">
        <f t="shared" si="27"/>
        <v>0</v>
      </c>
      <c r="H85" s="339">
        <f t="shared" si="20"/>
        <v>0</v>
      </c>
      <c r="I85" s="338">
        <f t="shared" si="28"/>
        <v>0</v>
      </c>
      <c r="J85" s="372"/>
      <c r="K85" s="339">
        <f t="shared" si="22"/>
        <v>0</v>
      </c>
      <c r="L85" s="338">
        <f t="shared" si="29"/>
        <v>0</v>
      </c>
      <c r="M85" s="337">
        <f t="shared" si="24"/>
        <v>0</v>
      </c>
      <c r="N85" s="339"/>
      <c r="O85" s="373">
        <f t="shared" si="30"/>
        <v>0</v>
      </c>
      <c r="Q85" s="359">
        <f t="shared" si="25"/>
        <v>0</v>
      </c>
      <c r="R85" s="395"/>
      <c r="S85" s="360">
        <f t="shared" si="31"/>
        <v>0</v>
      </c>
      <c r="T85" s="361">
        <f t="shared" si="32"/>
        <v>0</v>
      </c>
      <c r="U85" s="360">
        <f t="shared" si="33"/>
        <v>0</v>
      </c>
      <c r="V85" s="361">
        <f t="shared" si="34"/>
        <v>0</v>
      </c>
      <c r="W85" s="362">
        <f t="shared" si="35"/>
        <v>0</v>
      </c>
      <c r="X85" s="361">
        <f t="shared" si="36"/>
        <v>0</v>
      </c>
      <c r="Y85" s="362">
        <f t="shared" si="37"/>
        <v>0</v>
      </c>
      <c r="Z85" s="361">
        <f t="shared" si="38"/>
        <v>0</v>
      </c>
      <c r="AA85" s="362">
        <f t="shared" si="39"/>
        <v>0</v>
      </c>
      <c r="AB85" s="361">
        <f t="shared" si="40"/>
        <v>0</v>
      </c>
    </row>
    <row r="86" spans="1:28" ht="12" hidden="1" customHeight="1" x14ac:dyDescent="0.15">
      <c r="A86" s="71"/>
      <c r="B86" s="334">
        <f t="shared" si="15"/>
        <v>0</v>
      </c>
      <c r="C86" s="335">
        <f t="shared" si="16"/>
        <v>0</v>
      </c>
      <c r="D86" s="336">
        <f t="shared" si="26"/>
        <v>0</v>
      </c>
      <c r="E86" s="380">
        <f t="shared" si="18"/>
        <v>0</v>
      </c>
      <c r="F86" s="337"/>
      <c r="G86" s="338">
        <f t="shared" si="27"/>
        <v>0</v>
      </c>
      <c r="H86" s="339">
        <f t="shared" si="20"/>
        <v>0</v>
      </c>
      <c r="I86" s="338">
        <f t="shared" si="28"/>
        <v>0</v>
      </c>
      <c r="J86" s="372"/>
      <c r="K86" s="339">
        <f t="shared" si="22"/>
        <v>0</v>
      </c>
      <c r="L86" s="338">
        <f t="shared" si="29"/>
        <v>0</v>
      </c>
      <c r="M86" s="337">
        <f t="shared" si="24"/>
        <v>0</v>
      </c>
      <c r="N86" s="339"/>
      <c r="O86" s="373">
        <f t="shared" si="30"/>
        <v>0</v>
      </c>
      <c r="Q86" s="359">
        <f t="shared" si="25"/>
        <v>0</v>
      </c>
      <c r="R86" s="395"/>
      <c r="S86" s="360">
        <f t="shared" si="31"/>
        <v>0</v>
      </c>
      <c r="T86" s="361">
        <f t="shared" si="32"/>
        <v>0</v>
      </c>
      <c r="U86" s="360">
        <f t="shared" si="33"/>
        <v>0</v>
      </c>
      <c r="V86" s="361">
        <f t="shared" si="34"/>
        <v>0</v>
      </c>
      <c r="W86" s="362">
        <f t="shared" si="35"/>
        <v>0</v>
      </c>
      <c r="X86" s="361">
        <f t="shared" si="36"/>
        <v>0</v>
      </c>
      <c r="Y86" s="362">
        <f t="shared" si="37"/>
        <v>0</v>
      </c>
      <c r="Z86" s="361">
        <f t="shared" si="38"/>
        <v>0</v>
      </c>
      <c r="AA86" s="362">
        <f t="shared" si="39"/>
        <v>0</v>
      </c>
      <c r="AB86" s="361">
        <f t="shared" si="40"/>
        <v>0</v>
      </c>
    </row>
    <row r="87" spans="1:28" ht="12" hidden="1" customHeight="1" x14ac:dyDescent="0.15">
      <c r="A87" s="71"/>
      <c r="B87" s="334">
        <f t="shared" si="15"/>
        <v>0</v>
      </c>
      <c r="C87" s="335">
        <f t="shared" si="16"/>
        <v>0</v>
      </c>
      <c r="D87" s="336">
        <f t="shared" si="26"/>
        <v>0</v>
      </c>
      <c r="E87" s="380">
        <f t="shared" si="18"/>
        <v>0</v>
      </c>
      <c r="F87" s="337"/>
      <c r="G87" s="338">
        <f t="shared" si="27"/>
        <v>0</v>
      </c>
      <c r="H87" s="339">
        <f t="shared" si="20"/>
        <v>0</v>
      </c>
      <c r="I87" s="338">
        <f t="shared" si="28"/>
        <v>0</v>
      </c>
      <c r="J87" s="372"/>
      <c r="K87" s="339">
        <f t="shared" si="22"/>
        <v>0</v>
      </c>
      <c r="L87" s="338">
        <f t="shared" si="29"/>
        <v>0</v>
      </c>
      <c r="M87" s="337">
        <f t="shared" si="24"/>
        <v>0</v>
      </c>
      <c r="N87" s="339"/>
      <c r="O87" s="373">
        <f t="shared" si="30"/>
        <v>0</v>
      </c>
      <c r="Q87" s="359">
        <f t="shared" si="25"/>
        <v>0</v>
      </c>
      <c r="R87" s="395"/>
      <c r="S87" s="360">
        <f t="shared" si="31"/>
        <v>0</v>
      </c>
      <c r="T87" s="361">
        <f t="shared" si="32"/>
        <v>0</v>
      </c>
      <c r="U87" s="360">
        <f t="shared" si="33"/>
        <v>0</v>
      </c>
      <c r="V87" s="361">
        <f t="shared" si="34"/>
        <v>0</v>
      </c>
      <c r="W87" s="362">
        <f t="shared" si="35"/>
        <v>0</v>
      </c>
      <c r="X87" s="361">
        <f t="shared" si="36"/>
        <v>0</v>
      </c>
      <c r="Y87" s="362">
        <f t="shared" si="37"/>
        <v>0</v>
      </c>
      <c r="Z87" s="361">
        <f t="shared" si="38"/>
        <v>0</v>
      </c>
      <c r="AA87" s="362">
        <f t="shared" si="39"/>
        <v>0</v>
      </c>
      <c r="AB87" s="361">
        <f t="shared" si="40"/>
        <v>0</v>
      </c>
    </row>
    <row r="88" spans="1:28" ht="12" hidden="1" customHeight="1" x14ac:dyDescent="0.15">
      <c r="A88" s="71"/>
      <c r="B88" s="334">
        <f t="shared" si="15"/>
        <v>0</v>
      </c>
      <c r="C88" s="335">
        <f t="shared" si="16"/>
        <v>0</v>
      </c>
      <c r="D88" s="336">
        <f t="shared" si="26"/>
        <v>0</v>
      </c>
      <c r="E88" s="380">
        <f t="shared" si="18"/>
        <v>0</v>
      </c>
      <c r="F88" s="337"/>
      <c r="G88" s="338">
        <f t="shared" si="27"/>
        <v>0</v>
      </c>
      <c r="H88" s="339">
        <f t="shared" si="20"/>
        <v>0</v>
      </c>
      <c r="I88" s="338">
        <f t="shared" si="28"/>
        <v>0</v>
      </c>
      <c r="J88" s="372"/>
      <c r="K88" s="339">
        <f t="shared" si="22"/>
        <v>0</v>
      </c>
      <c r="L88" s="338">
        <f t="shared" si="29"/>
        <v>0</v>
      </c>
      <c r="M88" s="337">
        <f t="shared" si="24"/>
        <v>0</v>
      </c>
      <c r="N88" s="339"/>
      <c r="O88" s="373">
        <f t="shared" si="30"/>
        <v>0</v>
      </c>
      <c r="Q88" s="359">
        <f t="shared" si="25"/>
        <v>0</v>
      </c>
      <c r="R88" s="395"/>
      <c r="S88" s="360">
        <f t="shared" si="31"/>
        <v>0</v>
      </c>
      <c r="T88" s="361">
        <f t="shared" si="32"/>
        <v>0</v>
      </c>
      <c r="U88" s="360">
        <f t="shared" si="33"/>
        <v>0</v>
      </c>
      <c r="V88" s="361">
        <f t="shared" si="34"/>
        <v>0</v>
      </c>
      <c r="W88" s="362">
        <f t="shared" si="35"/>
        <v>0</v>
      </c>
      <c r="X88" s="361">
        <f t="shared" si="36"/>
        <v>0</v>
      </c>
      <c r="Y88" s="362">
        <f t="shared" si="37"/>
        <v>0</v>
      </c>
      <c r="Z88" s="361">
        <f t="shared" si="38"/>
        <v>0</v>
      </c>
      <c r="AA88" s="362">
        <f t="shared" si="39"/>
        <v>0</v>
      </c>
      <c r="AB88" s="361">
        <f t="shared" si="40"/>
        <v>0</v>
      </c>
    </row>
    <row r="89" spans="1:28" ht="12" hidden="1" customHeight="1" thickBot="1" x14ac:dyDescent="0.2">
      <c r="A89" s="71"/>
      <c r="B89" s="341">
        <f t="shared" si="15"/>
        <v>0</v>
      </c>
      <c r="C89" s="342">
        <f t="shared" si="16"/>
        <v>0</v>
      </c>
      <c r="D89" s="343">
        <f t="shared" si="26"/>
        <v>0</v>
      </c>
      <c r="E89" s="381">
        <f t="shared" si="18"/>
        <v>0</v>
      </c>
      <c r="F89" s="344"/>
      <c r="G89" s="345">
        <f t="shared" si="27"/>
        <v>0</v>
      </c>
      <c r="H89" s="346">
        <f t="shared" si="20"/>
        <v>0</v>
      </c>
      <c r="I89" s="345">
        <f t="shared" si="28"/>
        <v>0</v>
      </c>
      <c r="J89" s="381"/>
      <c r="K89" s="346">
        <f t="shared" si="22"/>
        <v>0</v>
      </c>
      <c r="L89" s="345">
        <f t="shared" si="29"/>
        <v>0</v>
      </c>
      <c r="M89" s="344">
        <f t="shared" si="24"/>
        <v>0</v>
      </c>
      <c r="N89" s="346"/>
      <c r="O89" s="375">
        <f t="shared" si="30"/>
        <v>0</v>
      </c>
      <c r="Q89" s="363">
        <f t="shared" si="25"/>
        <v>0</v>
      </c>
      <c r="R89" s="407"/>
      <c r="S89" s="364">
        <f t="shared" si="31"/>
        <v>0</v>
      </c>
      <c r="T89" s="365">
        <f t="shared" si="32"/>
        <v>0</v>
      </c>
      <c r="U89" s="364">
        <f t="shared" si="33"/>
        <v>0</v>
      </c>
      <c r="V89" s="365">
        <f t="shared" si="34"/>
        <v>0</v>
      </c>
      <c r="W89" s="366">
        <f t="shared" si="35"/>
        <v>0</v>
      </c>
      <c r="X89" s="365">
        <f t="shared" si="36"/>
        <v>0</v>
      </c>
      <c r="Y89" s="366">
        <f t="shared" si="37"/>
        <v>0</v>
      </c>
      <c r="Z89" s="365">
        <f t="shared" si="38"/>
        <v>0</v>
      </c>
      <c r="AA89" s="366">
        <f t="shared" si="39"/>
        <v>0</v>
      </c>
      <c r="AB89" s="365">
        <f t="shared" si="40"/>
        <v>0</v>
      </c>
    </row>
    <row r="90" spans="1:28" ht="15" hidden="1" customHeight="1" thickTop="1" thickBot="1" x14ac:dyDescent="0.2">
      <c r="A90" s="71"/>
      <c r="B90" s="712" t="s">
        <v>120</v>
      </c>
      <c r="C90" s="713"/>
      <c r="D90" s="340">
        <f>SUM(D60:D89)</f>
        <v>0</v>
      </c>
      <c r="E90" s="347"/>
      <c r="F90" s="348"/>
      <c r="G90" s="349">
        <f>SUM(G60:G89)</f>
        <v>0</v>
      </c>
      <c r="H90" s="347"/>
      <c r="I90" s="349">
        <f>SUM(I60:I89)</f>
        <v>0</v>
      </c>
      <c r="J90" s="348"/>
      <c r="K90" s="348"/>
      <c r="L90" s="374">
        <f>SUM(L60:L89)</f>
        <v>0</v>
      </c>
      <c r="M90" s="347"/>
      <c r="N90" s="348"/>
      <c r="O90" s="349">
        <f>SUM(O60:O89)</f>
        <v>0</v>
      </c>
      <c r="Q90" s="314" t="s">
        <v>154</v>
      </c>
      <c r="R90" s="377"/>
      <c r="S90" s="315"/>
      <c r="T90" s="367">
        <f>SUM(T60:T89)</f>
        <v>0</v>
      </c>
      <c r="U90" s="368"/>
      <c r="V90" s="367">
        <f>SUM(V60:V89)</f>
        <v>0</v>
      </c>
      <c r="W90" s="369"/>
      <c r="X90" s="367">
        <f>SUM(X60:X89)</f>
        <v>0</v>
      </c>
      <c r="Y90" s="369"/>
      <c r="Z90" s="367">
        <f>SUM(Z60:Z89)</f>
        <v>0</v>
      </c>
      <c r="AA90" s="369"/>
      <c r="AB90" s="367">
        <f>SUM(AB60:AB89)</f>
        <v>0</v>
      </c>
    </row>
    <row r="91" spans="1:28" ht="15" hidden="1" customHeight="1" x14ac:dyDescent="0.15">
      <c r="A91" s="71"/>
      <c r="B91" s="714" t="s">
        <v>121</v>
      </c>
      <c r="C91" s="715"/>
      <c r="D91" s="350">
        <f>IF(D90=0,0,1/D90)</f>
        <v>0</v>
      </c>
      <c r="E91" s="351"/>
      <c r="F91" s="352"/>
      <c r="G91" s="386">
        <f>IF(G90=0,0,1/G90)</f>
        <v>0</v>
      </c>
      <c r="H91" s="351"/>
      <c r="I91" s="386">
        <f>IF(I90=0,0,1/I90)</f>
        <v>0</v>
      </c>
      <c r="J91" s="372"/>
      <c r="K91" s="352"/>
      <c r="L91" s="353">
        <f>IF(L90=0,0,1/L90)</f>
        <v>0</v>
      </c>
      <c r="M91" s="351"/>
      <c r="N91" s="352"/>
      <c r="O91" s="353">
        <f>IF(O90=0,0,1/O90)</f>
        <v>0</v>
      </c>
    </row>
    <row r="92" spans="1:28" ht="15" hidden="1" customHeight="1" x14ac:dyDescent="0.15">
      <c r="A92" s="71"/>
      <c r="B92" s="716" t="s">
        <v>122</v>
      </c>
      <c r="C92" s="717"/>
      <c r="D92" s="387">
        <f>$H$44</f>
        <v>0</v>
      </c>
      <c r="E92" s="388"/>
      <c r="F92" s="389"/>
      <c r="G92" s="390">
        <f>$H$44</f>
        <v>0</v>
      </c>
      <c r="H92" s="388"/>
      <c r="I92" s="390">
        <f>$H$44</f>
        <v>0</v>
      </c>
      <c r="J92" s="391"/>
      <c r="K92" s="389"/>
      <c r="L92" s="390">
        <f>$H$44</f>
        <v>0</v>
      </c>
      <c r="M92" s="388"/>
      <c r="N92" s="389"/>
      <c r="O92" s="390">
        <f>$H$44</f>
        <v>0</v>
      </c>
      <c r="P92" s="190"/>
      <c r="Q92" s="190"/>
      <c r="R92" s="190"/>
      <c r="S92" s="71"/>
      <c r="T92" s="71"/>
      <c r="U92" s="71"/>
      <c r="V92" s="71"/>
    </row>
    <row r="93" spans="1:28" ht="15" hidden="1" customHeight="1" thickBot="1" x14ac:dyDescent="0.2">
      <c r="A93" s="71"/>
      <c r="B93" s="710" t="s">
        <v>123</v>
      </c>
      <c r="C93" s="711"/>
      <c r="D93" s="354">
        <f>D91*D92</f>
        <v>0</v>
      </c>
      <c r="E93" s="355"/>
      <c r="F93" s="356"/>
      <c r="G93" s="357">
        <f>G91*G92</f>
        <v>0</v>
      </c>
      <c r="H93" s="355"/>
      <c r="I93" s="357">
        <f>I91*I92</f>
        <v>0</v>
      </c>
      <c r="J93" s="356"/>
      <c r="K93" s="356"/>
      <c r="L93" s="357">
        <f>L91*L92</f>
        <v>0</v>
      </c>
      <c r="M93" s="355"/>
      <c r="N93" s="356"/>
      <c r="O93" s="357">
        <f>O91*O92</f>
        <v>0</v>
      </c>
      <c r="P93" s="190"/>
      <c r="Q93" s="190"/>
      <c r="R93" s="190"/>
      <c r="S93" s="71"/>
      <c r="T93" s="71"/>
      <c r="U93" s="71"/>
      <c r="V93" s="71"/>
    </row>
    <row r="94" spans="1:28" x14ac:dyDescent="0.15">
      <c r="A94" s="71"/>
      <c r="B94" s="71"/>
      <c r="C94" s="71"/>
      <c r="D94" s="71"/>
      <c r="E94" s="71"/>
      <c r="F94" s="71"/>
      <c r="G94" s="71"/>
      <c r="H94" s="71"/>
      <c r="I94" s="71"/>
      <c r="J94" s="71"/>
      <c r="K94" s="71"/>
      <c r="L94" s="71"/>
      <c r="M94" s="71"/>
      <c r="N94" s="71"/>
      <c r="O94" s="71"/>
      <c r="P94" s="71"/>
      <c r="Q94" s="71"/>
      <c r="R94" s="71"/>
      <c r="S94" s="71"/>
      <c r="T94" s="71"/>
      <c r="U94" s="71"/>
      <c r="V94" s="71"/>
    </row>
    <row r="95" spans="1:28" x14ac:dyDescent="0.15">
      <c r="A95" s="71"/>
      <c r="B95" s="71"/>
      <c r="C95" s="71"/>
      <c r="D95" s="71"/>
      <c r="E95" s="71"/>
      <c r="F95" s="71"/>
      <c r="G95" s="71"/>
      <c r="H95" s="71"/>
      <c r="I95" s="71"/>
      <c r="J95" s="71"/>
      <c r="K95" s="71"/>
      <c r="L95" s="71"/>
      <c r="M95" s="71"/>
      <c r="N95" s="71"/>
      <c r="O95" s="71"/>
      <c r="P95" s="71"/>
      <c r="Q95" s="71"/>
      <c r="R95" s="71"/>
      <c r="S95" s="71"/>
      <c r="T95" s="71"/>
      <c r="U95" s="71"/>
      <c r="V95" s="71"/>
    </row>
    <row r="96" spans="1:28" x14ac:dyDescent="0.15">
      <c r="A96" s="71"/>
      <c r="B96" s="71"/>
      <c r="C96" s="71"/>
      <c r="D96" s="71"/>
      <c r="E96" s="71"/>
      <c r="F96" s="71"/>
      <c r="G96" s="71"/>
      <c r="H96" s="71"/>
      <c r="I96" s="71"/>
      <c r="J96" s="71"/>
      <c r="K96" s="71"/>
      <c r="L96" s="71"/>
      <c r="M96" s="71"/>
      <c r="N96" s="71"/>
      <c r="O96" s="71"/>
      <c r="P96" s="71"/>
      <c r="Q96" s="71"/>
      <c r="R96" s="71"/>
      <c r="S96" s="71"/>
      <c r="T96" s="71"/>
      <c r="U96" s="71"/>
      <c r="V96" s="71"/>
    </row>
    <row r="97" spans="1:22" x14ac:dyDescent="0.15">
      <c r="A97" s="71"/>
      <c r="B97" s="71"/>
      <c r="C97" s="71"/>
      <c r="D97" s="71"/>
      <c r="E97" s="71"/>
      <c r="F97" s="71"/>
      <c r="G97" s="71"/>
      <c r="H97" s="71"/>
      <c r="I97" s="71"/>
      <c r="J97" s="71"/>
      <c r="K97" s="71"/>
      <c r="L97" s="71"/>
      <c r="M97" s="71"/>
      <c r="N97" s="71"/>
      <c r="O97" s="71"/>
      <c r="P97" s="71"/>
      <c r="Q97" s="71"/>
      <c r="R97" s="71"/>
      <c r="S97" s="71"/>
      <c r="T97" s="71"/>
      <c r="U97" s="71"/>
      <c r="V97" s="71"/>
    </row>
    <row r="98" spans="1:22" x14ac:dyDescent="0.15">
      <c r="A98" s="71"/>
      <c r="B98" s="71"/>
      <c r="C98" s="71"/>
      <c r="D98" s="71"/>
      <c r="E98" s="71"/>
      <c r="F98" s="71"/>
      <c r="G98" s="71"/>
      <c r="H98" s="71"/>
      <c r="I98" s="71"/>
      <c r="J98" s="71"/>
      <c r="K98" s="71"/>
      <c r="L98" s="71"/>
      <c r="M98" s="71"/>
      <c r="N98" s="71"/>
      <c r="O98" s="71"/>
      <c r="P98" s="71"/>
      <c r="Q98" s="71"/>
      <c r="R98" s="71"/>
      <c r="S98" s="71"/>
      <c r="T98" s="71"/>
      <c r="U98" s="71"/>
      <c r="V98" s="71"/>
    </row>
    <row r="99" spans="1:22" x14ac:dyDescent="0.15">
      <c r="A99" s="71"/>
      <c r="B99" s="71"/>
      <c r="C99" s="71"/>
      <c r="D99" s="71"/>
      <c r="E99" s="71"/>
      <c r="F99" s="71"/>
      <c r="G99" s="71"/>
      <c r="H99" s="71"/>
      <c r="I99" s="71"/>
      <c r="J99" s="71"/>
      <c r="K99" s="71"/>
      <c r="L99" s="71"/>
      <c r="M99" s="71"/>
      <c r="N99" s="71"/>
      <c r="O99" s="71"/>
      <c r="P99" s="71"/>
      <c r="Q99" s="71"/>
      <c r="R99" s="71"/>
      <c r="S99" s="71"/>
      <c r="T99" s="71"/>
      <c r="U99" s="71"/>
      <c r="V99" s="71"/>
    </row>
    <row r="100" spans="1:22" x14ac:dyDescent="0.15">
      <c r="A100" s="71"/>
      <c r="B100" s="71"/>
      <c r="C100" s="71"/>
      <c r="D100" s="71"/>
      <c r="E100" s="71"/>
      <c r="F100" s="71"/>
      <c r="G100" s="71"/>
      <c r="H100" s="71"/>
      <c r="I100" s="71"/>
      <c r="J100" s="71"/>
      <c r="K100" s="71"/>
      <c r="L100" s="71"/>
      <c r="M100" s="71"/>
      <c r="N100" s="71"/>
      <c r="O100" s="71"/>
      <c r="P100" s="71"/>
      <c r="Q100" s="71"/>
      <c r="R100" s="71"/>
      <c r="S100" s="71"/>
      <c r="T100" s="71"/>
      <c r="U100" s="71"/>
      <c r="V100" s="71"/>
    </row>
    <row r="101" spans="1:22" x14ac:dyDescent="0.15">
      <c r="A101" s="71"/>
      <c r="B101" s="71"/>
      <c r="C101" s="71"/>
      <c r="D101" s="71"/>
      <c r="E101" s="71"/>
      <c r="F101" s="71"/>
      <c r="G101" s="71"/>
      <c r="H101" s="71"/>
      <c r="I101" s="71"/>
      <c r="J101" s="71"/>
      <c r="K101" s="71"/>
      <c r="L101" s="71"/>
      <c r="M101" s="71"/>
      <c r="N101" s="71"/>
      <c r="O101" s="71"/>
      <c r="P101" s="71"/>
      <c r="Q101" s="71"/>
      <c r="R101" s="71"/>
      <c r="S101" s="71"/>
      <c r="T101" s="71"/>
      <c r="U101" s="71"/>
      <c r="V101" s="71"/>
    </row>
    <row r="102" spans="1:22" x14ac:dyDescent="0.15">
      <c r="A102" s="71"/>
      <c r="B102" s="71"/>
      <c r="C102" s="71"/>
      <c r="D102" s="71"/>
      <c r="E102" s="71"/>
      <c r="F102" s="71"/>
      <c r="G102" s="71"/>
      <c r="H102" s="71"/>
      <c r="I102" s="71"/>
      <c r="J102" s="71"/>
      <c r="K102" s="71"/>
      <c r="L102" s="71"/>
      <c r="M102" s="71"/>
      <c r="N102" s="71"/>
      <c r="O102" s="71"/>
      <c r="P102" s="71"/>
      <c r="Q102" s="71"/>
      <c r="R102" s="71"/>
      <c r="S102" s="71"/>
      <c r="T102" s="71"/>
      <c r="U102" s="71"/>
      <c r="V102" s="71"/>
    </row>
    <row r="103" spans="1:22" x14ac:dyDescent="0.15">
      <c r="A103" s="71"/>
      <c r="B103" s="71"/>
      <c r="C103" s="71"/>
      <c r="D103" s="71"/>
      <c r="E103" s="71"/>
      <c r="F103" s="71"/>
      <c r="G103" s="71"/>
      <c r="H103" s="71"/>
      <c r="I103" s="71"/>
      <c r="J103" s="71"/>
      <c r="K103" s="71"/>
      <c r="L103" s="71"/>
      <c r="M103" s="71"/>
      <c r="N103" s="71"/>
      <c r="O103" s="71"/>
      <c r="P103" s="71"/>
      <c r="Q103" s="71"/>
      <c r="R103" s="71"/>
      <c r="S103" s="71"/>
      <c r="T103" s="71"/>
      <c r="U103" s="71"/>
      <c r="V103" s="71"/>
    </row>
    <row r="104" spans="1:22" x14ac:dyDescent="0.15">
      <c r="A104" s="71"/>
      <c r="B104" s="71"/>
      <c r="C104" s="71"/>
      <c r="D104" s="71"/>
      <c r="E104" s="71"/>
      <c r="F104" s="71"/>
      <c r="G104" s="71"/>
      <c r="H104" s="71"/>
      <c r="I104" s="71"/>
      <c r="J104" s="71"/>
      <c r="K104" s="71"/>
      <c r="L104" s="71"/>
      <c r="M104" s="71"/>
      <c r="N104" s="71"/>
      <c r="O104" s="71"/>
      <c r="P104" s="71"/>
      <c r="Q104" s="71"/>
      <c r="R104" s="71"/>
      <c r="S104" s="71"/>
      <c r="T104" s="71"/>
      <c r="U104" s="71"/>
      <c r="V104" s="71"/>
    </row>
    <row r="105" spans="1:22" x14ac:dyDescent="0.15">
      <c r="A105" s="71"/>
      <c r="B105" s="71"/>
      <c r="C105" s="71"/>
      <c r="D105" s="71"/>
      <c r="E105" s="71"/>
      <c r="F105" s="71"/>
      <c r="G105" s="71"/>
      <c r="H105" s="71"/>
      <c r="I105" s="71"/>
      <c r="J105" s="71"/>
      <c r="K105" s="71"/>
      <c r="L105" s="71"/>
      <c r="M105" s="71"/>
      <c r="N105" s="71"/>
      <c r="O105" s="71"/>
      <c r="P105" s="71"/>
      <c r="Q105" s="71"/>
      <c r="R105" s="71"/>
      <c r="S105" s="71"/>
      <c r="T105" s="71"/>
      <c r="U105" s="71"/>
      <c r="V105" s="71"/>
    </row>
    <row r="106" spans="1:22" x14ac:dyDescent="0.15">
      <c r="A106" s="71"/>
      <c r="B106" s="71"/>
      <c r="C106" s="71"/>
      <c r="D106" s="71"/>
      <c r="E106" s="71"/>
      <c r="F106" s="71"/>
      <c r="G106" s="71"/>
      <c r="H106" s="71"/>
      <c r="I106" s="71"/>
      <c r="J106" s="71"/>
      <c r="K106" s="71"/>
      <c r="L106" s="71"/>
      <c r="M106" s="71"/>
      <c r="N106" s="71"/>
      <c r="O106" s="71"/>
      <c r="P106" s="71"/>
      <c r="Q106" s="71"/>
      <c r="R106" s="71"/>
      <c r="S106" s="71"/>
      <c r="T106" s="71"/>
      <c r="U106" s="71"/>
      <c r="V106" s="71"/>
    </row>
    <row r="107" spans="1:22" x14ac:dyDescent="0.15">
      <c r="A107" s="71"/>
      <c r="B107" s="71"/>
      <c r="C107" s="71"/>
      <c r="D107" s="71"/>
      <c r="E107" s="71"/>
      <c r="F107" s="71"/>
      <c r="G107" s="71"/>
      <c r="H107" s="71"/>
      <c r="I107" s="71"/>
      <c r="J107" s="71"/>
      <c r="K107" s="71"/>
      <c r="L107" s="71"/>
      <c r="M107" s="71"/>
      <c r="N107" s="71"/>
      <c r="O107" s="71"/>
      <c r="P107" s="71"/>
      <c r="Q107" s="71"/>
      <c r="R107" s="71"/>
      <c r="S107" s="71"/>
      <c r="T107" s="71"/>
      <c r="U107" s="71"/>
      <c r="V107" s="71"/>
    </row>
    <row r="108" spans="1:22" x14ac:dyDescent="0.15">
      <c r="A108" s="71"/>
      <c r="B108" s="71"/>
      <c r="C108" s="71"/>
      <c r="D108" s="71"/>
      <c r="E108" s="71"/>
      <c r="F108" s="71"/>
      <c r="G108" s="71"/>
      <c r="H108" s="71"/>
      <c r="I108" s="71"/>
      <c r="J108" s="71"/>
      <c r="K108" s="71"/>
      <c r="L108" s="71"/>
      <c r="M108" s="71"/>
      <c r="N108" s="71"/>
      <c r="O108" s="71"/>
      <c r="P108" s="71"/>
      <c r="Q108" s="71"/>
      <c r="R108" s="71"/>
      <c r="S108" s="71"/>
      <c r="T108" s="71"/>
      <c r="U108" s="71"/>
      <c r="V108" s="71"/>
    </row>
    <row r="109" spans="1:22" x14ac:dyDescent="0.15">
      <c r="A109" s="71"/>
      <c r="B109" s="71"/>
      <c r="C109" s="71"/>
      <c r="D109" s="71"/>
      <c r="E109" s="71"/>
      <c r="F109" s="71"/>
      <c r="G109" s="71"/>
      <c r="H109" s="71"/>
      <c r="I109" s="71"/>
      <c r="J109" s="71"/>
      <c r="K109" s="71"/>
      <c r="L109" s="71"/>
      <c r="M109" s="71"/>
      <c r="N109" s="71"/>
      <c r="O109" s="71"/>
      <c r="P109" s="71"/>
      <c r="Q109" s="71"/>
      <c r="R109" s="71"/>
      <c r="S109" s="71"/>
      <c r="T109" s="71"/>
      <c r="U109" s="71"/>
      <c r="V109" s="71"/>
    </row>
    <row r="110" spans="1:22" x14ac:dyDescent="0.15">
      <c r="A110" s="71"/>
      <c r="B110" s="71"/>
      <c r="C110" s="71"/>
      <c r="D110" s="71"/>
      <c r="E110" s="71"/>
      <c r="F110" s="71"/>
      <c r="G110" s="71"/>
      <c r="H110" s="71"/>
      <c r="I110" s="71"/>
      <c r="J110" s="71"/>
      <c r="K110" s="71"/>
      <c r="L110" s="71"/>
      <c r="M110" s="71"/>
      <c r="N110" s="71"/>
      <c r="O110" s="71"/>
      <c r="P110" s="71"/>
      <c r="Q110" s="71"/>
      <c r="R110" s="71"/>
      <c r="S110" s="71"/>
      <c r="T110" s="71"/>
      <c r="U110" s="71"/>
      <c r="V110" s="71"/>
    </row>
    <row r="111" spans="1:22" x14ac:dyDescent="0.15">
      <c r="A111" s="71"/>
      <c r="B111" s="71"/>
      <c r="C111" s="71"/>
      <c r="D111" s="71"/>
      <c r="E111" s="71"/>
      <c r="F111" s="71"/>
      <c r="G111" s="71"/>
      <c r="H111" s="71"/>
      <c r="I111" s="71"/>
      <c r="J111" s="71"/>
      <c r="K111" s="71"/>
      <c r="L111" s="71"/>
      <c r="M111" s="71"/>
      <c r="N111" s="71"/>
      <c r="O111" s="71"/>
      <c r="P111" s="71"/>
      <c r="Q111" s="71"/>
      <c r="R111" s="71"/>
      <c r="S111" s="71"/>
      <c r="T111" s="71"/>
      <c r="U111" s="71"/>
      <c r="V111" s="71"/>
    </row>
    <row r="112" spans="1:22" x14ac:dyDescent="0.15">
      <c r="A112" s="71"/>
      <c r="B112" s="71"/>
      <c r="C112" s="71"/>
      <c r="D112" s="71"/>
      <c r="E112" s="71"/>
      <c r="F112" s="71"/>
      <c r="G112" s="71"/>
      <c r="H112" s="71"/>
      <c r="I112" s="71"/>
      <c r="J112" s="71"/>
      <c r="K112" s="71"/>
      <c r="L112" s="71"/>
      <c r="M112" s="71"/>
      <c r="N112" s="71"/>
      <c r="O112" s="71"/>
      <c r="P112" s="71"/>
      <c r="Q112" s="71"/>
      <c r="R112" s="71"/>
      <c r="S112" s="71"/>
      <c r="T112" s="71"/>
      <c r="U112" s="71"/>
      <c r="V112" s="71"/>
    </row>
  </sheetData>
  <sheetProtection algorithmName="SHA-512" hashValue="0XHMSejHGSR9EqhEuGxkmNs5leRrIjtr/5ySLHObc5BgH09mEWC6/IEHGjFopx8hdYAA7WIW6zO2KV1L63L9Bw==" saltValue="4yyyAl5R+fP65k5nibD7kA==" spinCount="100000" sheet="1" objects="1" scenarios="1" formatCells="0"/>
  <mergeCells count="22">
    <mergeCell ref="W58:X58"/>
    <mergeCell ref="Y58:Z58"/>
    <mergeCell ref="AA58:AB58"/>
    <mergeCell ref="S56:AB56"/>
    <mergeCell ref="S57:T57"/>
    <mergeCell ref="U57:V57"/>
    <mergeCell ref="W57:X57"/>
    <mergeCell ref="Y57:Z57"/>
    <mergeCell ref="AA57:AB57"/>
    <mergeCell ref="S58:T58"/>
    <mergeCell ref="U58:V58"/>
    <mergeCell ref="L44:M44"/>
    <mergeCell ref="B93:C93"/>
    <mergeCell ref="B90:C90"/>
    <mergeCell ref="B91:C91"/>
    <mergeCell ref="B92:C92"/>
    <mergeCell ref="C57:D57"/>
    <mergeCell ref="E57:G57"/>
    <mergeCell ref="H57:I57"/>
    <mergeCell ref="C56:O56"/>
    <mergeCell ref="J57:L57"/>
    <mergeCell ref="M57:O57"/>
  </mergeCells>
  <conditionalFormatting sqref="S6:U6">
    <cfRule type="expression" dxfId="559" priority="107">
      <formula>$T$6&gt;0</formula>
    </cfRule>
  </conditionalFormatting>
  <conditionalFormatting sqref="S7:T7">
    <cfRule type="expression" dxfId="558" priority="106">
      <formula>$T$6&gt;0</formula>
    </cfRule>
  </conditionalFormatting>
  <conditionalFormatting sqref="U7">
    <cfRule type="expression" dxfId="557" priority="105">
      <formula>$T$6&gt;0</formula>
    </cfRule>
  </conditionalFormatting>
  <conditionalFormatting sqref="S9:U9">
    <cfRule type="expression" dxfId="556" priority="104">
      <formula>$T$6&gt;0</formula>
    </cfRule>
  </conditionalFormatting>
  <conditionalFormatting sqref="S11:U11">
    <cfRule type="expression" dxfId="555" priority="103">
      <formula>$T$6&gt;0</formula>
    </cfRule>
  </conditionalFormatting>
  <conditionalFormatting sqref="S13:U13">
    <cfRule type="expression" dxfId="554" priority="102">
      <formula>$T$6&gt;0</formula>
    </cfRule>
  </conditionalFormatting>
  <conditionalFormatting sqref="S15:U15">
    <cfRule type="expression" dxfId="553" priority="101">
      <formula>$T$6&gt;0</formula>
    </cfRule>
  </conditionalFormatting>
  <conditionalFormatting sqref="S17:U17">
    <cfRule type="expression" dxfId="552" priority="100">
      <formula>$T$6&gt;0</formula>
    </cfRule>
  </conditionalFormatting>
  <conditionalFormatting sqref="S19:U19">
    <cfRule type="expression" dxfId="551" priority="99">
      <formula>$T$6&gt;0</formula>
    </cfRule>
  </conditionalFormatting>
  <conditionalFormatting sqref="S21:U21">
    <cfRule type="expression" dxfId="550" priority="98">
      <formula>$T$6&gt;0</formula>
    </cfRule>
  </conditionalFormatting>
  <conditionalFormatting sqref="S23:U23">
    <cfRule type="expression" dxfId="549" priority="97">
      <formula>$T$6&gt;0</formula>
    </cfRule>
  </conditionalFormatting>
  <conditionalFormatting sqref="S25:U25">
    <cfRule type="expression" dxfId="548" priority="96">
      <formula>$T$6&gt;0</formula>
    </cfRule>
  </conditionalFormatting>
  <conditionalFormatting sqref="S27:U27">
    <cfRule type="expression" dxfId="547" priority="95">
      <formula>$T$6&gt;0</formula>
    </cfRule>
  </conditionalFormatting>
  <conditionalFormatting sqref="S29:U29">
    <cfRule type="expression" dxfId="546" priority="94">
      <formula>$T$6&gt;0</formula>
    </cfRule>
  </conditionalFormatting>
  <conditionalFormatting sqref="S31:U31">
    <cfRule type="expression" dxfId="545" priority="93">
      <formula>$T$6&gt;0</formula>
    </cfRule>
  </conditionalFormatting>
  <conditionalFormatting sqref="S33:U33">
    <cfRule type="expression" dxfId="544" priority="92">
      <formula>$T$6&gt;0</formula>
    </cfRule>
  </conditionalFormatting>
  <conditionalFormatting sqref="S35:U35">
    <cfRule type="expression" dxfId="543" priority="91">
      <formula>$T$6&gt;0</formula>
    </cfRule>
  </conditionalFormatting>
  <conditionalFormatting sqref="S37:U37">
    <cfRule type="expression" dxfId="542" priority="90">
      <formula>$T$6&gt;0</formula>
    </cfRule>
  </conditionalFormatting>
  <conditionalFormatting sqref="S39:U39">
    <cfRule type="expression" dxfId="541" priority="89">
      <formula>$T$6&gt;0</formula>
    </cfRule>
  </conditionalFormatting>
  <conditionalFormatting sqref="U41">
    <cfRule type="expression" dxfId="540" priority="88">
      <formula>$T$6&gt;0</formula>
    </cfRule>
  </conditionalFormatting>
  <conditionalFormatting sqref="O6:Q6">
    <cfRule type="expression" dxfId="539" priority="87">
      <formula>$P$6&gt;0</formula>
    </cfRule>
  </conditionalFormatting>
  <conditionalFormatting sqref="O7:P7">
    <cfRule type="expression" dxfId="538" priority="86">
      <formula>$P$6&gt;0</formula>
    </cfRule>
  </conditionalFormatting>
  <conditionalFormatting sqref="Q7">
    <cfRule type="expression" dxfId="537" priority="85">
      <formula>$P$6&gt;0</formula>
    </cfRule>
  </conditionalFormatting>
  <conditionalFormatting sqref="O9:Q9">
    <cfRule type="expression" dxfId="536" priority="84">
      <formula>$P$6&gt;0</formula>
    </cfRule>
  </conditionalFormatting>
  <conditionalFormatting sqref="O11:Q11">
    <cfRule type="expression" dxfId="535" priority="83">
      <formula>$P$6&gt;0</formula>
    </cfRule>
  </conditionalFormatting>
  <conditionalFormatting sqref="O13:Q13">
    <cfRule type="expression" dxfId="534" priority="82">
      <formula>$P$6&gt;0</formula>
    </cfRule>
  </conditionalFormatting>
  <conditionalFormatting sqref="O15:Q15">
    <cfRule type="expression" dxfId="533" priority="81">
      <formula>$P$6&gt;0</formula>
    </cfRule>
  </conditionalFormatting>
  <conditionalFormatting sqref="O17:Q17">
    <cfRule type="expression" dxfId="532" priority="80">
      <formula>$P$6&gt;0</formula>
    </cfRule>
  </conditionalFormatting>
  <conditionalFormatting sqref="O19:Q19">
    <cfRule type="expression" dxfId="531" priority="79">
      <formula>$P$6&gt;0</formula>
    </cfRule>
  </conditionalFormatting>
  <conditionalFormatting sqref="O21:Q21">
    <cfRule type="expression" dxfId="530" priority="78">
      <formula>$P$6&gt;0</formula>
    </cfRule>
  </conditionalFormatting>
  <conditionalFormatting sqref="O23:Q23">
    <cfRule type="expression" dxfId="529" priority="77">
      <formula>$P$6&gt;0</formula>
    </cfRule>
  </conditionalFormatting>
  <conditionalFormatting sqref="O25:Q25">
    <cfRule type="expression" dxfId="528" priority="76">
      <formula>$P$6&gt;0</formula>
    </cfRule>
  </conditionalFormatting>
  <conditionalFormatting sqref="O27:Q27">
    <cfRule type="expression" dxfId="527" priority="75">
      <formula>$P$6&gt;0</formula>
    </cfRule>
  </conditionalFormatting>
  <conditionalFormatting sqref="O29:Q29">
    <cfRule type="expression" dxfId="526" priority="74">
      <formula>$P$6&gt;0</formula>
    </cfRule>
  </conditionalFormatting>
  <conditionalFormatting sqref="O31:Q31">
    <cfRule type="expression" dxfId="525" priority="73">
      <formula>$P$6&gt;0</formula>
    </cfRule>
  </conditionalFormatting>
  <conditionalFormatting sqref="O33:Q33">
    <cfRule type="expression" dxfId="524" priority="72">
      <formula>$P$6&gt;0</formula>
    </cfRule>
  </conditionalFormatting>
  <conditionalFormatting sqref="O35:Q35">
    <cfRule type="expression" dxfId="523" priority="71">
      <formula>$P$6&gt;0</formula>
    </cfRule>
  </conditionalFormatting>
  <conditionalFormatting sqref="O37:Q37">
    <cfRule type="expression" dxfId="522" priority="70">
      <formula>$P$6&gt;0</formula>
    </cfRule>
  </conditionalFormatting>
  <conditionalFormatting sqref="O39:Q39">
    <cfRule type="expression" dxfId="521" priority="69">
      <formula>$P$6&gt;0</formula>
    </cfRule>
  </conditionalFormatting>
  <conditionalFormatting sqref="Q41">
    <cfRule type="expression" dxfId="520" priority="68">
      <formula>$P$6&gt;0</formula>
    </cfRule>
  </conditionalFormatting>
  <conditionalFormatting sqref="K6:M6">
    <cfRule type="expression" dxfId="519" priority="67">
      <formula>$L$6&gt;0</formula>
    </cfRule>
  </conditionalFormatting>
  <conditionalFormatting sqref="K7:L7">
    <cfRule type="expression" dxfId="518" priority="66">
      <formula>$L$6&gt;0</formula>
    </cfRule>
  </conditionalFormatting>
  <conditionalFormatting sqref="K9:M9">
    <cfRule type="expression" dxfId="517" priority="64">
      <formula>$L$6&gt;0</formula>
    </cfRule>
  </conditionalFormatting>
  <conditionalFormatting sqref="K11:M11">
    <cfRule type="expression" dxfId="516" priority="63">
      <formula>$L$6&gt;0</formula>
    </cfRule>
  </conditionalFormatting>
  <conditionalFormatting sqref="K13:M13">
    <cfRule type="expression" dxfId="515" priority="62">
      <formula>$L$6&gt;0</formula>
    </cfRule>
  </conditionalFormatting>
  <conditionalFormatting sqref="K15:M15">
    <cfRule type="expression" dxfId="514" priority="61">
      <formula>$L$6&gt;0</formula>
    </cfRule>
  </conditionalFormatting>
  <conditionalFormatting sqref="K17:M17">
    <cfRule type="expression" dxfId="513" priority="60">
      <formula>$L$6&gt;0</formula>
    </cfRule>
  </conditionalFormatting>
  <conditionalFormatting sqref="K19:M19">
    <cfRule type="expression" dxfId="512" priority="59">
      <formula>$L$6&gt;0</formula>
    </cfRule>
  </conditionalFormatting>
  <conditionalFormatting sqref="K21:M21">
    <cfRule type="expression" dxfId="511" priority="58">
      <formula>$L$6&gt;0</formula>
    </cfRule>
  </conditionalFormatting>
  <conditionalFormatting sqref="K23:M23">
    <cfRule type="expression" dxfId="510" priority="57">
      <formula>$L$6&gt;0</formula>
    </cfRule>
  </conditionalFormatting>
  <conditionalFormatting sqref="K25:M25">
    <cfRule type="expression" dxfId="509" priority="56">
      <formula>$L$6&gt;0</formula>
    </cfRule>
  </conditionalFormatting>
  <conditionalFormatting sqref="K27:M27">
    <cfRule type="expression" dxfId="508" priority="55">
      <formula>$L$6&gt;0</formula>
    </cfRule>
  </conditionalFormatting>
  <conditionalFormatting sqref="K29:M29">
    <cfRule type="expression" dxfId="507" priority="54">
      <formula>$L$6&gt;0</formula>
    </cfRule>
  </conditionalFormatting>
  <conditionalFormatting sqref="K31:M31">
    <cfRule type="expression" dxfId="506" priority="53">
      <formula>$L$6&gt;0</formula>
    </cfRule>
  </conditionalFormatting>
  <conditionalFormatting sqref="K33:M33">
    <cfRule type="expression" dxfId="505" priority="52">
      <formula>$L$6&gt;0</formula>
    </cfRule>
  </conditionalFormatting>
  <conditionalFormatting sqref="K35:M35">
    <cfRule type="expression" dxfId="504" priority="51">
      <formula>$L$6&gt;0</formula>
    </cfRule>
  </conditionalFormatting>
  <conditionalFormatting sqref="K37:M37">
    <cfRule type="expression" dxfId="503" priority="50">
      <formula>$L$6&gt;0</formula>
    </cfRule>
  </conditionalFormatting>
  <conditionalFormatting sqref="K39:M39">
    <cfRule type="expression" dxfId="502" priority="49">
      <formula>$L$6&gt;0</formula>
    </cfRule>
  </conditionalFormatting>
  <conditionalFormatting sqref="M41">
    <cfRule type="expression" dxfId="501" priority="48">
      <formula>$L$6&gt;0</formula>
    </cfRule>
  </conditionalFormatting>
  <conditionalFormatting sqref="G6:I6">
    <cfRule type="expression" dxfId="500" priority="47">
      <formula>$H$6&gt;0</formula>
    </cfRule>
  </conditionalFormatting>
  <conditionalFormatting sqref="G7:H7">
    <cfRule type="expression" dxfId="499" priority="46">
      <formula>$H$6&gt;0</formula>
    </cfRule>
  </conditionalFormatting>
  <conditionalFormatting sqref="G9:I9">
    <cfRule type="expression" dxfId="498" priority="44">
      <formula>$H$6&gt;0</formula>
    </cfRule>
  </conditionalFormatting>
  <conditionalFormatting sqref="G11:I11">
    <cfRule type="expression" dxfId="497" priority="43">
      <formula>$H$6&gt;0</formula>
    </cfRule>
  </conditionalFormatting>
  <conditionalFormatting sqref="G13:I13">
    <cfRule type="expression" dxfId="496" priority="42">
      <formula>$H$6&gt;0</formula>
    </cfRule>
  </conditionalFormatting>
  <conditionalFormatting sqref="G15:I15">
    <cfRule type="expression" dxfId="495" priority="41">
      <formula>$H$6&gt;0</formula>
    </cfRule>
  </conditionalFormatting>
  <conditionalFormatting sqref="G17:I17">
    <cfRule type="expression" dxfId="494" priority="40">
      <formula>$H$6&gt;0</formula>
    </cfRule>
  </conditionalFormatting>
  <conditionalFormatting sqref="G19:I19">
    <cfRule type="expression" dxfId="493" priority="39">
      <formula>$H$6&gt;0</formula>
    </cfRule>
  </conditionalFormatting>
  <conditionalFormatting sqref="G21:I21">
    <cfRule type="expression" dxfId="492" priority="38">
      <formula>$H$6&gt;0</formula>
    </cfRule>
  </conditionalFormatting>
  <conditionalFormatting sqref="G23:I23">
    <cfRule type="expression" dxfId="491" priority="37">
      <formula>$H$6&gt;0</formula>
    </cfRule>
  </conditionalFormatting>
  <conditionalFormatting sqref="G25:I25">
    <cfRule type="expression" dxfId="490" priority="36">
      <formula>$H$6&gt;0</formula>
    </cfRule>
  </conditionalFormatting>
  <conditionalFormatting sqref="G27:I27">
    <cfRule type="expression" dxfId="489" priority="35">
      <formula>$H$6&gt;0</formula>
    </cfRule>
  </conditionalFormatting>
  <conditionalFormatting sqref="G29:I29">
    <cfRule type="expression" dxfId="488" priority="34">
      <formula>$H$6&gt;0</formula>
    </cfRule>
  </conditionalFormatting>
  <conditionalFormatting sqref="G31:I31">
    <cfRule type="expression" dxfId="487" priority="33">
      <formula>$H$6&gt;0</formula>
    </cfRule>
  </conditionalFormatting>
  <conditionalFormatting sqref="G33:I33">
    <cfRule type="expression" dxfId="486" priority="32">
      <formula>$H$6&gt;0</formula>
    </cfRule>
  </conditionalFormatting>
  <conditionalFormatting sqref="G35:I35">
    <cfRule type="expression" dxfId="485" priority="31">
      <formula>$H$6&gt;0</formula>
    </cfRule>
  </conditionalFormatting>
  <conditionalFormatting sqref="G37:I37">
    <cfRule type="expression" dxfId="484" priority="30">
      <formula>$H$6&gt;0</formula>
    </cfRule>
  </conditionalFormatting>
  <conditionalFormatting sqref="G39:I39">
    <cfRule type="expression" dxfId="483" priority="29">
      <formula>$H$6&gt;0</formula>
    </cfRule>
  </conditionalFormatting>
  <conditionalFormatting sqref="I41">
    <cfRule type="expression" dxfId="482" priority="28">
      <formula>$H$6&gt;0</formula>
    </cfRule>
  </conditionalFormatting>
  <conditionalFormatting sqref="C6:E6">
    <cfRule type="expression" dxfId="481" priority="27">
      <formula>$D$6&gt;0</formula>
    </cfRule>
  </conditionalFormatting>
  <conditionalFormatting sqref="C7:D7">
    <cfRule type="expression" dxfId="480" priority="26">
      <formula>$D$6&gt;0</formula>
    </cfRule>
  </conditionalFormatting>
  <conditionalFormatting sqref="E7">
    <cfRule type="expression" dxfId="479" priority="25">
      <formula>$D$6&gt;0</formula>
    </cfRule>
  </conditionalFormatting>
  <conditionalFormatting sqref="C9:E9">
    <cfRule type="expression" dxfId="478" priority="24">
      <formula>$D$6&gt;0</formula>
    </cfRule>
  </conditionalFormatting>
  <conditionalFormatting sqref="C11:E11">
    <cfRule type="expression" dxfId="477" priority="23">
      <formula>$D$6&gt;0</formula>
    </cfRule>
  </conditionalFormatting>
  <conditionalFormatting sqref="C13:E13">
    <cfRule type="expression" dxfId="476" priority="22">
      <formula>$D$6&gt;0</formula>
    </cfRule>
  </conditionalFormatting>
  <conditionalFormatting sqref="C15:E15">
    <cfRule type="expression" dxfId="475" priority="21">
      <formula>$D$6&gt;0</formula>
    </cfRule>
  </conditionalFormatting>
  <conditionalFormatting sqref="C17:E17">
    <cfRule type="expression" dxfId="474" priority="20">
      <formula>$D$6&gt;0</formula>
    </cfRule>
  </conditionalFormatting>
  <conditionalFormatting sqref="C19:E19">
    <cfRule type="expression" dxfId="473" priority="19">
      <formula>$D$6&gt;0</formula>
    </cfRule>
  </conditionalFormatting>
  <conditionalFormatting sqref="C21:E21">
    <cfRule type="expression" dxfId="472" priority="18">
      <formula>$D$6&gt;0</formula>
    </cfRule>
  </conditionalFormatting>
  <conditionalFormatting sqref="C23:E23">
    <cfRule type="expression" dxfId="471" priority="17">
      <formula>$D$6&gt;0</formula>
    </cfRule>
  </conditionalFormatting>
  <conditionalFormatting sqref="C25:E25">
    <cfRule type="expression" dxfId="470" priority="16">
      <formula>$D$6&gt;0</formula>
    </cfRule>
  </conditionalFormatting>
  <conditionalFormatting sqref="C27:E27">
    <cfRule type="expression" dxfId="469" priority="15">
      <formula>$D$6&gt;0</formula>
    </cfRule>
  </conditionalFormatting>
  <conditionalFormatting sqref="C29:E29">
    <cfRule type="expression" dxfId="468" priority="14">
      <formula>$D$6&gt;0</formula>
    </cfRule>
  </conditionalFormatting>
  <conditionalFormatting sqref="C31:E31">
    <cfRule type="expression" dxfId="467" priority="13">
      <formula>$D$6&gt;0</formula>
    </cfRule>
  </conditionalFormatting>
  <conditionalFormatting sqref="C33:E33">
    <cfRule type="expression" dxfId="466" priority="12">
      <formula>$D$6&gt;0</formula>
    </cfRule>
  </conditionalFormatting>
  <conditionalFormatting sqref="C35:E35">
    <cfRule type="expression" dxfId="465" priority="11">
      <formula>$D$6&gt;0</formula>
    </cfRule>
  </conditionalFormatting>
  <conditionalFormatting sqref="C37:E37">
    <cfRule type="expression" dxfId="464" priority="10">
      <formula>$D$6&gt;0</formula>
    </cfRule>
  </conditionalFormatting>
  <conditionalFormatting sqref="C39:E39">
    <cfRule type="expression" dxfId="463" priority="9">
      <formula>$D$6&gt;0</formula>
    </cfRule>
  </conditionalFormatting>
  <conditionalFormatting sqref="E41">
    <cfRule type="expression" dxfId="462" priority="8">
      <formula>$D$6&gt;0</formula>
    </cfRule>
  </conditionalFormatting>
  <conditionalFormatting sqref="C8:E8">
    <cfRule type="expression" dxfId="461" priority="7">
      <formula>$D$6&gt;0</formula>
    </cfRule>
  </conditionalFormatting>
  <conditionalFormatting sqref="G8:I8">
    <cfRule type="expression" dxfId="460" priority="6">
      <formula>$H$6&gt;0</formula>
    </cfRule>
  </conditionalFormatting>
  <conditionalFormatting sqref="K8:M8">
    <cfRule type="expression" dxfId="459" priority="5">
      <formula>$L$6&gt;0</formula>
    </cfRule>
  </conditionalFormatting>
  <conditionalFormatting sqref="O8:Q8">
    <cfRule type="expression" dxfId="458" priority="4">
      <formula>$P$6&gt;0</formula>
    </cfRule>
  </conditionalFormatting>
  <conditionalFormatting sqref="S8:U8">
    <cfRule type="expression" dxfId="457" priority="3">
      <formula>$T$6&gt;0</formula>
    </cfRule>
  </conditionalFormatting>
  <conditionalFormatting sqref="I7">
    <cfRule type="expression" dxfId="456" priority="2">
      <formula>$H$6&gt;0</formula>
    </cfRule>
  </conditionalFormatting>
  <conditionalFormatting sqref="M7">
    <cfRule type="expression" dxfId="455" priority="1">
      <formula>$L$6&gt;0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7"/>
  <sheetViews>
    <sheetView showGridLines="0" showRowColHeaders="0" showZeros="0" zoomScale="150" zoomScaleNormal="150" workbookViewId="0">
      <selection activeCell="A65" sqref="A65"/>
    </sheetView>
  </sheetViews>
  <sheetFormatPr baseColWidth="10" defaultRowHeight="13" x14ac:dyDescent="0.15"/>
  <cols>
    <col min="1" max="2" width="4.6640625" customWidth="1"/>
    <col min="3" max="5" width="18.6640625" customWidth="1"/>
    <col min="6" max="6" width="20.6640625" customWidth="1"/>
    <col min="7" max="8" width="18.6640625" customWidth="1"/>
  </cols>
  <sheetData>
    <row r="1" spans="1:17" ht="10" customHeight="1" x14ac:dyDescent="0.15">
      <c r="A1" s="71"/>
      <c r="B1" s="71"/>
      <c r="C1" s="71"/>
      <c r="D1" s="71"/>
      <c r="E1" s="71"/>
      <c r="F1" s="71"/>
      <c r="G1" s="71"/>
      <c r="H1" s="71"/>
      <c r="I1" s="71"/>
      <c r="J1" s="71"/>
      <c r="K1" s="71"/>
      <c r="L1" s="71"/>
      <c r="M1" s="71"/>
      <c r="N1" s="71"/>
      <c r="O1" s="71"/>
    </row>
    <row r="2" spans="1:17" ht="10" customHeight="1" x14ac:dyDescent="0.2">
      <c r="A2" s="71"/>
      <c r="B2" s="71"/>
      <c r="C2" s="71"/>
      <c r="D2" s="587"/>
      <c r="E2" s="71"/>
      <c r="F2" s="71"/>
      <c r="G2" s="71"/>
      <c r="H2" s="71"/>
      <c r="I2" s="71"/>
      <c r="J2" s="71"/>
      <c r="K2" s="71"/>
      <c r="L2" s="71"/>
      <c r="M2" s="71"/>
      <c r="N2" s="71"/>
      <c r="O2" s="71"/>
    </row>
    <row r="3" spans="1:17" ht="25" x14ac:dyDescent="0.4">
      <c r="A3" s="71"/>
      <c r="B3" s="71"/>
      <c r="C3" s="566" t="s">
        <v>187</v>
      </c>
      <c r="D3" s="71"/>
      <c r="E3" s="71"/>
      <c r="F3" s="71"/>
      <c r="G3" s="71"/>
      <c r="H3" s="71"/>
      <c r="I3" s="71"/>
      <c r="J3" s="71"/>
      <c r="K3" s="71"/>
      <c r="L3" s="71"/>
      <c r="M3" s="71"/>
      <c r="N3" s="71"/>
      <c r="O3" s="71"/>
    </row>
    <row r="4" spans="1:17" ht="14" x14ac:dyDescent="0.15">
      <c r="A4" s="71"/>
      <c r="B4" s="71"/>
      <c r="C4" s="576" t="s">
        <v>193</v>
      </c>
      <c r="D4" s="71"/>
      <c r="E4" s="71"/>
      <c r="F4" s="71"/>
      <c r="G4" s="71"/>
      <c r="H4" s="71"/>
      <c r="I4" s="71"/>
      <c r="J4" s="71"/>
      <c r="K4" s="71"/>
      <c r="L4" s="71"/>
      <c r="M4" s="71"/>
      <c r="N4" s="71"/>
      <c r="O4" s="71"/>
    </row>
    <row r="5" spans="1:17" ht="18" customHeight="1" x14ac:dyDescent="0.15">
      <c r="A5" s="71"/>
      <c r="B5" s="71"/>
      <c r="C5" s="576"/>
      <c r="D5" s="71"/>
      <c r="E5" s="71"/>
      <c r="F5" s="71"/>
      <c r="G5" s="71"/>
      <c r="H5" s="71"/>
      <c r="I5" s="71"/>
      <c r="J5" s="71"/>
      <c r="K5" s="71"/>
      <c r="L5" s="71"/>
      <c r="M5" s="71"/>
      <c r="N5" s="71"/>
      <c r="O5" s="71"/>
    </row>
    <row r="6" spans="1:17" ht="18" x14ac:dyDescent="0.15">
      <c r="A6" s="71"/>
      <c r="B6" s="71"/>
      <c r="C6" s="472" t="s">
        <v>195</v>
      </c>
      <c r="D6" s="473">
        <f>'Nivelado produccion'!D5</f>
        <v>0</v>
      </c>
      <c r="E6" s="472" t="s">
        <v>5</v>
      </c>
      <c r="F6" s="473">
        <f>'Nivelado produccion'!D6</f>
        <v>0</v>
      </c>
      <c r="G6" s="472" t="s">
        <v>144</v>
      </c>
      <c r="H6" s="291">
        <f>'Operaciones - Gama ficticia'!S3</f>
        <v>0</v>
      </c>
      <c r="I6" s="71"/>
      <c r="J6" s="71"/>
      <c r="K6" s="304"/>
      <c r="L6" s="291">
        <f>'Operaciones - Gama ficticia'!T4</f>
        <v>0</v>
      </c>
      <c r="M6" s="71"/>
      <c r="N6" s="71"/>
      <c r="O6" s="71"/>
    </row>
    <row r="7" spans="1:17" ht="14" x14ac:dyDescent="0.15">
      <c r="A7" s="71"/>
      <c r="B7" s="71"/>
      <c r="C7" s="71"/>
      <c r="D7" s="71"/>
      <c r="E7" s="71"/>
      <c r="F7" s="71"/>
      <c r="G7" s="481" t="s">
        <v>168</v>
      </c>
      <c r="H7" s="482">
        <f>'Operaciones - Gama ficticia'!S4</f>
        <v>0</v>
      </c>
      <c r="I7" s="71"/>
      <c r="J7" s="71"/>
      <c r="K7" s="177"/>
      <c r="L7" s="71"/>
      <c r="M7" s="71"/>
      <c r="N7" s="71"/>
      <c r="O7" s="71"/>
    </row>
    <row r="8" spans="1:17" ht="16" x14ac:dyDescent="0.2">
      <c r="A8" s="71"/>
      <c r="B8" s="71"/>
      <c r="C8" s="71"/>
      <c r="D8" s="588" t="str">
        <f>"Tiempo operativo diario ("&amp;LOWER(LEFT(H6,1))&amp;MID(H6,2,2)&amp;".):"</f>
        <v>Tiempo operativo diario (0.):</v>
      </c>
      <c r="E8" s="589">
        <f>'Diseño línea - Carga-Capacidad'!O3</f>
        <v>0</v>
      </c>
      <c r="F8" s="71"/>
      <c r="G8" s="305"/>
      <c r="H8" s="71"/>
      <c r="I8" s="71"/>
      <c r="J8" s="71"/>
      <c r="K8" s="177"/>
      <c r="L8" s="71"/>
      <c r="M8" s="71"/>
      <c r="N8" s="71"/>
      <c r="O8" s="71"/>
      <c r="P8" s="175"/>
      <c r="Q8" s="468"/>
    </row>
    <row r="9" spans="1:17" ht="16" x14ac:dyDescent="0.2">
      <c r="A9" s="71"/>
      <c r="B9" s="71"/>
      <c r="C9" s="71"/>
      <c r="D9" s="175" t="s">
        <v>101</v>
      </c>
      <c r="E9" s="589">
        <f>'Diseño línea - Carga-Capacidad'!O4</f>
        <v>0</v>
      </c>
      <c r="F9" s="71"/>
      <c r="G9" s="305"/>
      <c r="H9" s="71"/>
      <c r="I9" s="71"/>
      <c r="J9" s="71"/>
      <c r="K9" s="177"/>
      <c r="L9" s="71"/>
      <c r="M9" s="71"/>
      <c r="N9" s="71"/>
      <c r="O9" s="71"/>
      <c r="P9" s="175"/>
      <c r="Q9" s="468"/>
    </row>
    <row r="10" spans="1:17" ht="19" x14ac:dyDescent="0.2">
      <c r="A10" s="71"/>
      <c r="B10" s="590"/>
      <c r="C10" s="71"/>
      <c r="D10" s="71"/>
      <c r="E10" s="71"/>
      <c r="F10" s="71"/>
      <c r="G10" s="71"/>
      <c r="H10" s="71"/>
      <c r="I10" s="71"/>
      <c r="J10" s="71"/>
      <c r="K10" s="71"/>
      <c r="L10" s="71"/>
      <c r="M10" s="71"/>
      <c r="N10" s="71"/>
      <c r="O10" s="71"/>
    </row>
    <row r="11" spans="1:17" ht="24" customHeight="1" x14ac:dyDescent="0.3">
      <c r="A11" s="71"/>
      <c r="B11" s="71"/>
      <c r="C11" s="287" t="s">
        <v>186</v>
      </c>
      <c r="D11" s="71"/>
      <c r="E11" s="71"/>
      <c r="F11" s="71"/>
      <c r="G11" s="71"/>
      <c r="H11" s="71"/>
      <c r="I11" s="71"/>
      <c r="J11" s="71"/>
      <c r="K11" s="71"/>
      <c r="L11" s="71"/>
      <c r="M11" s="71"/>
      <c r="N11" s="71"/>
      <c r="O11" s="71"/>
    </row>
    <row r="12" spans="1:17" ht="9" customHeight="1" x14ac:dyDescent="0.15">
      <c r="A12" s="71"/>
      <c r="B12" s="71"/>
      <c r="C12" s="71"/>
      <c r="D12" s="71"/>
      <c r="E12" s="71"/>
      <c r="F12" s="71"/>
      <c r="G12" s="71"/>
      <c r="H12" s="71"/>
      <c r="I12" s="71"/>
      <c r="J12" s="71"/>
      <c r="K12" s="71"/>
      <c r="L12" s="71"/>
      <c r="M12" s="71"/>
      <c r="N12" s="71"/>
      <c r="O12" s="71"/>
    </row>
    <row r="13" spans="1:17" ht="20" customHeight="1" thickBot="1" x14ac:dyDescent="0.2">
      <c r="A13" s="71"/>
      <c r="B13" s="71"/>
      <c r="C13" s="732" t="s">
        <v>160</v>
      </c>
      <c r="D13" s="732"/>
      <c r="E13" s="732"/>
      <c r="F13" s="732"/>
      <c r="G13" s="732"/>
      <c r="H13" s="732"/>
      <c r="I13" s="71"/>
      <c r="J13" s="71"/>
      <c r="K13" s="71"/>
      <c r="L13" s="71"/>
      <c r="M13" s="71"/>
      <c r="N13" s="71"/>
      <c r="O13" s="71"/>
    </row>
    <row r="14" spans="1:17" ht="19" customHeight="1" x14ac:dyDescent="0.2">
      <c r="A14" s="71"/>
      <c r="B14" s="71"/>
      <c r="C14" s="591" t="s">
        <v>161</v>
      </c>
      <c r="D14" s="592" t="s">
        <v>102</v>
      </c>
      <c r="E14" s="592" t="s">
        <v>103</v>
      </c>
      <c r="F14" s="593" t="s">
        <v>163</v>
      </c>
      <c r="G14" s="593" t="s">
        <v>164</v>
      </c>
      <c r="H14" s="594" t="s">
        <v>166</v>
      </c>
      <c r="I14" s="71"/>
      <c r="J14" s="71"/>
      <c r="K14" s="71"/>
      <c r="L14" s="71"/>
      <c r="M14" s="71"/>
      <c r="N14" s="71"/>
      <c r="O14" s="71"/>
    </row>
    <row r="15" spans="1:17" ht="18" customHeight="1" x14ac:dyDescent="0.15">
      <c r="A15" s="71"/>
      <c r="B15" s="71"/>
      <c r="C15" s="595"/>
      <c r="D15" s="596" t="s">
        <v>104</v>
      </c>
      <c r="E15" s="596"/>
      <c r="F15" s="596" t="s">
        <v>162</v>
      </c>
      <c r="G15" s="596" t="s">
        <v>165</v>
      </c>
      <c r="H15" s="597" t="s">
        <v>105</v>
      </c>
      <c r="I15" s="71"/>
      <c r="J15" s="71"/>
      <c r="K15" s="71"/>
      <c r="L15" s="71"/>
      <c r="M15" s="71"/>
      <c r="N15" s="71"/>
      <c r="O15" s="71"/>
    </row>
    <row r="16" spans="1:17" ht="25" customHeight="1" x14ac:dyDescent="0.15">
      <c r="A16" s="71"/>
      <c r="B16" s="71"/>
      <c r="C16" s="598">
        <f>'Operaciones - Gama ficticia'!C9</f>
        <v>0</v>
      </c>
      <c r="D16" s="599">
        <f>'Diseño línea - Carga-Capacidad'!E41</f>
        <v>0</v>
      </c>
      <c r="E16" s="600">
        <f>IF(D$22=0,0,D16/D$22)</f>
        <v>0</v>
      </c>
      <c r="F16" s="601">
        <f>IFERROR(E16*$E$8/($H$7/60),0)</f>
        <v>0</v>
      </c>
      <c r="G16" s="602">
        <f>'Diseño línea - Carga-Capacidad'!D93</f>
        <v>0</v>
      </c>
      <c r="H16" s="603">
        <f>E16*G16</f>
        <v>0</v>
      </c>
      <c r="I16" s="71"/>
      <c r="J16" s="71"/>
      <c r="K16" s="71"/>
      <c r="L16" s="71"/>
      <c r="M16" s="71"/>
      <c r="N16" s="71"/>
      <c r="O16" s="71"/>
    </row>
    <row r="17" spans="1:15" ht="25" customHeight="1" x14ac:dyDescent="0.15">
      <c r="A17" s="71"/>
      <c r="B17" s="71"/>
      <c r="C17" s="604">
        <f>'Operaciones - Gama ficticia'!D9</f>
        <v>0</v>
      </c>
      <c r="D17" s="605">
        <f>'Diseño línea - Carga-Capacidad'!I41</f>
        <v>0</v>
      </c>
      <c r="E17" s="606">
        <f t="shared" ref="E17:E20" si="0">IF(D$22=0,0,D17/D$22)</f>
        <v>0</v>
      </c>
      <c r="F17" s="607">
        <f>IFERROR(E17*$E$8/($H$7/60),0)</f>
        <v>0</v>
      </c>
      <c r="G17" s="608">
        <f>'Diseño línea - Carga-Capacidad'!G93</f>
        <v>0</v>
      </c>
      <c r="H17" s="609">
        <f t="shared" ref="H17:H20" si="1">E17*G17</f>
        <v>0</v>
      </c>
      <c r="I17" s="71"/>
      <c r="J17" s="71"/>
      <c r="K17" s="71"/>
      <c r="L17" s="71"/>
      <c r="M17" s="71"/>
      <c r="N17" s="71"/>
      <c r="O17" s="71"/>
    </row>
    <row r="18" spans="1:15" ht="25" customHeight="1" x14ac:dyDescent="0.15">
      <c r="A18" s="71"/>
      <c r="B18" s="71"/>
      <c r="C18" s="598">
        <f>'Operaciones - Gama ficticia'!E9</f>
        <v>0</v>
      </c>
      <c r="D18" s="599">
        <f>'Diseño línea - Carga-Capacidad'!M41</f>
        <v>0</v>
      </c>
      <c r="E18" s="600">
        <f t="shared" si="0"/>
        <v>0</v>
      </c>
      <c r="F18" s="601">
        <f>IFERROR(E18*$E$8/($H$7/60),0)</f>
        <v>0</v>
      </c>
      <c r="G18" s="602">
        <f>'Diseño línea - Carga-Capacidad'!I93</f>
        <v>0</v>
      </c>
      <c r="H18" s="603">
        <f t="shared" si="1"/>
        <v>0</v>
      </c>
      <c r="I18" s="71"/>
      <c r="J18" s="71"/>
      <c r="K18" s="71"/>
      <c r="L18" s="71"/>
      <c r="M18" s="71"/>
      <c r="N18" s="71"/>
      <c r="O18" s="71"/>
    </row>
    <row r="19" spans="1:15" ht="25" customHeight="1" x14ac:dyDescent="0.15">
      <c r="A19" s="71"/>
      <c r="B19" s="71"/>
      <c r="C19" s="604">
        <f>'Operaciones - Gama ficticia'!F9</f>
        <v>0</v>
      </c>
      <c r="D19" s="605">
        <f>'Diseño línea - Carga-Capacidad'!Q41</f>
        <v>0</v>
      </c>
      <c r="E19" s="606">
        <f t="shared" si="0"/>
        <v>0</v>
      </c>
      <c r="F19" s="607">
        <f>IFERROR(E19*$E$8/($H$7/60),0)</f>
        <v>0</v>
      </c>
      <c r="G19" s="608">
        <f>'Diseño línea - Carga-Capacidad'!L93</f>
        <v>0</v>
      </c>
      <c r="H19" s="609">
        <f t="shared" si="1"/>
        <v>0</v>
      </c>
      <c r="I19" s="71"/>
      <c r="J19" s="71"/>
      <c r="K19" s="71"/>
      <c r="L19" s="71"/>
      <c r="M19" s="71"/>
      <c r="N19" s="71"/>
      <c r="O19" s="71"/>
    </row>
    <row r="20" spans="1:15" ht="25" customHeight="1" thickBot="1" x14ac:dyDescent="0.2">
      <c r="A20" s="71"/>
      <c r="B20" s="71"/>
      <c r="C20" s="610">
        <f>'Operaciones - Gama ficticia'!G9</f>
        <v>0</v>
      </c>
      <c r="D20" s="611">
        <f>'Diseño línea - Carga-Capacidad'!U41</f>
        <v>0</v>
      </c>
      <c r="E20" s="612">
        <f t="shared" si="0"/>
        <v>0</v>
      </c>
      <c r="F20" s="613">
        <f>IFERROR(E20*$E$8/($H$7/60),0)</f>
        <v>0</v>
      </c>
      <c r="G20" s="614">
        <f>'Diseño línea - Carga-Capacidad'!O93</f>
        <v>0</v>
      </c>
      <c r="H20" s="615">
        <f t="shared" si="1"/>
        <v>0</v>
      </c>
      <c r="I20" s="71"/>
      <c r="J20" s="71"/>
      <c r="K20" s="71"/>
      <c r="L20" s="71"/>
      <c r="M20" s="71"/>
      <c r="N20" s="71"/>
      <c r="O20" s="71"/>
    </row>
    <row r="21" spans="1:15" ht="9" customHeight="1" x14ac:dyDescent="0.15">
      <c r="A21" s="71"/>
      <c r="B21" s="71"/>
      <c r="C21" s="133"/>
      <c r="D21" s="616"/>
      <c r="E21" s="133"/>
      <c r="F21" s="133"/>
      <c r="G21" s="133"/>
      <c r="H21" s="133"/>
      <c r="I21" s="71"/>
      <c r="J21" s="71"/>
      <c r="K21" s="71"/>
      <c r="L21" s="71"/>
      <c r="M21" s="71"/>
      <c r="N21" s="71"/>
      <c r="O21" s="71"/>
    </row>
    <row r="22" spans="1:15" ht="20" customHeight="1" x14ac:dyDescent="0.2">
      <c r="A22" s="71"/>
      <c r="B22" s="71"/>
      <c r="C22" s="617" t="s">
        <v>106</v>
      </c>
      <c r="D22" s="618">
        <f>SUM(D16:D20)</f>
        <v>0</v>
      </c>
      <c r="E22" s="619">
        <f t="shared" ref="E22:H22" si="2">SUM(E16:E20)</f>
        <v>0</v>
      </c>
      <c r="F22" s="620">
        <f t="shared" si="2"/>
        <v>0</v>
      </c>
      <c r="G22" s="621">
        <f t="shared" si="2"/>
        <v>0</v>
      </c>
      <c r="H22" s="622">
        <f t="shared" si="2"/>
        <v>0</v>
      </c>
      <c r="I22" s="71"/>
      <c r="J22" s="71"/>
      <c r="K22" s="71"/>
      <c r="L22" s="71"/>
      <c r="M22" s="71"/>
      <c r="N22" s="71"/>
      <c r="O22" s="71"/>
    </row>
    <row r="23" spans="1:15" ht="8" customHeight="1" x14ac:dyDescent="0.15">
      <c r="A23" s="71"/>
      <c r="B23" s="71"/>
      <c r="C23" s="133"/>
      <c r="D23" s="133"/>
      <c r="E23" s="133"/>
      <c r="F23" s="623"/>
      <c r="G23" s="133"/>
      <c r="H23" s="133"/>
      <c r="I23" s="71"/>
      <c r="J23" s="71"/>
      <c r="K23" s="71"/>
      <c r="L23" s="71"/>
      <c r="M23" s="71"/>
      <c r="N23" s="71"/>
      <c r="O23" s="71"/>
    </row>
    <row r="24" spans="1:15" ht="21" customHeight="1" x14ac:dyDescent="0.15">
      <c r="A24" s="71"/>
      <c r="B24" s="71"/>
      <c r="C24" s="133"/>
      <c r="D24" s="133"/>
      <c r="E24" s="133"/>
      <c r="F24" s="624" t="str">
        <f>"("&amp;($H$7/60)*F22&amp;" seg.)"</f>
        <v>(0 seg.)</v>
      </c>
      <c r="G24" s="133"/>
      <c r="H24" s="133"/>
      <c r="I24" s="71"/>
      <c r="J24" s="71"/>
      <c r="K24" s="71"/>
      <c r="L24" s="71"/>
      <c r="M24" s="71"/>
      <c r="N24" s="71"/>
      <c r="O24" s="71"/>
    </row>
    <row r="25" spans="1:15" ht="14" customHeight="1" x14ac:dyDescent="0.15">
      <c r="A25" s="71"/>
      <c r="B25" s="71"/>
      <c r="C25" s="71"/>
      <c r="D25" s="71"/>
      <c r="E25" s="71"/>
      <c r="F25" s="71"/>
      <c r="G25" s="71"/>
      <c r="H25" s="71"/>
      <c r="I25" s="152"/>
      <c r="J25" s="71"/>
      <c r="K25" s="71"/>
      <c r="L25" s="71"/>
      <c r="M25" s="71"/>
      <c r="N25" s="71"/>
      <c r="O25" s="71"/>
    </row>
    <row r="26" spans="1:15" x14ac:dyDescent="0.15">
      <c r="A26" s="71"/>
      <c r="B26" s="71"/>
      <c r="C26" s="71"/>
      <c r="D26" s="71"/>
      <c r="E26" s="71"/>
      <c r="F26" s="71"/>
      <c r="G26" s="71"/>
      <c r="H26" s="71"/>
      <c r="I26" s="71"/>
      <c r="J26" s="71"/>
      <c r="K26" s="71"/>
      <c r="L26" s="71"/>
      <c r="M26" s="71"/>
      <c r="N26" s="71"/>
      <c r="O26" s="71"/>
    </row>
    <row r="27" spans="1:15" x14ac:dyDescent="0.15">
      <c r="A27" s="71"/>
      <c r="B27" s="71"/>
      <c r="C27" s="71"/>
      <c r="D27" s="71"/>
      <c r="E27" s="71"/>
      <c r="F27" s="71"/>
      <c r="G27" s="71"/>
      <c r="H27" s="71"/>
      <c r="I27" s="71"/>
      <c r="J27" s="71"/>
      <c r="K27" s="71"/>
      <c r="L27" s="71"/>
      <c r="M27" s="71"/>
      <c r="N27" s="71"/>
      <c r="O27" s="71"/>
    </row>
    <row r="28" spans="1:15" x14ac:dyDescent="0.15">
      <c r="A28" s="71"/>
      <c r="B28" s="71"/>
      <c r="C28" s="71"/>
      <c r="D28" s="71"/>
      <c r="E28" s="71"/>
      <c r="F28" s="71"/>
      <c r="G28" s="71"/>
      <c r="H28" s="71"/>
      <c r="I28" s="71"/>
      <c r="J28" s="71"/>
      <c r="K28" s="71"/>
      <c r="L28" s="71"/>
      <c r="M28" s="71"/>
      <c r="N28" s="71"/>
      <c r="O28" s="71"/>
    </row>
    <row r="29" spans="1:15" x14ac:dyDescent="0.15">
      <c r="A29" s="71"/>
      <c r="B29" s="71"/>
      <c r="C29" s="71"/>
      <c r="D29" s="71"/>
      <c r="E29" s="71"/>
      <c r="F29" s="71"/>
      <c r="G29" s="71"/>
      <c r="H29" s="71"/>
      <c r="I29" s="71"/>
      <c r="J29" s="71"/>
      <c r="K29" s="71"/>
      <c r="L29" s="71"/>
      <c r="M29" s="71"/>
      <c r="N29" s="71"/>
      <c r="O29" s="71"/>
    </row>
    <row r="30" spans="1:15" x14ac:dyDescent="0.15">
      <c r="A30" s="71"/>
      <c r="B30" s="71"/>
      <c r="C30" s="71"/>
      <c r="D30" s="71"/>
      <c r="E30" s="71"/>
      <c r="F30" s="71"/>
      <c r="G30" s="71"/>
      <c r="H30" s="71"/>
      <c r="I30" s="71"/>
      <c r="J30" s="71"/>
      <c r="K30" s="71"/>
      <c r="L30" s="71"/>
      <c r="M30" s="71"/>
      <c r="N30" s="71"/>
      <c r="O30" s="71"/>
    </row>
    <row r="31" spans="1:15" x14ac:dyDescent="0.15">
      <c r="A31" s="71"/>
      <c r="B31" s="71"/>
      <c r="C31" s="71"/>
      <c r="D31" s="71"/>
      <c r="E31" s="71"/>
      <c r="F31" s="71"/>
      <c r="G31" s="71"/>
      <c r="H31" s="71"/>
      <c r="I31" s="71"/>
      <c r="J31" s="71"/>
      <c r="K31" s="71"/>
      <c r="L31" s="71"/>
      <c r="M31" s="71"/>
      <c r="N31" s="71"/>
      <c r="O31" s="71"/>
    </row>
    <row r="32" spans="1:15" x14ac:dyDescent="0.15">
      <c r="A32" s="71"/>
      <c r="B32" s="71"/>
      <c r="C32" s="71"/>
      <c r="D32" s="71"/>
      <c r="E32" s="71"/>
      <c r="F32" s="71"/>
      <c r="G32" s="71"/>
      <c r="H32" s="71"/>
      <c r="I32" s="71"/>
      <c r="J32" s="71"/>
      <c r="K32" s="71"/>
      <c r="L32" s="71"/>
      <c r="M32" s="71"/>
      <c r="N32" s="71"/>
      <c r="O32" s="71"/>
    </row>
    <row r="33" spans="1:15" x14ac:dyDescent="0.15">
      <c r="A33" s="71"/>
      <c r="B33" s="71"/>
      <c r="C33" s="71"/>
      <c r="D33" s="71"/>
      <c r="E33" s="71"/>
      <c r="F33" s="71"/>
      <c r="G33" s="71"/>
      <c r="H33" s="71"/>
      <c r="I33" s="71"/>
      <c r="J33" s="71"/>
      <c r="K33" s="71"/>
      <c r="L33" s="71"/>
      <c r="M33" s="71"/>
      <c r="N33" s="71"/>
      <c r="O33" s="71"/>
    </row>
    <row r="34" spans="1:15" x14ac:dyDescent="0.15">
      <c r="A34" s="71"/>
      <c r="B34" s="71"/>
      <c r="C34" s="71"/>
      <c r="D34" s="71"/>
      <c r="E34" s="71"/>
      <c r="F34" s="71"/>
      <c r="G34" s="71"/>
      <c r="H34" s="71"/>
      <c r="I34" s="71"/>
      <c r="J34" s="71"/>
      <c r="K34" s="71"/>
      <c r="L34" s="71"/>
      <c r="M34" s="71"/>
      <c r="N34" s="71"/>
      <c r="O34" s="71"/>
    </row>
    <row r="35" spans="1:15" x14ac:dyDescent="0.15">
      <c r="A35" s="71"/>
      <c r="B35" s="71"/>
      <c r="C35" s="71"/>
      <c r="D35" s="71"/>
      <c r="E35" s="71"/>
      <c r="F35" s="71"/>
      <c r="G35" s="71"/>
      <c r="H35" s="71"/>
      <c r="I35" s="71"/>
      <c r="J35" s="71"/>
      <c r="K35" s="71"/>
      <c r="L35" s="71"/>
      <c r="M35" s="71"/>
      <c r="N35" s="71"/>
      <c r="O35" s="71"/>
    </row>
    <row r="36" spans="1:15" x14ac:dyDescent="0.15">
      <c r="A36" s="71"/>
      <c r="B36" s="71"/>
      <c r="C36" s="71"/>
      <c r="D36" s="71"/>
      <c r="E36" s="71"/>
      <c r="F36" s="71"/>
      <c r="G36" s="71"/>
      <c r="H36" s="71"/>
      <c r="I36" s="71"/>
      <c r="J36" s="71"/>
      <c r="K36" s="71"/>
      <c r="L36" s="71"/>
      <c r="M36" s="71"/>
      <c r="N36" s="71"/>
      <c r="O36" s="71"/>
    </row>
    <row r="37" spans="1:15" x14ac:dyDescent="0.15">
      <c r="A37" s="71"/>
      <c r="B37" s="71"/>
      <c r="C37" s="71"/>
      <c r="D37" s="71"/>
      <c r="E37" s="71"/>
      <c r="F37" s="71"/>
      <c r="G37" s="71"/>
      <c r="H37" s="71"/>
      <c r="I37" s="71"/>
      <c r="J37" s="71"/>
      <c r="K37" s="71"/>
      <c r="L37" s="71"/>
      <c r="M37" s="71"/>
      <c r="N37" s="71"/>
      <c r="O37" s="71"/>
    </row>
    <row r="38" spans="1:15" x14ac:dyDescent="0.15">
      <c r="A38" s="71"/>
      <c r="B38" s="71"/>
      <c r="C38" s="71"/>
      <c r="D38" s="71"/>
      <c r="E38" s="71"/>
      <c r="F38" s="71"/>
      <c r="G38" s="71"/>
      <c r="H38" s="71"/>
      <c r="I38" s="71"/>
      <c r="J38" s="71"/>
      <c r="K38" s="71"/>
      <c r="L38" s="71"/>
      <c r="M38" s="71"/>
      <c r="N38" s="71"/>
      <c r="O38" s="71"/>
    </row>
    <row r="39" spans="1:15" x14ac:dyDescent="0.15">
      <c r="A39" s="71"/>
      <c r="B39" s="71"/>
      <c r="C39" s="71"/>
      <c r="D39" s="71"/>
      <c r="E39" s="71"/>
      <c r="F39" s="71"/>
      <c r="G39" s="71"/>
      <c r="H39" s="71"/>
      <c r="I39" s="71"/>
      <c r="J39" s="71"/>
      <c r="K39" s="71"/>
      <c r="L39" s="71"/>
      <c r="M39" s="71"/>
      <c r="N39" s="71"/>
      <c r="O39" s="71"/>
    </row>
    <row r="40" spans="1:15" x14ac:dyDescent="0.15">
      <c r="A40" s="71"/>
      <c r="B40" s="71"/>
      <c r="C40" s="71"/>
      <c r="D40" s="71"/>
      <c r="E40" s="71"/>
      <c r="F40" s="71"/>
      <c r="G40" s="71"/>
      <c r="H40" s="71"/>
      <c r="I40" s="71"/>
      <c r="J40" s="71"/>
      <c r="K40" s="71"/>
      <c r="L40" s="71"/>
      <c r="M40" s="71"/>
      <c r="N40" s="71"/>
      <c r="O40" s="71"/>
    </row>
    <row r="41" spans="1:15" x14ac:dyDescent="0.15">
      <c r="A41" s="71"/>
      <c r="B41" s="71"/>
      <c r="C41" s="71"/>
      <c r="D41" s="71"/>
      <c r="E41" s="71"/>
      <c r="F41" s="71"/>
      <c r="G41" s="71"/>
      <c r="H41" s="71"/>
      <c r="I41" s="71"/>
      <c r="J41" s="71"/>
      <c r="K41" s="71"/>
      <c r="L41" s="71"/>
      <c r="M41" s="71"/>
      <c r="N41" s="71"/>
      <c r="O41" s="71"/>
    </row>
    <row r="42" spans="1:15" x14ac:dyDescent="0.15">
      <c r="A42" s="71"/>
      <c r="B42" s="71"/>
      <c r="C42" s="71"/>
      <c r="D42" s="71"/>
      <c r="E42" s="71"/>
      <c r="F42" s="71"/>
      <c r="G42" s="71"/>
      <c r="H42" s="71"/>
      <c r="I42" s="71"/>
      <c r="J42" s="71"/>
      <c r="K42" s="71"/>
      <c r="L42" s="71"/>
      <c r="M42" s="71"/>
      <c r="N42" s="71"/>
      <c r="O42" s="71"/>
    </row>
    <row r="43" spans="1:15" x14ac:dyDescent="0.15">
      <c r="A43" s="71"/>
      <c r="B43" s="71"/>
      <c r="C43" s="71"/>
      <c r="D43" s="71"/>
      <c r="E43" s="71"/>
      <c r="F43" s="71"/>
      <c r="G43" s="71"/>
      <c r="H43" s="71"/>
      <c r="I43" s="71"/>
      <c r="J43" s="71"/>
      <c r="K43" s="71"/>
      <c r="L43" s="71"/>
      <c r="M43" s="71"/>
      <c r="N43" s="71"/>
      <c r="O43" s="71"/>
    </row>
    <row r="44" spans="1:15" x14ac:dyDescent="0.15">
      <c r="A44" s="71"/>
      <c r="B44" s="71"/>
      <c r="C44" s="71"/>
      <c r="D44" s="71"/>
      <c r="E44" s="71"/>
      <c r="F44" s="71"/>
      <c r="G44" s="71"/>
      <c r="H44" s="71"/>
      <c r="I44" s="71"/>
      <c r="J44" s="71"/>
      <c r="K44" s="71"/>
      <c r="L44" s="71"/>
      <c r="M44" s="71"/>
      <c r="N44" s="71"/>
      <c r="O44" s="71"/>
    </row>
    <row r="45" spans="1:15" x14ac:dyDescent="0.15">
      <c r="A45" s="71"/>
      <c r="B45" s="71"/>
      <c r="C45" s="71"/>
      <c r="D45" s="71"/>
      <c r="E45" s="71"/>
      <c r="F45" s="71"/>
      <c r="G45" s="71"/>
      <c r="H45" s="71"/>
      <c r="I45" s="71"/>
      <c r="J45" s="71"/>
      <c r="K45" s="71"/>
      <c r="L45" s="71"/>
      <c r="M45" s="71"/>
      <c r="N45" s="71"/>
      <c r="O45" s="71"/>
    </row>
    <row r="46" spans="1:15" x14ac:dyDescent="0.15">
      <c r="A46" s="71"/>
      <c r="B46" s="71"/>
      <c r="C46" s="71"/>
      <c r="D46" s="71"/>
      <c r="E46" s="71"/>
      <c r="F46" s="71"/>
      <c r="G46" s="71"/>
      <c r="H46" s="71"/>
      <c r="I46" s="71"/>
      <c r="J46" s="71"/>
      <c r="K46" s="71"/>
      <c r="L46" s="71"/>
      <c r="M46" s="71"/>
      <c r="N46" s="71"/>
      <c r="O46" s="71"/>
    </row>
    <row r="47" spans="1:15" x14ac:dyDescent="0.15">
      <c r="A47" s="71"/>
      <c r="B47" s="71"/>
      <c r="C47" s="71"/>
      <c r="D47" s="71"/>
      <c r="E47" s="71"/>
      <c r="F47" s="71"/>
      <c r="G47" s="71"/>
      <c r="H47" s="71"/>
      <c r="I47" s="71"/>
      <c r="J47" s="71"/>
      <c r="K47" s="71"/>
      <c r="L47" s="71"/>
      <c r="M47" s="71"/>
      <c r="N47" s="71"/>
      <c r="O47" s="71"/>
    </row>
  </sheetData>
  <sheetProtection algorithmName="SHA-512" hashValue="DA9o7elZLpBefej+qP/wOU4R8Xpft63sYrddvVDZujz1pfW86qnQs7Z6wJs8dTy4p3oh9aWL44pUzf+fKo470w==" saltValue="N9UF6ABYg3O+N7pBdWfTzg==" spinCount="100000" sheet="1" objects="1" scenarios="1" formatCells="0"/>
  <mergeCells count="1">
    <mergeCell ref="C13:H1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Z69"/>
  <sheetViews>
    <sheetView showGridLines="0" showRowColHeaders="0" showZeros="0" zoomScale="105" zoomScaleNormal="105" workbookViewId="0">
      <selection activeCell="AC3" sqref="AC3"/>
    </sheetView>
  </sheetViews>
  <sheetFormatPr baseColWidth="10" defaultRowHeight="13" x14ac:dyDescent="0.15"/>
  <cols>
    <col min="1" max="1" width="3.33203125" customWidth="1"/>
    <col min="2" max="2" width="8.83203125" customWidth="1"/>
    <col min="3" max="3" width="1.83203125" customWidth="1"/>
    <col min="4" max="4" width="10.83203125" customWidth="1"/>
    <col min="5" max="5" width="6.33203125" customWidth="1"/>
    <col min="6" max="6" width="6.83203125" customWidth="1"/>
    <col min="7" max="7" width="8.6640625" customWidth="1"/>
    <col min="8" max="8" width="1" customWidth="1"/>
    <col min="9" max="9" width="4.33203125" customWidth="1"/>
    <col min="10" max="10" width="7.33203125" customWidth="1"/>
    <col min="11" max="11" width="8.6640625" customWidth="1"/>
    <col min="12" max="12" width="3.33203125" customWidth="1"/>
    <col min="13" max="13" width="10.83203125" customWidth="1"/>
    <col min="14" max="14" width="6.33203125" customWidth="1"/>
    <col min="15" max="15" width="6.83203125" customWidth="1"/>
    <col min="16" max="16" width="8.6640625" customWidth="1"/>
    <col min="17" max="17" width="1" customWidth="1"/>
    <col min="18" max="18" width="4.33203125" customWidth="1"/>
    <col min="19" max="19" width="7.33203125" customWidth="1"/>
    <col min="20" max="20" width="8.6640625" customWidth="1"/>
    <col min="21" max="21" width="3.33203125" customWidth="1"/>
    <col min="22" max="22" width="10.83203125" customWidth="1"/>
    <col min="23" max="23" width="6.33203125" customWidth="1"/>
    <col min="24" max="24" width="6.83203125" customWidth="1"/>
    <col min="25" max="25" width="8.6640625" customWidth="1"/>
    <col min="26" max="26" width="1" customWidth="1"/>
    <col min="27" max="27" width="4.33203125" customWidth="1"/>
    <col min="28" max="28" width="7.33203125" customWidth="1"/>
    <col min="29" max="29" width="8.6640625" customWidth="1"/>
    <col min="30" max="30" width="3.33203125" customWidth="1"/>
    <col min="31" max="31" width="10.83203125" customWidth="1"/>
    <col min="32" max="32" width="6.33203125" customWidth="1"/>
    <col min="33" max="33" width="6.83203125" customWidth="1"/>
    <col min="34" max="34" width="8.6640625" customWidth="1"/>
    <col min="35" max="35" width="1" customWidth="1"/>
    <col min="36" max="36" width="4.33203125" customWidth="1"/>
    <col min="37" max="37" width="7.33203125" customWidth="1"/>
    <col min="38" max="38" width="8.6640625" customWidth="1"/>
    <col min="39" max="39" width="3.33203125" customWidth="1"/>
    <col min="40" max="40" width="10.83203125" customWidth="1"/>
    <col min="41" max="41" width="6.33203125" customWidth="1"/>
    <col min="42" max="42" width="6.83203125" customWidth="1"/>
    <col min="43" max="43" width="8.6640625" customWidth="1"/>
    <col min="44" max="44" width="1" customWidth="1"/>
    <col min="45" max="45" width="4.33203125" customWidth="1"/>
    <col min="46" max="46" width="7.33203125" customWidth="1"/>
    <col min="47" max="47" width="8.6640625" customWidth="1"/>
    <col min="48" max="48" width="6.83203125" customWidth="1"/>
    <col min="49" max="151" width="10.83203125" customWidth="1"/>
  </cols>
  <sheetData>
    <row r="1" spans="1:54" ht="16" x14ac:dyDescent="0.15">
      <c r="A1" s="71"/>
      <c r="B1" s="71"/>
      <c r="C1" s="71"/>
      <c r="D1" s="71"/>
      <c r="E1" s="71"/>
      <c r="F1" s="71"/>
      <c r="G1" s="71"/>
      <c r="H1" s="71"/>
      <c r="I1" s="71"/>
      <c r="J1" s="71"/>
      <c r="K1" s="71"/>
      <c r="L1" s="71"/>
      <c r="M1" s="71"/>
      <c r="N1" s="71"/>
      <c r="O1" s="484"/>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row>
    <row r="2" spans="1:54" ht="24" customHeight="1" x14ac:dyDescent="0.45">
      <c r="A2" s="71"/>
      <c r="B2" s="485" t="s">
        <v>177</v>
      </c>
      <c r="C2" s="485"/>
      <c r="D2" s="71"/>
      <c r="E2" s="71"/>
      <c r="F2" s="71"/>
      <c r="G2" s="71"/>
      <c r="H2" s="71"/>
      <c r="I2" s="71"/>
      <c r="L2" s="71"/>
      <c r="M2" s="71"/>
      <c r="N2" s="71"/>
      <c r="O2" s="486"/>
      <c r="P2" s="71"/>
      <c r="Q2" s="71"/>
      <c r="R2" s="71"/>
      <c r="S2" s="71"/>
      <c r="T2" s="71"/>
      <c r="U2" s="71"/>
      <c r="V2" s="71"/>
      <c r="W2" s="71"/>
      <c r="X2" s="558" t="s">
        <v>176</v>
      </c>
      <c r="Y2" s="71"/>
      <c r="Z2" s="71"/>
      <c r="AA2" s="71"/>
      <c r="AB2" s="71"/>
      <c r="AC2" s="71"/>
      <c r="AD2" s="71"/>
      <c r="AE2" s="71"/>
      <c r="AF2" s="513"/>
      <c r="AG2" s="71"/>
      <c r="AH2" s="71"/>
      <c r="AI2" s="71"/>
      <c r="AJ2" s="71"/>
      <c r="AK2" s="71"/>
      <c r="AL2" s="71"/>
      <c r="AM2" s="71"/>
      <c r="AN2" s="71"/>
      <c r="AO2" s="71"/>
      <c r="AP2" s="71"/>
      <c r="AQ2" s="71"/>
      <c r="AR2" s="71"/>
      <c r="AS2" s="71"/>
      <c r="AT2" s="71"/>
      <c r="AU2" s="71"/>
      <c r="AV2" s="71"/>
      <c r="AW2" s="71"/>
      <c r="AX2" s="71"/>
      <c r="AY2" s="71"/>
      <c r="AZ2" s="195"/>
      <c r="BA2" s="195"/>
      <c r="BB2" s="195"/>
    </row>
    <row r="3" spans="1:54" ht="18" customHeight="1" x14ac:dyDescent="0.15">
      <c r="A3" s="71"/>
      <c r="B3" s="580" t="s">
        <v>195</v>
      </c>
      <c r="C3" s="579">
        <f>'Nivelado produccion'!D5</f>
        <v>0</v>
      </c>
      <c r="D3" s="71"/>
      <c r="F3" s="580" t="s">
        <v>5</v>
      </c>
      <c r="G3" s="579">
        <f>'Nivelado produccion'!D6</f>
        <v>0</v>
      </c>
      <c r="H3" s="579"/>
      <c r="I3" s="579"/>
      <c r="L3" s="71"/>
      <c r="M3" s="71"/>
      <c r="N3" s="71"/>
      <c r="O3" s="71"/>
      <c r="P3" s="487"/>
      <c r="Q3" s="487"/>
      <c r="R3" s="487"/>
      <c r="S3" s="71"/>
      <c r="T3" s="472"/>
      <c r="U3" s="487"/>
      <c r="V3" s="71"/>
      <c r="W3" s="71"/>
      <c r="X3" s="554"/>
      <c r="Y3" s="555"/>
      <c r="Z3" s="555"/>
      <c r="AA3" s="555"/>
      <c r="AB3" s="567" t="s">
        <v>174</v>
      </c>
      <c r="AC3" s="651" t="s">
        <v>208</v>
      </c>
      <c r="AD3" s="71"/>
      <c r="AE3" s="71"/>
      <c r="AG3" s="71"/>
      <c r="AH3" s="71"/>
      <c r="AI3" s="71"/>
      <c r="AJ3" s="71"/>
      <c r="AK3" s="71"/>
      <c r="AL3" s="71"/>
      <c r="AM3" s="71"/>
      <c r="AN3" s="71"/>
      <c r="AO3" s="71"/>
      <c r="AP3" s="71"/>
      <c r="AQ3" s="71"/>
      <c r="AR3" s="71"/>
      <c r="AS3" s="71"/>
      <c r="AT3" s="71"/>
      <c r="AU3" s="71"/>
      <c r="AV3" s="71"/>
      <c r="AW3" s="71"/>
      <c r="AX3" s="71"/>
      <c r="AY3" s="71"/>
      <c r="BA3" s="71"/>
    </row>
    <row r="4" spans="1:54" ht="18" customHeight="1" x14ac:dyDescent="0.15">
      <c r="A4" s="71"/>
      <c r="B4" s="71"/>
      <c r="C4" s="71"/>
      <c r="D4" s="472"/>
      <c r="E4" s="487"/>
      <c r="F4" s="71"/>
      <c r="G4" s="472"/>
      <c r="H4" s="472"/>
      <c r="I4" s="472"/>
      <c r="J4" s="487"/>
      <c r="K4" s="71"/>
      <c r="L4" s="71"/>
      <c r="M4" s="71"/>
      <c r="N4" s="71"/>
      <c r="O4" s="71"/>
      <c r="P4" s="487"/>
      <c r="Q4" s="487"/>
      <c r="R4" s="487"/>
      <c r="S4" s="71"/>
      <c r="T4" s="472"/>
      <c r="U4" s="487"/>
      <c r="V4" s="71"/>
      <c r="W4" s="71"/>
      <c r="X4" s="556"/>
      <c r="Y4" s="557"/>
      <c r="Z4" s="557"/>
      <c r="AA4" s="557"/>
      <c r="AB4" s="568" t="str">
        <f>COUNTA('Operaciones - Gama ficticia'!C9:G9)&amp;" LINEAS MONOPRODUCTO:"</f>
        <v>0 LINEAS MONOPRODUCTO:</v>
      </c>
      <c r="AC4" s="627" t="str">
        <f>IF(AC3="X","","X")</f>
        <v/>
      </c>
      <c r="AD4" s="71"/>
      <c r="AE4" s="71"/>
      <c r="AF4" s="152"/>
      <c r="AG4" s="71"/>
      <c r="AH4" s="71"/>
      <c r="AI4" s="71"/>
      <c r="AJ4" s="71"/>
      <c r="AK4" s="71"/>
      <c r="AL4" s="71"/>
      <c r="AM4" s="71"/>
      <c r="AN4" s="71"/>
      <c r="AO4" s="71"/>
      <c r="AP4" s="71"/>
      <c r="AQ4" s="71"/>
      <c r="AR4" s="71"/>
      <c r="AS4" s="71"/>
      <c r="AT4" s="71"/>
      <c r="AU4" s="71"/>
      <c r="AV4" s="71"/>
      <c r="AW4" s="71"/>
      <c r="AX4" s="71"/>
      <c r="AY4" s="71"/>
      <c r="AZ4" s="71"/>
      <c r="BA4" s="71"/>
    </row>
    <row r="5" spans="1:54" ht="30" customHeight="1" x14ac:dyDescent="0.4">
      <c r="A5" s="71"/>
      <c r="B5" s="71"/>
      <c r="C5" s="71"/>
      <c r="D5" s="488" t="s">
        <v>178</v>
      </c>
      <c r="E5" s="71"/>
      <c r="F5" s="71"/>
      <c r="G5" s="71"/>
      <c r="H5" s="71"/>
      <c r="I5" s="71"/>
      <c r="J5" s="71"/>
      <c r="K5" s="71"/>
      <c r="L5" s="71"/>
      <c r="M5" s="71"/>
      <c r="N5" s="71"/>
      <c r="O5" s="71"/>
      <c r="P5" s="71"/>
      <c r="Q5" s="71"/>
      <c r="R5" s="71"/>
      <c r="S5" s="71"/>
      <c r="T5" s="71"/>
      <c r="U5" s="71"/>
      <c r="V5" s="71"/>
      <c r="W5" s="71"/>
      <c r="X5" s="745" t="s">
        <v>175</v>
      </c>
      <c r="Y5" s="745"/>
      <c r="Z5" s="745"/>
      <c r="AA5" s="745"/>
      <c r="AB5" s="745"/>
      <c r="AC5" s="745"/>
      <c r="AD5" s="71"/>
      <c r="AE5" s="71"/>
      <c r="AF5" s="656"/>
      <c r="AG5" s="656"/>
      <c r="AH5" s="656"/>
      <c r="AI5" s="656"/>
      <c r="AJ5" s="656"/>
      <c r="AK5" s="656"/>
      <c r="AL5" s="656"/>
      <c r="AM5" s="656"/>
      <c r="AN5" s="656"/>
      <c r="AO5" s="656"/>
      <c r="AP5" s="656"/>
      <c r="AQ5" s="656"/>
      <c r="AR5" s="656"/>
      <c r="AS5" s="656"/>
      <c r="AT5" s="656"/>
      <c r="AU5" s="656"/>
      <c r="AV5" s="656"/>
      <c r="AW5" s="656"/>
      <c r="AX5" s="656"/>
      <c r="AY5" s="656"/>
      <c r="AZ5" s="71"/>
      <c r="BA5" s="71"/>
    </row>
    <row r="6" spans="1:54" ht="18" customHeight="1" x14ac:dyDescent="0.15">
      <c r="A6" s="71"/>
      <c r="B6" s="71"/>
      <c r="C6" s="71"/>
      <c r="D6" s="544" t="s">
        <v>172</v>
      </c>
      <c r="E6" s="71"/>
      <c r="F6" s="71"/>
      <c r="G6" s="71"/>
      <c r="H6" s="71"/>
      <c r="I6" s="71"/>
      <c r="J6" s="71"/>
      <c r="K6" s="489"/>
      <c r="L6" s="489"/>
      <c r="M6" s="152"/>
      <c r="N6" s="152"/>
      <c r="O6" s="71"/>
      <c r="P6" s="71"/>
      <c r="Q6" s="71"/>
      <c r="R6" s="71"/>
      <c r="S6" s="152"/>
      <c r="T6" s="152"/>
      <c r="U6" s="152"/>
      <c r="V6" s="71"/>
      <c r="W6" s="71"/>
      <c r="X6" s="746" t="str">
        <f>"- MONOPRODUCTO: "&amp;'Diseño línea - Carga-Capacidad'!O3&amp;" "&amp;'Diseño línea - Carga-Capacidad'!J3</f>
        <v>- MONOPRODUCTO:  0</v>
      </c>
      <c r="Y6" s="746"/>
      <c r="Z6" s="746"/>
      <c r="AA6" s="746"/>
      <c r="AB6" s="746"/>
      <c r="AC6" s="746"/>
      <c r="AD6" s="71"/>
      <c r="AE6" s="71"/>
      <c r="AF6" s="71"/>
      <c r="AG6" s="71"/>
      <c r="AH6" s="71"/>
      <c r="AI6" s="71"/>
      <c r="AJ6" s="71"/>
      <c r="AK6" s="71"/>
      <c r="AL6" s="71"/>
      <c r="AM6" s="71"/>
      <c r="AN6" s="71"/>
      <c r="AO6" s="71"/>
      <c r="AP6" s="71"/>
      <c r="AQ6" s="71"/>
      <c r="AR6" s="71"/>
      <c r="AS6" s="71"/>
      <c r="AT6" s="71"/>
      <c r="AU6" s="71"/>
      <c r="AV6" s="71"/>
      <c r="AW6" s="71"/>
      <c r="AX6" s="71"/>
      <c r="AY6" s="71"/>
      <c r="AZ6" s="71"/>
      <c r="BA6" s="71"/>
    </row>
    <row r="7" spans="1:54" ht="20" customHeight="1" x14ac:dyDescent="0.2">
      <c r="A7" s="71"/>
      <c r="B7" s="71"/>
      <c r="C7" s="71"/>
      <c r="D7" s="678" t="str">
        <f>IF(G8&gt;0,"Tiempo a operar:","")</f>
        <v/>
      </c>
      <c r="E7" s="687">
        <f>IF($AC$3="X",60*'Tiempos operativa multiproducto'!F$16,'Diseño línea - Carga-Capacidad'!$O$3)</f>
        <v>0</v>
      </c>
      <c r="F7" s="680">
        <f>IF(G8=0,0,"seg.")</f>
        <v>0</v>
      </c>
      <c r="G7" s="498"/>
      <c r="H7" s="498"/>
      <c r="I7" s="498"/>
      <c r="J7" s="498"/>
      <c r="K7" s="678" t="str">
        <f>IF(G8&gt;0,"Entrar cantidad máquinas si hay más de 1","")</f>
        <v/>
      </c>
      <c r="L7" s="679"/>
      <c r="M7" s="678" t="str">
        <f>IF(P8&gt;0,"Tiempo a operar:","")</f>
        <v/>
      </c>
      <c r="N7" s="681">
        <f>IF($AC$3="X",60*'Tiempos operativa multiproducto'!F$17,'Diseño línea - Carga-Capacidad'!$O$3)</f>
        <v>0</v>
      </c>
      <c r="O7" s="680">
        <f>IF(P8=0,0,"seg.")</f>
        <v>0</v>
      </c>
      <c r="P7" s="498"/>
      <c r="Q7" s="498"/>
      <c r="R7" s="498"/>
      <c r="S7" s="498"/>
      <c r="T7" s="678" t="str">
        <f>IF(P8&gt;0,"Entrar cantidad máquinas si hay más de 1","")</f>
        <v/>
      </c>
      <c r="U7" s="498"/>
      <c r="V7" s="678" t="str">
        <f>IF(Y8&gt;0,"Tiempo a operar:","")</f>
        <v/>
      </c>
      <c r="W7" s="681">
        <f>IF($AC$3="X",60*'Tiempos operativa multiproducto'!F$18,'Diseño línea - Carga-Capacidad'!$O$3)</f>
        <v>0</v>
      </c>
      <c r="X7" s="680">
        <f>IF(Y8=0,0,"seg.")</f>
        <v>0</v>
      </c>
      <c r="Y7" s="498"/>
      <c r="Z7" s="498"/>
      <c r="AA7" s="498"/>
      <c r="AB7" s="498"/>
      <c r="AC7" s="678" t="str">
        <f>IF(Y8&gt;0,"Entrar cantidad máquinas si hay más de 1","")</f>
        <v/>
      </c>
      <c r="AD7" s="498"/>
      <c r="AE7" s="678" t="str">
        <f>IF(AH8&gt;0,"Tiempo a operar:","")</f>
        <v/>
      </c>
      <c r="AF7" s="681">
        <f>IF($AC$3="X",60*'Tiempos operativa multiproducto'!F$19,'Diseño línea - Carga-Capacidad'!$O$3)</f>
        <v>0</v>
      </c>
      <c r="AG7" s="680">
        <f>IF(AH8=0,0,"seg.")</f>
        <v>0</v>
      </c>
      <c r="AH7" s="498"/>
      <c r="AI7" s="498"/>
      <c r="AJ7" s="498"/>
      <c r="AK7" s="498"/>
      <c r="AL7" s="678" t="str">
        <f>IF(AH8&gt;0,"Entrar cantidad máquinas si hay más de 1","")</f>
        <v/>
      </c>
      <c r="AM7" s="498"/>
      <c r="AN7" s="678" t="str">
        <f>IF(AQ8&gt;0,"Tiempo a operar:","")</f>
        <v/>
      </c>
      <c r="AO7" s="681">
        <f>IF($AC$3="X",60*'Tiempos operativa multiproducto'!F$20,'Diseño línea - Carga-Capacidad'!$O$3)</f>
        <v>0</v>
      </c>
      <c r="AP7" s="680">
        <f>IF(AQ8=0,0,"seg.")</f>
        <v>0</v>
      </c>
      <c r="AQ7" s="498"/>
      <c r="AR7" s="498"/>
      <c r="AS7" s="498"/>
      <c r="AT7" s="498"/>
      <c r="AU7" s="678" t="str">
        <f>IF(AQ8&gt;0,"Entrar cantidad máquinas si hay más de 1","")</f>
        <v/>
      </c>
      <c r="AV7" s="71"/>
      <c r="AW7" s="71"/>
      <c r="AX7" s="71"/>
      <c r="AY7" s="71"/>
      <c r="AZ7" s="71"/>
      <c r="BA7" s="71"/>
    </row>
    <row r="8" spans="1:54" ht="20" customHeight="1" x14ac:dyDescent="0.2">
      <c r="A8" s="71"/>
      <c r="B8" s="682"/>
      <c r="C8" s="490"/>
      <c r="D8" s="514"/>
      <c r="E8" s="514"/>
      <c r="F8" s="515" t="s">
        <v>10</v>
      </c>
      <c r="G8" s="516">
        <f>'Operaciones - Gama ficticia'!C9</f>
        <v>0</v>
      </c>
      <c r="H8" s="516"/>
      <c r="I8" s="516"/>
      <c r="J8" s="683" t="s">
        <v>217</v>
      </c>
      <c r="K8" s="514"/>
      <c r="L8" s="180"/>
      <c r="M8" s="514"/>
      <c r="N8" s="514"/>
      <c r="O8" s="515" t="s">
        <v>10</v>
      </c>
      <c r="P8" s="516">
        <f>'Operaciones - Gama ficticia'!D9</f>
        <v>0</v>
      </c>
      <c r="Q8" s="516"/>
      <c r="R8" s="516"/>
      <c r="S8" s="683" t="s">
        <v>217</v>
      </c>
      <c r="T8" s="514"/>
      <c r="U8" s="180"/>
      <c r="V8" s="514"/>
      <c r="W8" s="514"/>
      <c r="X8" s="515" t="s">
        <v>10</v>
      </c>
      <c r="Y8" s="516">
        <f>'Operaciones - Gama ficticia'!E9</f>
        <v>0</v>
      </c>
      <c r="Z8" s="516"/>
      <c r="AA8" s="516"/>
      <c r="AB8" s="683" t="s">
        <v>217</v>
      </c>
      <c r="AC8" s="514"/>
      <c r="AD8" s="180"/>
      <c r="AE8" s="514"/>
      <c r="AF8" s="514"/>
      <c r="AG8" s="515" t="s">
        <v>10</v>
      </c>
      <c r="AH8" s="516">
        <f>'Operaciones - Gama ficticia'!F9</f>
        <v>0</v>
      </c>
      <c r="AI8" s="516"/>
      <c r="AJ8" s="516"/>
      <c r="AK8" s="683" t="s">
        <v>217</v>
      </c>
      <c r="AL8" s="514"/>
      <c r="AM8" s="180"/>
      <c r="AN8" s="514"/>
      <c r="AO8" s="514"/>
      <c r="AP8" s="515" t="s">
        <v>10</v>
      </c>
      <c r="AQ8" s="516">
        <f>'Operaciones - Gama ficticia'!G9</f>
        <v>0</v>
      </c>
      <c r="AR8" s="516"/>
      <c r="AS8" s="516"/>
      <c r="AT8" s="683" t="s">
        <v>217</v>
      </c>
      <c r="AU8" s="514"/>
    </row>
    <row r="9" spans="1:54" ht="18" customHeight="1" x14ac:dyDescent="0.15">
      <c r="A9" s="71"/>
      <c r="B9" s="71"/>
      <c r="C9" s="491"/>
      <c r="D9" s="672" t="s">
        <v>213</v>
      </c>
      <c r="E9" s="672"/>
      <c r="F9" s="660"/>
      <c r="G9" s="661"/>
      <c r="H9" s="657"/>
      <c r="I9" s="672" t="s">
        <v>215</v>
      </c>
      <c r="J9" s="626"/>
      <c r="K9" s="517"/>
      <c r="L9" s="492"/>
      <c r="M9" s="672" t="s">
        <v>213</v>
      </c>
      <c r="N9" s="672"/>
      <c r="O9" s="660"/>
      <c r="P9" s="661"/>
      <c r="Q9" s="657"/>
      <c r="R9" s="672" t="s">
        <v>215</v>
      </c>
      <c r="S9" s="626"/>
      <c r="T9" s="517"/>
      <c r="U9" s="492"/>
      <c r="V9" s="672" t="s">
        <v>213</v>
      </c>
      <c r="W9" s="672"/>
      <c r="X9" s="660"/>
      <c r="Y9" s="661"/>
      <c r="Z9" s="657"/>
      <c r="AA9" s="672" t="s">
        <v>215</v>
      </c>
      <c r="AB9" s="626"/>
      <c r="AC9" s="517"/>
      <c r="AD9" s="492"/>
      <c r="AE9" s="672" t="s">
        <v>213</v>
      </c>
      <c r="AF9" s="672"/>
      <c r="AG9" s="660"/>
      <c r="AH9" s="661"/>
      <c r="AI9" s="657"/>
      <c r="AJ9" s="672" t="s">
        <v>215</v>
      </c>
      <c r="AK9" s="626"/>
      <c r="AL9" s="517"/>
      <c r="AM9" s="492"/>
      <c r="AN9" s="672" t="s">
        <v>213</v>
      </c>
      <c r="AO9" s="672"/>
      <c r="AP9" s="660"/>
      <c r="AQ9" s="661"/>
      <c r="AR9" s="657"/>
      <c r="AS9" s="672" t="s">
        <v>215</v>
      </c>
      <c r="AT9" s="626"/>
      <c r="AU9" s="517"/>
    </row>
    <row r="10" spans="1:54" ht="18" customHeight="1" x14ac:dyDescent="0.15">
      <c r="A10" s="71"/>
      <c r="B10" s="581" t="s">
        <v>216</v>
      </c>
      <c r="C10" s="491"/>
      <c r="D10" s="662" t="s">
        <v>212</v>
      </c>
      <c r="E10" s="663" t="s">
        <v>113</v>
      </c>
      <c r="F10" s="663" t="s">
        <v>209</v>
      </c>
      <c r="G10" s="664" t="s">
        <v>210</v>
      </c>
      <c r="H10" s="658"/>
      <c r="I10" s="676" t="s">
        <v>211</v>
      </c>
      <c r="J10" s="677" t="s">
        <v>214</v>
      </c>
      <c r="K10" s="518" t="s">
        <v>210</v>
      </c>
      <c r="L10" s="492"/>
      <c r="M10" s="662" t="s">
        <v>212</v>
      </c>
      <c r="N10" s="663" t="s">
        <v>113</v>
      </c>
      <c r="O10" s="663" t="s">
        <v>209</v>
      </c>
      <c r="P10" s="664" t="s">
        <v>210</v>
      </c>
      <c r="Q10" s="658"/>
      <c r="R10" s="676" t="s">
        <v>211</v>
      </c>
      <c r="S10" s="677" t="s">
        <v>214</v>
      </c>
      <c r="T10" s="518" t="s">
        <v>210</v>
      </c>
      <c r="U10" s="492"/>
      <c r="V10" s="662" t="s">
        <v>212</v>
      </c>
      <c r="W10" s="663" t="s">
        <v>113</v>
      </c>
      <c r="X10" s="663" t="s">
        <v>209</v>
      </c>
      <c r="Y10" s="664" t="s">
        <v>210</v>
      </c>
      <c r="Z10" s="658"/>
      <c r="AA10" s="676" t="s">
        <v>211</v>
      </c>
      <c r="AB10" s="677" t="s">
        <v>214</v>
      </c>
      <c r="AC10" s="518" t="s">
        <v>210</v>
      </c>
      <c r="AD10" s="492"/>
      <c r="AE10" s="662" t="s">
        <v>212</v>
      </c>
      <c r="AF10" s="663" t="s">
        <v>113</v>
      </c>
      <c r="AG10" s="663" t="s">
        <v>209</v>
      </c>
      <c r="AH10" s="664" t="s">
        <v>210</v>
      </c>
      <c r="AI10" s="658"/>
      <c r="AJ10" s="676" t="s">
        <v>211</v>
      </c>
      <c r="AK10" s="677" t="s">
        <v>214</v>
      </c>
      <c r="AL10" s="518" t="s">
        <v>210</v>
      </c>
      <c r="AM10" s="492"/>
      <c r="AN10" s="662" t="s">
        <v>212</v>
      </c>
      <c r="AO10" s="663" t="s">
        <v>113</v>
      </c>
      <c r="AP10" s="663" t="s">
        <v>209</v>
      </c>
      <c r="AQ10" s="664" t="s">
        <v>210</v>
      </c>
      <c r="AR10" s="658"/>
      <c r="AS10" s="676" t="s">
        <v>211</v>
      </c>
      <c r="AT10" s="677" t="s">
        <v>214</v>
      </c>
      <c r="AU10" s="518" t="s">
        <v>210</v>
      </c>
    </row>
    <row r="11" spans="1:54" ht="16" customHeight="1" x14ac:dyDescent="0.15">
      <c r="A11" s="71"/>
      <c r="B11" s="523">
        <f>'Operaciones - Gama ficticia'!H10</f>
        <v>0</v>
      </c>
      <c r="C11" s="493"/>
      <c r="D11" s="665">
        <f>IF($AC$3="X",'Diseño línea - Carga-Capacidad'!T60,'Diseño línea - Carga-Capacidad'!E10)</f>
        <v>0</v>
      </c>
      <c r="E11" s="666"/>
      <c r="F11" s="666"/>
      <c r="G11" s="667">
        <f>IF(F11=0,0,SUMIF(E$11:E$40,E11,D$11:D$40)/F11)</f>
        <v>0</v>
      </c>
      <c r="H11" s="659">
        <f>IF('Operaciones - Gama ficticia'!P10=0,0,"           "&amp;1)</f>
        <v>0</v>
      </c>
      <c r="I11" s="673"/>
      <c r="J11" s="684">
        <f>IF(OR(E$7=0,H11=0),0,'Diseño línea - Carga-Capacidad'!$E$7/(E$7/('Operaciones - Gama ficticia'!P10/IF(I11&gt;0,I11,H11))))</f>
        <v>0</v>
      </c>
      <c r="K11" s="519">
        <f>IF(F11=0,0,_xlfn.MAXIFS(J$11:J$40,E$11:E$40,E11))</f>
        <v>0</v>
      </c>
      <c r="L11" s="494"/>
      <c r="M11" s="665">
        <f>IF($AC$3="X",'Diseño línea - Carga-Capacidad'!V60,'Diseño línea - Carga-Capacidad'!I10)</f>
        <v>0</v>
      </c>
      <c r="N11" s="666"/>
      <c r="O11" s="666"/>
      <c r="P11" s="667">
        <f>IF(O11=0,0,SUMIF(N$11:N$40,N11,M$11:M$40)/O11)</f>
        <v>0</v>
      </c>
      <c r="Q11" s="659">
        <f>IF('Operaciones - Gama ficticia'!W10=0,0,"           "&amp;1)</f>
        <v>0</v>
      </c>
      <c r="R11" s="673"/>
      <c r="S11" s="684">
        <f>IF(OR(N$7=0,Q11=0),0,'Diseño línea - Carga-Capacidad'!$I$7/(N$7/('Operaciones - Gama ficticia'!W10/IF(R11&gt;0,R11,Q11))))</f>
        <v>0</v>
      </c>
      <c r="T11" s="519">
        <f>IF(O11=0,0,_xlfn.MAXIFS(S$11:S$40,N$11:N$40,N11))</f>
        <v>0</v>
      </c>
      <c r="U11" s="494"/>
      <c r="V11" s="665">
        <f>IF($AC$3="X",'Diseño línea - Carga-Capacidad'!X60,'Diseño línea - Carga-Capacidad'!M10)</f>
        <v>0</v>
      </c>
      <c r="W11" s="666"/>
      <c r="X11" s="666"/>
      <c r="Y11" s="667">
        <f>IF(X11=0,0,SUMIF(W$11:W$40,W11,V$11:V$40)/X11)</f>
        <v>0</v>
      </c>
      <c r="Z11" s="659">
        <f>IF('Operaciones - Gama ficticia'!AD10=0,0,"           "&amp;1)</f>
        <v>0</v>
      </c>
      <c r="AA11" s="673"/>
      <c r="AB11" s="684">
        <f>IF(OR(W$7=0,Z11=0),0,'Diseño línea - Carga-Capacidad'!$M$7/(W$7/('Operaciones - Gama ficticia'!AD10/IF(AA11&gt;0,AA11,Z11))))</f>
        <v>0</v>
      </c>
      <c r="AC11" s="519">
        <f>IF(X11=0,0,_xlfn.MAXIFS(AB$11:AB$40,W$11:W$40,W11))</f>
        <v>0</v>
      </c>
      <c r="AD11" s="494"/>
      <c r="AE11" s="665">
        <f>IF($AC$3="X",'Diseño línea - Carga-Capacidad'!Z60,'Diseño línea - Carga-Capacidad'!Q10)</f>
        <v>0</v>
      </c>
      <c r="AF11" s="666"/>
      <c r="AG11" s="666"/>
      <c r="AH11" s="667">
        <f>IF(AG11=0,0,SUMIF(AF$11:AF$40,AF11,AE$11:AE$40)/AG11)</f>
        <v>0</v>
      </c>
      <c r="AI11" s="659">
        <f>IF('Operaciones - Gama ficticia'!AK10=0,0,"           "&amp;1)</f>
        <v>0</v>
      </c>
      <c r="AJ11" s="673"/>
      <c r="AK11" s="684">
        <f>IF(OR(AF$7=0,AI11=0),0,'Diseño línea - Carga-Capacidad'!$Q$7/(AF$7/('Operaciones - Gama ficticia'!AK10/IF(AJ11&gt;0,AJ11,AI11))))</f>
        <v>0</v>
      </c>
      <c r="AL11" s="519">
        <f>IF(AG11=0,0,_xlfn.MAXIFS(AK$11:AK$40,AF$11:AF$40,AF11))</f>
        <v>0</v>
      </c>
      <c r="AM11" s="494"/>
      <c r="AN11" s="665">
        <f>IF($AC$3="X",'Diseño línea - Carga-Capacidad'!AB60,'Diseño línea - Carga-Capacidad'!U10)</f>
        <v>0</v>
      </c>
      <c r="AO11" s="666"/>
      <c r="AP11" s="666"/>
      <c r="AQ11" s="667">
        <f>IF(AP11=0,0,SUMIF(AO$11:AO$40,AO11,AN$11:AN$40)/AP11)</f>
        <v>0</v>
      </c>
      <c r="AR11" s="659">
        <f>IF('Operaciones - Gama ficticia'!AR10=0,0,"           "&amp;1)</f>
        <v>0</v>
      </c>
      <c r="AS11" s="673"/>
      <c r="AT11" s="684">
        <f>IF(OR(AO$7=0,AR11=0),0,'Diseño línea - Carga-Capacidad'!$U$7/(AO$7/('Operaciones - Gama ficticia'!AR10/IF(AS11&gt;0,AS11,AR11))))</f>
        <v>0</v>
      </c>
      <c r="AU11" s="519">
        <f>IF(AP11=0,0,_xlfn.MAXIFS(AT$11:AT$40,AO$11:AO$40,AO11))</f>
        <v>0</v>
      </c>
    </row>
    <row r="12" spans="1:54" ht="13" customHeight="1" x14ac:dyDescent="0.15">
      <c r="A12" s="71"/>
      <c r="B12" s="523">
        <f>'Operaciones - Gama ficticia'!H11</f>
        <v>0</v>
      </c>
      <c r="C12" s="495"/>
      <c r="D12" s="668">
        <f>IF($AC$3="X",'Diseño línea - Carga-Capacidad'!T61,'Diseño línea - Carga-Capacidad'!E11)</f>
        <v>0</v>
      </c>
      <c r="E12" s="688"/>
      <c r="F12" s="688"/>
      <c r="G12" s="671">
        <f t="shared" ref="G12:G40" si="0">IF(F12=0,0,SUMIF(E$11:E$40,E12,D$11:D$40)/F12)</f>
        <v>0</v>
      </c>
      <c r="H12" s="659">
        <f>IF('Operaciones - Gama ficticia'!P11=0,0,"           "&amp;1)</f>
        <v>0</v>
      </c>
      <c r="I12" s="674"/>
      <c r="J12" s="686">
        <f>IF(OR(E$7=0,H12=0),0,'Diseño línea - Carga-Capacidad'!$E$7/(E$7/('Operaciones - Gama ficticia'!P11/IF(I12&gt;0,I12,H12))))</f>
        <v>0</v>
      </c>
      <c r="K12" s="522">
        <f t="shared" ref="K12:K40" si="1">IF(F12=0,0,_xlfn.MAXIFS(J$11:J$40,E$11:E$40,E12))</f>
        <v>0</v>
      </c>
      <c r="L12" s="494"/>
      <c r="M12" s="668">
        <f>IF($AC$3="X",'Diseño línea - Carga-Capacidad'!V61,'Diseño línea - Carga-Capacidad'!I11)</f>
        <v>0</v>
      </c>
      <c r="N12" s="688"/>
      <c r="O12" s="688"/>
      <c r="P12" s="671">
        <f t="shared" ref="P12:P40" si="2">IF(O12=0,0,SUMIF(N$11:N$40,N12,M$11:M$40)/O12)</f>
        <v>0</v>
      </c>
      <c r="Q12" s="659">
        <f>IF('Operaciones - Gama ficticia'!W11=0,0,"           "&amp;1)</f>
        <v>0</v>
      </c>
      <c r="R12" s="674"/>
      <c r="S12" s="686">
        <f>IF(OR(N$7=0,Q12=0),0,'Diseño línea - Carga-Capacidad'!$I$7/(N$7/('Operaciones - Gama ficticia'!W11/IF(R12&gt;0,R12,Q12))))</f>
        <v>0</v>
      </c>
      <c r="T12" s="522">
        <f t="shared" ref="T12:T40" si="3">IF(O12=0,0,_xlfn.MAXIFS(S$11:S$40,N$11:N$40,N12))</f>
        <v>0</v>
      </c>
      <c r="U12" s="494"/>
      <c r="V12" s="668">
        <f>IF($AC$3="X",'Diseño línea - Carga-Capacidad'!X61,'Diseño línea - Carga-Capacidad'!M11)</f>
        <v>0</v>
      </c>
      <c r="W12" s="688"/>
      <c r="X12" s="688"/>
      <c r="Y12" s="671">
        <f t="shared" ref="Y12:Y40" si="4">IF(X12=0,0,SUMIF(W$11:W$40,W12,V$11:V$40)/X12)</f>
        <v>0</v>
      </c>
      <c r="Z12" s="659">
        <f>IF('Operaciones - Gama ficticia'!AD11=0,0,"           "&amp;1)</f>
        <v>0</v>
      </c>
      <c r="AA12" s="674"/>
      <c r="AB12" s="686">
        <f>IF(OR(W$7=0,Z12=0),0,'Diseño línea - Carga-Capacidad'!$M$7/(W$7/('Operaciones - Gama ficticia'!AD11/IF(AA12&gt;0,AA12,Z12))))</f>
        <v>0</v>
      </c>
      <c r="AC12" s="522">
        <f t="shared" ref="AC12:AC40" si="5">IF(X12=0,0,_xlfn.MAXIFS(AB$11:AB$40,W$11:W$40,W12))</f>
        <v>0</v>
      </c>
      <c r="AD12" s="494"/>
      <c r="AE12" s="668">
        <f>IF($AC$3="X",'Diseño línea - Carga-Capacidad'!Z61,'Diseño línea - Carga-Capacidad'!Q11)</f>
        <v>0</v>
      </c>
      <c r="AF12" s="688"/>
      <c r="AG12" s="688"/>
      <c r="AH12" s="671">
        <f t="shared" ref="AH12:AH40" si="6">IF(AG12=0,0,SUMIF(AF$11:AF$40,AF12,AE$11:AE$40)/AG12)</f>
        <v>0</v>
      </c>
      <c r="AI12" s="659">
        <f>IF('Operaciones - Gama ficticia'!AK11=0,0,"           "&amp;1)</f>
        <v>0</v>
      </c>
      <c r="AJ12" s="674"/>
      <c r="AK12" s="686">
        <f>IF(OR(AF$7=0,AI12=0),0,'Diseño línea - Carga-Capacidad'!$Q$7/(AF$7/('Operaciones - Gama ficticia'!AK11/IF(AJ12&gt;0,AJ12,AI12))))</f>
        <v>0</v>
      </c>
      <c r="AL12" s="522">
        <f t="shared" ref="AL12:AL40" si="7">IF(AG12=0,0,_xlfn.MAXIFS(AK$11:AK$40,AF$11:AF$40,AF12))</f>
        <v>0</v>
      </c>
      <c r="AM12" s="494"/>
      <c r="AN12" s="668">
        <f>IF($AC$3="X",'Diseño línea - Carga-Capacidad'!AB61,'Diseño línea - Carga-Capacidad'!U11)</f>
        <v>0</v>
      </c>
      <c r="AO12" s="688"/>
      <c r="AP12" s="688"/>
      <c r="AQ12" s="671">
        <f t="shared" ref="AQ12:AQ40" si="8">IF(AP12=0,0,SUMIF(AO$11:AO$40,AO12,AN$11:AN$40)/AP12)</f>
        <v>0</v>
      </c>
      <c r="AR12" s="659">
        <f>IF('Operaciones - Gama ficticia'!AR11=0,0,"           "&amp;1)</f>
        <v>0</v>
      </c>
      <c r="AS12" s="674"/>
      <c r="AT12" s="686">
        <f>IF(OR(AO$7=0,AR12=0),0,'Diseño línea - Carga-Capacidad'!$U$7/(AO$7/('Operaciones - Gama ficticia'!AR11/IF(AS12&gt;0,AS12,AR12))))</f>
        <v>0</v>
      </c>
      <c r="AU12" s="522">
        <f t="shared" ref="AU12:AU40" si="9">IF(AP12=0,0,_xlfn.MAXIFS(AT$11:AT$40,AO$11:AO$40,AO12))</f>
        <v>0</v>
      </c>
    </row>
    <row r="13" spans="1:54" ht="13" customHeight="1" x14ac:dyDescent="0.15">
      <c r="A13" s="71"/>
      <c r="B13" s="523">
        <f>'Operaciones - Gama ficticia'!H12</f>
        <v>0</v>
      </c>
      <c r="C13" s="495"/>
      <c r="D13" s="668">
        <f>IF($AC$3="X",'Diseño línea - Carga-Capacidad'!T62,'Diseño línea - Carga-Capacidad'!E12)</f>
        <v>0</v>
      </c>
      <c r="E13" s="669"/>
      <c r="F13" s="669"/>
      <c r="G13" s="670">
        <f t="shared" si="0"/>
        <v>0</v>
      </c>
      <c r="H13" s="659">
        <f>IF('Operaciones - Gama ficticia'!P12=0,0,"           "&amp;1)</f>
        <v>0</v>
      </c>
      <c r="I13" s="675"/>
      <c r="J13" s="685">
        <f>IF(OR(E$7=0,H13=0),0,'Diseño línea - Carga-Capacidad'!$E$7/(E$7/('Operaciones - Gama ficticia'!P12/IF(I13&gt;0,I13,H13))))</f>
        <v>0</v>
      </c>
      <c r="K13" s="519">
        <f t="shared" si="1"/>
        <v>0</v>
      </c>
      <c r="L13" s="494"/>
      <c r="M13" s="668">
        <f>IF($AC$3="X",'Diseño línea - Carga-Capacidad'!V62,'Diseño línea - Carga-Capacidad'!I12)</f>
        <v>0</v>
      </c>
      <c r="N13" s="669"/>
      <c r="O13" s="669"/>
      <c r="P13" s="670">
        <f t="shared" si="2"/>
        <v>0</v>
      </c>
      <c r="Q13" s="659">
        <f>IF('Operaciones - Gama ficticia'!W12=0,0,"           "&amp;1)</f>
        <v>0</v>
      </c>
      <c r="R13" s="675"/>
      <c r="S13" s="685">
        <f>IF(OR(N$7=0,Q13=0),0,'Diseño línea - Carga-Capacidad'!$I$7/(N$7/('Operaciones - Gama ficticia'!W12/IF(R13&gt;0,R13,Q13))))</f>
        <v>0</v>
      </c>
      <c r="T13" s="519">
        <f t="shared" si="3"/>
        <v>0</v>
      </c>
      <c r="U13" s="494"/>
      <c r="V13" s="668">
        <f>IF($AC$3="X",'Diseño línea - Carga-Capacidad'!X62,'Diseño línea - Carga-Capacidad'!M12)</f>
        <v>0</v>
      </c>
      <c r="W13" s="669"/>
      <c r="X13" s="669"/>
      <c r="Y13" s="670">
        <f t="shared" si="4"/>
        <v>0</v>
      </c>
      <c r="Z13" s="659">
        <f>IF('Operaciones - Gama ficticia'!AD12=0,0,"           "&amp;1)</f>
        <v>0</v>
      </c>
      <c r="AA13" s="675"/>
      <c r="AB13" s="685">
        <f>IF(OR(W$7=0,Z13=0),0,'Diseño línea - Carga-Capacidad'!$M$7/(W$7/('Operaciones - Gama ficticia'!AD12/IF(AA13&gt;0,AA13,Z13))))</f>
        <v>0</v>
      </c>
      <c r="AC13" s="519">
        <f t="shared" si="5"/>
        <v>0</v>
      </c>
      <c r="AD13" s="494"/>
      <c r="AE13" s="668">
        <f>IF($AC$3="X",'Diseño línea - Carga-Capacidad'!Z62,'Diseño línea - Carga-Capacidad'!Q12)</f>
        <v>0</v>
      </c>
      <c r="AF13" s="669"/>
      <c r="AG13" s="669"/>
      <c r="AH13" s="670">
        <f t="shared" si="6"/>
        <v>0</v>
      </c>
      <c r="AI13" s="659">
        <f>IF('Operaciones - Gama ficticia'!AK12=0,0,"           "&amp;1)</f>
        <v>0</v>
      </c>
      <c r="AJ13" s="675"/>
      <c r="AK13" s="685">
        <f>IF(OR(AF$7=0,AI13=0),0,'Diseño línea - Carga-Capacidad'!$Q$7/(AF$7/('Operaciones - Gama ficticia'!AK12/IF(AJ13&gt;0,AJ13,AI13))))</f>
        <v>0</v>
      </c>
      <c r="AL13" s="519">
        <f t="shared" si="7"/>
        <v>0</v>
      </c>
      <c r="AM13" s="494"/>
      <c r="AN13" s="668">
        <f>IF($AC$3="X",'Diseño línea - Carga-Capacidad'!AB62,'Diseño línea - Carga-Capacidad'!U12)</f>
        <v>0</v>
      </c>
      <c r="AO13" s="669"/>
      <c r="AP13" s="669"/>
      <c r="AQ13" s="670">
        <f t="shared" si="8"/>
        <v>0</v>
      </c>
      <c r="AR13" s="659">
        <f>IF('Operaciones - Gama ficticia'!AR12=0,0,"           "&amp;1)</f>
        <v>0</v>
      </c>
      <c r="AS13" s="675"/>
      <c r="AT13" s="685">
        <f>IF(OR(AO$7=0,AR13=0),0,'Diseño línea - Carga-Capacidad'!$U$7/(AO$7/('Operaciones - Gama ficticia'!AR12/IF(AS13&gt;0,AS13,AR13))))</f>
        <v>0</v>
      </c>
      <c r="AU13" s="519">
        <f t="shared" si="9"/>
        <v>0</v>
      </c>
    </row>
    <row r="14" spans="1:54" ht="13" customHeight="1" x14ac:dyDescent="0.15">
      <c r="A14" s="71"/>
      <c r="B14" s="523">
        <f>'Operaciones - Gama ficticia'!H13</f>
        <v>0</v>
      </c>
      <c r="C14" s="495"/>
      <c r="D14" s="668">
        <f>IF($AC$3="X",'Diseño línea - Carga-Capacidad'!T63,'Diseño línea - Carga-Capacidad'!E13)</f>
        <v>0</v>
      </c>
      <c r="E14" s="688"/>
      <c r="F14" s="688"/>
      <c r="G14" s="671">
        <f t="shared" si="0"/>
        <v>0</v>
      </c>
      <c r="H14" s="659">
        <f>IF('Operaciones - Gama ficticia'!P13=0,0,"           "&amp;1)</f>
        <v>0</v>
      </c>
      <c r="I14" s="674"/>
      <c r="J14" s="686">
        <f>IF(OR(E$7=0,H14=0),0,'Diseño línea - Carga-Capacidad'!$E$7/(E$7/('Operaciones - Gama ficticia'!P13/IF(I14&gt;0,I14,H14))))</f>
        <v>0</v>
      </c>
      <c r="K14" s="522">
        <f t="shared" si="1"/>
        <v>0</v>
      </c>
      <c r="L14" s="494"/>
      <c r="M14" s="668">
        <f>IF($AC$3="X",'Diseño línea - Carga-Capacidad'!V63,'Diseño línea - Carga-Capacidad'!I13)</f>
        <v>0</v>
      </c>
      <c r="N14" s="688"/>
      <c r="O14" s="688"/>
      <c r="P14" s="671">
        <f t="shared" si="2"/>
        <v>0</v>
      </c>
      <c r="Q14" s="659">
        <f>IF('Operaciones - Gama ficticia'!W13=0,0,"           "&amp;1)</f>
        <v>0</v>
      </c>
      <c r="R14" s="674"/>
      <c r="S14" s="686">
        <f>IF(OR(N$7=0,Q14=0),0,'Diseño línea - Carga-Capacidad'!$I$7/(N$7/('Operaciones - Gama ficticia'!W13/IF(R14&gt;0,R14,Q14))))</f>
        <v>0</v>
      </c>
      <c r="T14" s="522">
        <f t="shared" si="3"/>
        <v>0</v>
      </c>
      <c r="U14" s="494"/>
      <c r="V14" s="668">
        <f>IF($AC$3="X",'Diseño línea - Carga-Capacidad'!X63,'Diseño línea - Carga-Capacidad'!M13)</f>
        <v>0</v>
      </c>
      <c r="W14" s="688"/>
      <c r="X14" s="688"/>
      <c r="Y14" s="671">
        <f t="shared" si="4"/>
        <v>0</v>
      </c>
      <c r="Z14" s="659">
        <f>IF('Operaciones - Gama ficticia'!AD13=0,0,"           "&amp;1)</f>
        <v>0</v>
      </c>
      <c r="AA14" s="674"/>
      <c r="AB14" s="686">
        <f>IF(OR(W$7=0,Z14=0),0,'Diseño línea - Carga-Capacidad'!$M$7/(W$7/('Operaciones - Gama ficticia'!AD13/IF(AA14&gt;0,AA14,Z14))))</f>
        <v>0</v>
      </c>
      <c r="AC14" s="522">
        <f t="shared" si="5"/>
        <v>0</v>
      </c>
      <c r="AD14" s="494"/>
      <c r="AE14" s="668">
        <f>IF($AC$3="X",'Diseño línea - Carga-Capacidad'!Z63,'Diseño línea - Carga-Capacidad'!Q13)</f>
        <v>0</v>
      </c>
      <c r="AF14" s="688"/>
      <c r="AG14" s="688"/>
      <c r="AH14" s="671">
        <f t="shared" si="6"/>
        <v>0</v>
      </c>
      <c r="AI14" s="659">
        <f>IF('Operaciones - Gama ficticia'!AK13=0,0,"           "&amp;1)</f>
        <v>0</v>
      </c>
      <c r="AJ14" s="674"/>
      <c r="AK14" s="686">
        <f>IF(OR(AF$7=0,AI14=0),0,'Diseño línea - Carga-Capacidad'!$Q$7/(AF$7/('Operaciones - Gama ficticia'!AK13/IF(AJ14&gt;0,AJ14,AI14))))</f>
        <v>0</v>
      </c>
      <c r="AL14" s="522">
        <f t="shared" si="7"/>
        <v>0</v>
      </c>
      <c r="AM14" s="494"/>
      <c r="AN14" s="668">
        <f>IF($AC$3="X",'Diseño línea - Carga-Capacidad'!AB63,'Diseño línea - Carga-Capacidad'!U13)</f>
        <v>0</v>
      </c>
      <c r="AO14" s="688"/>
      <c r="AP14" s="688"/>
      <c r="AQ14" s="671">
        <f t="shared" si="8"/>
        <v>0</v>
      </c>
      <c r="AR14" s="659">
        <f>IF('Operaciones - Gama ficticia'!AR13=0,0,"           "&amp;1)</f>
        <v>0</v>
      </c>
      <c r="AS14" s="674"/>
      <c r="AT14" s="686">
        <f>IF(OR(AO$7=0,AR14=0),0,'Diseño línea - Carga-Capacidad'!$U$7/(AO$7/('Operaciones - Gama ficticia'!AR13/IF(AS14&gt;0,AS14,AR14))))</f>
        <v>0</v>
      </c>
      <c r="AU14" s="522">
        <f t="shared" si="9"/>
        <v>0</v>
      </c>
    </row>
    <row r="15" spans="1:54" ht="13" customHeight="1" x14ac:dyDescent="0.15">
      <c r="A15" s="71"/>
      <c r="B15" s="523">
        <f>'Operaciones - Gama ficticia'!H14</f>
        <v>0</v>
      </c>
      <c r="C15" s="495"/>
      <c r="D15" s="668">
        <f>IF($AC$3="X",'Diseño línea - Carga-Capacidad'!T64,'Diseño línea - Carga-Capacidad'!E14)</f>
        <v>0</v>
      </c>
      <c r="E15" s="669"/>
      <c r="F15" s="669"/>
      <c r="G15" s="670">
        <f t="shared" si="0"/>
        <v>0</v>
      </c>
      <c r="H15" s="659">
        <f>IF('Operaciones - Gama ficticia'!P14=0,0,"           "&amp;1)</f>
        <v>0</v>
      </c>
      <c r="I15" s="675"/>
      <c r="J15" s="685">
        <f>IF(OR(E$7=0,H15=0),0,'Diseño línea - Carga-Capacidad'!$E$7/(E$7/('Operaciones - Gama ficticia'!P14/IF(I15&gt;0,I15,H15))))</f>
        <v>0</v>
      </c>
      <c r="K15" s="519">
        <f t="shared" si="1"/>
        <v>0</v>
      </c>
      <c r="L15" s="494"/>
      <c r="M15" s="668">
        <f>IF($AC$3="X",'Diseño línea - Carga-Capacidad'!V64,'Diseño línea - Carga-Capacidad'!I14)</f>
        <v>0</v>
      </c>
      <c r="N15" s="669"/>
      <c r="O15" s="669"/>
      <c r="P15" s="670">
        <f t="shared" si="2"/>
        <v>0</v>
      </c>
      <c r="Q15" s="659">
        <f>IF('Operaciones - Gama ficticia'!W14=0,0,"           "&amp;1)</f>
        <v>0</v>
      </c>
      <c r="R15" s="675"/>
      <c r="S15" s="685">
        <f>IF(OR(N$7=0,Q15=0),0,'Diseño línea - Carga-Capacidad'!$I$7/(N$7/('Operaciones - Gama ficticia'!W14/IF(R15&gt;0,R15,Q15))))</f>
        <v>0</v>
      </c>
      <c r="T15" s="519">
        <f t="shared" si="3"/>
        <v>0</v>
      </c>
      <c r="U15" s="494"/>
      <c r="V15" s="668">
        <f>IF($AC$3="X",'Diseño línea - Carga-Capacidad'!X64,'Diseño línea - Carga-Capacidad'!M14)</f>
        <v>0</v>
      </c>
      <c r="W15" s="669"/>
      <c r="X15" s="669"/>
      <c r="Y15" s="670">
        <f t="shared" si="4"/>
        <v>0</v>
      </c>
      <c r="Z15" s="659">
        <f>IF('Operaciones - Gama ficticia'!AD14=0,0,"           "&amp;1)</f>
        <v>0</v>
      </c>
      <c r="AA15" s="675"/>
      <c r="AB15" s="685">
        <f>IF(OR(W$7=0,Z15=0),0,'Diseño línea - Carga-Capacidad'!$M$7/(W$7/('Operaciones - Gama ficticia'!AD14/IF(AA15&gt;0,AA15,Z15))))</f>
        <v>0</v>
      </c>
      <c r="AC15" s="519">
        <f t="shared" si="5"/>
        <v>0</v>
      </c>
      <c r="AD15" s="494"/>
      <c r="AE15" s="668">
        <f>IF($AC$3="X",'Diseño línea - Carga-Capacidad'!Z64,'Diseño línea - Carga-Capacidad'!Q14)</f>
        <v>0</v>
      </c>
      <c r="AF15" s="669"/>
      <c r="AG15" s="669"/>
      <c r="AH15" s="670">
        <f t="shared" si="6"/>
        <v>0</v>
      </c>
      <c r="AI15" s="659">
        <f>IF('Operaciones - Gama ficticia'!AK14=0,0,"           "&amp;1)</f>
        <v>0</v>
      </c>
      <c r="AJ15" s="675"/>
      <c r="AK15" s="685">
        <f>IF(OR(AF$7=0,AI15=0),0,'Diseño línea - Carga-Capacidad'!$Q$7/(AF$7/('Operaciones - Gama ficticia'!AK14/IF(AJ15&gt;0,AJ15,AI15))))</f>
        <v>0</v>
      </c>
      <c r="AL15" s="519">
        <f t="shared" si="7"/>
        <v>0</v>
      </c>
      <c r="AM15" s="494"/>
      <c r="AN15" s="668">
        <f>IF($AC$3="X",'Diseño línea - Carga-Capacidad'!AB64,'Diseño línea - Carga-Capacidad'!U14)</f>
        <v>0</v>
      </c>
      <c r="AO15" s="669"/>
      <c r="AP15" s="669"/>
      <c r="AQ15" s="670">
        <f t="shared" si="8"/>
        <v>0</v>
      </c>
      <c r="AR15" s="659">
        <f>IF('Operaciones - Gama ficticia'!AR14=0,0,"           "&amp;1)</f>
        <v>0</v>
      </c>
      <c r="AS15" s="675"/>
      <c r="AT15" s="685">
        <f>IF(OR(AO$7=0,AR15=0),0,'Diseño línea - Carga-Capacidad'!$U$7/(AO$7/('Operaciones - Gama ficticia'!AR14/IF(AS15&gt;0,AS15,AR15))))</f>
        <v>0</v>
      </c>
      <c r="AU15" s="519">
        <f t="shared" si="9"/>
        <v>0</v>
      </c>
    </row>
    <row r="16" spans="1:54" ht="13" customHeight="1" x14ac:dyDescent="0.15">
      <c r="A16" s="71"/>
      <c r="B16" s="523">
        <f>'Operaciones - Gama ficticia'!H15</f>
        <v>0</v>
      </c>
      <c r="C16" s="495"/>
      <c r="D16" s="668">
        <f>IF($AC$3="X",'Diseño línea - Carga-Capacidad'!T65,'Diseño línea - Carga-Capacidad'!E15)</f>
        <v>0</v>
      </c>
      <c r="E16" s="688"/>
      <c r="F16" s="688"/>
      <c r="G16" s="671">
        <f t="shared" si="0"/>
        <v>0</v>
      </c>
      <c r="H16" s="659">
        <f>IF('Operaciones - Gama ficticia'!P15=0,0,"           "&amp;1)</f>
        <v>0</v>
      </c>
      <c r="I16" s="674"/>
      <c r="J16" s="686">
        <f>IF(OR(E$7=0,H16=0),0,'Diseño línea - Carga-Capacidad'!$E$7/(E$7/('Operaciones - Gama ficticia'!P15/IF(I16&gt;0,I16,H16))))</f>
        <v>0</v>
      </c>
      <c r="K16" s="522">
        <f t="shared" si="1"/>
        <v>0</v>
      </c>
      <c r="L16" s="494"/>
      <c r="M16" s="668">
        <f>IF($AC$3="X",'Diseño línea - Carga-Capacidad'!V65,'Diseño línea - Carga-Capacidad'!I15)</f>
        <v>0</v>
      </c>
      <c r="N16" s="688"/>
      <c r="O16" s="688"/>
      <c r="P16" s="671">
        <f t="shared" si="2"/>
        <v>0</v>
      </c>
      <c r="Q16" s="659">
        <f>IF('Operaciones - Gama ficticia'!W15=0,0,"           "&amp;1)</f>
        <v>0</v>
      </c>
      <c r="R16" s="674"/>
      <c r="S16" s="686">
        <f>IF(OR(N$7=0,Q16=0),0,'Diseño línea - Carga-Capacidad'!$I$7/(N$7/('Operaciones - Gama ficticia'!W15/IF(R16&gt;0,R16,Q16))))</f>
        <v>0</v>
      </c>
      <c r="T16" s="522">
        <f t="shared" si="3"/>
        <v>0</v>
      </c>
      <c r="U16" s="494"/>
      <c r="V16" s="668">
        <f>IF($AC$3="X",'Diseño línea - Carga-Capacidad'!X65,'Diseño línea - Carga-Capacidad'!M15)</f>
        <v>0</v>
      </c>
      <c r="W16" s="688"/>
      <c r="X16" s="688"/>
      <c r="Y16" s="671">
        <f t="shared" si="4"/>
        <v>0</v>
      </c>
      <c r="Z16" s="659">
        <f>IF('Operaciones - Gama ficticia'!AD15=0,0,"           "&amp;1)</f>
        <v>0</v>
      </c>
      <c r="AA16" s="674"/>
      <c r="AB16" s="686">
        <f>IF(OR(W$7=0,Z16=0),0,'Diseño línea - Carga-Capacidad'!$M$7/(W$7/('Operaciones - Gama ficticia'!AD15/IF(AA16&gt;0,AA16,Z16))))</f>
        <v>0</v>
      </c>
      <c r="AC16" s="522">
        <f t="shared" si="5"/>
        <v>0</v>
      </c>
      <c r="AD16" s="494"/>
      <c r="AE16" s="668">
        <f>IF($AC$3="X",'Diseño línea - Carga-Capacidad'!Z65,'Diseño línea - Carga-Capacidad'!Q15)</f>
        <v>0</v>
      </c>
      <c r="AF16" s="688"/>
      <c r="AG16" s="688"/>
      <c r="AH16" s="671">
        <f t="shared" si="6"/>
        <v>0</v>
      </c>
      <c r="AI16" s="659">
        <f>IF('Operaciones - Gama ficticia'!AK15=0,0,"           "&amp;1)</f>
        <v>0</v>
      </c>
      <c r="AJ16" s="674"/>
      <c r="AK16" s="686">
        <f>IF(OR(AF$7=0,AI16=0),0,'Diseño línea - Carga-Capacidad'!$Q$7/(AF$7/('Operaciones - Gama ficticia'!AK15/IF(AJ16&gt;0,AJ16,AI16))))</f>
        <v>0</v>
      </c>
      <c r="AL16" s="522">
        <f t="shared" si="7"/>
        <v>0</v>
      </c>
      <c r="AM16" s="494"/>
      <c r="AN16" s="668">
        <f>IF($AC$3="X",'Diseño línea - Carga-Capacidad'!AB65,'Diseño línea - Carga-Capacidad'!U15)</f>
        <v>0</v>
      </c>
      <c r="AO16" s="688"/>
      <c r="AP16" s="688"/>
      <c r="AQ16" s="671">
        <f t="shared" si="8"/>
        <v>0</v>
      </c>
      <c r="AR16" s="659">
        <f>IF('Operaciones - Gama ficticia'!AR15=0,0,"           "&amp;1)</f>
        <v>0</v>
      </c>
      <c r="AS16" s="674"/>
      <c r="AT16" s="686">
        <f>IF(OR(AO$7=0,AR16=0),0,'Diseño línea - Carga-Capacidad'!$U$7/(AO$7/('Operaciones - Gama ficticia'!AR15/IF(AS16&gt;0,AS16,AR16))))</f>
        <v>0</v>
      </c>
      <c r="AU16" s="522">
        <f t="shared" si="9"/>
        <v>0</v>
      </c>
    </row>
    <row r="17" spans="1:47" ht="13" customHeight="1" x14ac:dyDescent="0.15">
      <c r="A17" s="71"/>
      <c r="B17" s="523">
        <f>'Operaciones - Gama ficticia'!H16</f>
        <v>0</v>
      </c>
      <c r="C17" s="495"/>
      <c r="D17" s="668">
        <f>IF($AC$3="X",'Diseño línea - Carga-Capacidad'!T66,'Diseño línea - Carga-Capacidad'!E16)</f>
        <v>0</v>
      </c>
      <c r="E17" s="669"/>
      <c r="F17" s="669"/>
      <c r="G17" s="670">
        <f t="shared" si="0"/>
        <v>0</v>
      </c>
      <c r="H17" s="659">
        <f>IF('Operaciones - Gama ficticia'!P16=0,0,"           "&amp;1)</f>
        <v>0</v>
      </c>
      <c r="I17" s="675"/>
      <c r="J17" s="685">
        <f>IF(OR(E$7=0,H17=0),0,'Diseño línea - Carga-Capacidad'!$E$7/(E$7/('Operaciones - Gama ficticia'!P16/IF(I17&gt;0,I17,H17))))</f>
        <v>0</v>
      </c>
      <c r="K17" s="519">
        <f t="shared" si="1"/>
        <v>0</v>
      </c>
      <c r="L17" s="494"/>
      <c r="M17" s="668">
        <f>IF($AC$3="X",'Diseño línea - Carga-Capacidad'!V66,'Diseño línea - Carga-Capacidad'!I16)</f>
        <v>0</v>
      </c>
      <c r="N17" s="669"/>
      <c r="O17" s="669"/>
      <c r="P17" s="670">
        <f t="shared" si="2"/>
        <v>0</v>
      </c>
      <c r="Q17" s="659">
        <f>IF('Operaciones - Gama ficticia'!W16=0,0,"           "&amp;1)</f>
        <v>0</v>
      </c>
      <c r="R17" s="675"/>
      <c r="S17" s="685">
        <f>IF(OR(N$7=0,Q17=0),0,'Diseño línea - Carga-Capacidad'!$I$7/(N$7/('Operaciones - Gama ficticia'!W16/IF(R17&gt;0,R17,Q17))))</f>
        <v>0</v>
      </c>
      <c r="T17" s="519">
        <f t="shared" si="3"/>
        <v>0</v>
      </c>
      <c r="U17" s="494"/>
      <c r="V17" s="668">
        <f>IF($AC$3="X",'Diseño línea - Carga-Capacidad'!X66,'Diseño línea - Carga-Capacidad'!M16)</f>
        <v>0</v>
      </c>
      <c r="W17" s="669"/>
      <c r="X17" s="669"/>
      <c r="Y17" s="670">
        <f t="shared" si="4"/>
        <v>0</v>
      </c>
      <c r="Z17" s="659">
        <f>IF('Operaciones - Gama ficticia'!AD16=0,0,"           "&amp;1)</f>
        <v>0</v>
      </c>
      <c r="AA17" s="675"/>
      <c r="AB17" s="685">
        <f>IF(OR(W$7=0,Z17=0),0,'Diseño línea - Carga-Capacidad'!$M$7/(W$7/('Operaciones - Gama ficticia'!AD16/IF(AA17&gt;0,AA17,Z17))))</f>
        <v>0</v>
      </c>
      <c r="AC17" s="519">
        <f t="shared" si="5"/>
        <v>0</v>
      </c>
      <c r="AD17" s="494"/>
      <c r="AE17" s="668">
        <f>IF($AC$3="X",'Diseño línea - Carga-Capacidad'!Z66,'Diseño línea - Carga-Capacidad'!Q16)</f>
        <v>0</v>
      </c>
      <c r="AF17" s="669"/>
      <c r="AG17" s="669"/>
      <c r="AH17" s="670">
        <f t="shared" si="6"/>
        <v>0</v>
      </c>
      <c r="AI17" s="659">
        <f>IF('Operaciones - Gama ficticia'!AK16=0,0,"           "&amp;1)</f>
        <v>0</v>
      </c>
      <c r="AJ17" s="675"/>
      <c r="AK17" s="685">
        <f>IF(OR(AF$7=0,AI17=0),0,'Diseño línea - Carga-Capacidad'!$Q$7/(AF$7/('Operaciones - Gama ficticia'!AK16/IF(AJ17&gt;0,AJ17,AI17))))</f>
        <v>0</v>
      </c>
      <c r="AL17" s="519">
        <f t="shared" si="7"/>
        <v>0</v>
      </c>
      <c r="AM17" s="494"/>
      <c r="AN17" s="668">
        <f>IF($AC$3="X",'Diseño línea - Carga-Capacidad'!AB66,'Diseño línea - Carga-Capacidad'!U16)</f>
        <v>0</v>
      </c>
      <c r="AO17" s="669"/>
      <c r="AP17" s="669"/>
      <c r="AQ17" s="670">
        <f t="shared" si="8"/>
        <v>0</v>
      </c>
      <c r="AR17" s="659">
        <f>IF('Operaciones - Gama ficticia'!AR16=0,0,"           "&amp;1)</f>
        <v>0</v>
      </c>
      <c r="AS17" s="675"/>
      <c r="AT17" s="685">
        <f>IF(OR(AO$7=0,AR17=0),0,'Diseño línea - Carga-Capacidad'!$U$7/(AO$7/('Operaciones - Gama ficticia'!AR16/IF(AS17&gt;0,AS17,AR17))))</f>
        <v>0</v>
      </c>
      <c r="AU17" s="519">
        <f t="shared" si="9"/>
        <v>0</v>
      </c>
    </row>
    <row r="18" spans="1:47" ht="13" customHeight="1" x14ac:dyDescent="0.15">
      <c r="A18" s="71"/>
      <c r="B18" s="523">
        <f>'Operaciones - Gama ficticia'!H17</f>
        <v>0</v>
      </c>
      <c r="C18" s="495"/>
      <c r="D18" s="668">
        <f>IF($AC$3="X",'Diseño línea - Carga-Capacidad'!T67,'Diseño línea - Carga-Capacidad'!E17)</f>
        <v>0</v>
      </c>
      <c r="E18" s="688"/>
      <c r="F18" s="688"/>
      <c r="G18" s="671">
        <f t="shared" si="0"/>
        <v>0</v>
      </c>
      <c r="H18" s="659">
        <f>IF('Operaciones - Gama ficticia'!P17=0,0,"           "&amp;1)</f>
        <v>0</v>
      </c>
      <c r="I18" s="674"/>
      <c r="J18" s="686">
        <f>IF(OR(E$7=0,H18=0),0,'Diseño línea - Carga-Capacidad'!$E$7/(E$7/('Operaciones - Gama ficticia'!P17/IF(I18&gt;0,I18,H18))))</f>
        <v>0</v>
      </c>
      <c r="K18" s="522">
        <f t="shared" si="1"/>
        <v>0</v>
      </c>
      <c r="L18" s="494"/>
      <c r="M18" s="668">
        <f>IF($AC$3="X",'Diseño línea - Carga-Capacidad'!V67,'Diseño línea - Carga-Capacidad'!I17)</f>
        <v>0</v>
      </c>
      <c r="N18" s="688"/>
      <c r="O18" s="688"/>
      <c r="P18" s="671">
        <f t="shared" si="2"/>
        <v>0</v>
      </c>
      <c r="Q18" s="659">
        <f>IF('Operaciones - Gama ficticia'!W17=0,0,"           "&amp;1)</f>
        <v>0</v>
      </c>
      <c r="R18" s="674"/>
      <c r="S18" s="686">
        <f>IF(OR(N$7=0,Q18=0),0,'Diseño línea - Carga-Capacidad'!$I$7/(N$7/('Operaciones - Gama ficticia'!W17/IF(R18&gt;0,R18,Q18))))</f>
        <v>0</v>
      </c>
      <c r="T18" s="522">
        <f t="shared" si="3"/>
        <v>0</v>
      </c>
      <c r="U18" s="494"/>
      <c r="V18" s="668">
        <f>IF($AC$3="X",'Diseño línea - Carga-Capacidad'!X67,'Diseño línea - Carga-Capacidad'!M17)</f>
        <v>0</v>
      </c>
      <c r="W18" s="688"/>
      <c r="X18" s="688"/>
      <c r="Y18" s="671">
        <f t="shared" si="4"/>
        <v>0</v>
      </c>
      <c r="Z18" s="659">
        <f>IF('Operaciones - Gama ficticia'!AD17=0,0,"           "&amp;1)</f>
        <v>0</v>
      </c>
      <c r="AA18" s="674"/>
      <c r="AB18" s="686">
        <f>IF(OR(W$7=0,Z18=0),0,'Diseño línea - Carga-Capacidad'!$M$7/(W$7/('Operaciones - Gama ficticia'!AD17/IF(AA18&gt;0,AA18,Z18))))</f>
        <v>0</v>
      </c>
      <c r="AC18" s="522">
        <f t="shared" si="5"/>
        <v>0</v>
      </c>
      <c r="AD18" s="494"/>
      <c r="AE18" s="668">
        <f>IF($AC$3="X",'Diseño línea - Carga-Capacidad'!Z67,'Diseño línea - Carga-Capacidad'!Q17)</f>
        <v>0</v>
      </c>
      <c r="AF18" s="688"/>
      <c r="AG18" s="688"/>
      <c r="AH18" s="671">
        <f t="shared" si="6"/>
        <v>0</v>
      </c>
      <c r="AI18" s="659">
        <f>IF('Operaciones - Gama ficticia'!AK17=0,0,"           "&amp;1)</f>
        <v>0</v>
      </c>
      <c r="AJ18" s="674"/>
      <c r="AK18" s="686">
        <f>IF(OR(AF$7=0,AI18=0),0,'Diseño línea - Carga-Capacidad'!$Q$7/(AF$7/('Operaciones - Gama ficticia'!AK17/IF(AJ18&gt;0,AJ18,AI18))))</f>
        <v>0</v>
      </c>
      <c r="AL18" s="522">
        <f t="shared" si="7"/>
        <v>0</v>
      </c>
      <c r="AM18" s="494"/>
      <c r="AN18" s="668">
        <f>IF($AC$3="X",'Diseño línea - Carga-Capacidad'!AB67,'Diseño línea - Carga-Capacidad'!U17)</f>
        <v>0</v>
      </c>
      <c r="AO18" s="688"/>
      <c r="AP18" s="688"/>
      <c r="AQ18" s="671">
        <f t="shared" si="8"/>
        <v>0</v>
      </c>
      <c r="AR18" s="659">
        <f>IF('Operaciones - Gama ficticia'!AR17=0,0,"           "&amp;1)</f>
        <v>0</v>
      </c>
      <c r="AS18" s="674"/>
      <c r="AT18" s="686">
        <f>IF(OR(AO$7=0,AR18=0),0,'Diseño línea - Carga-Capacidad'!$U$7/(AO$7/('Operaciones - Gama ficticia'!AR17/IF(AS18&gt;0,AS18,AR18))))</f>
        <v>0</v>
      </c>
      <c r="AU18" s="522">
        <f t="shared" si="9"/>
        <v>0</v>
      </c>
    </row>
    <row r="19" spans="1:47" ht="13" customHeight="1" x14ac:dyDescent="0.15">
      <c r="A19" s="71"/>
      <c r="B19" s="523">
        <f>'Operaciones - Gama ficticia'!H18</f>
        <v>0</v>
      </c>
      <c r="C19" s="495"/>
      <c r="D19" s="668">
        <f>IF($AC$3="X",'Diseño línea - Carga-Capacidad'!T68,'Diseño línea - Carga-Capacidad'!E18)</f>
        <v>0</v>
      </c>
      <c r="E19" s="669"/>
      <c r="F19" s="669"/>
      <c r="G19" s="670">
        <f t="shared" si="0"/>
        <v>0</v>
      </c>
      <c r="H19" s="659">
        <f>IF('Operaciones - Gama ficticia'!P18=0,0,"           "&amp;1)</f>
        <v>0</v>
      </c>
      <c r="I19" s="675"/>
      <c r="J19" s="685">
        <f>IF(OR(E$7=0,H19=0),0,'Diseño línea - Carga-Capacidad'!$E$7/(E$7/('Operaciones - Gama ficticia'!P18/IF(I19&gt;0,I19,H19))))</f>
        <v>0</v>
      </c>
      <c r="K19" s="519">
        <f t="shared" si="1"/>
        <v>0</v>
      </c>
      <c r="L19" s="494"/>
      <c r="M19" s="668">
        <f>IF($AC$3="X",'Diseño línea - Carga-Capacidad'!V68,'Diseño línea - Carga-Capacidad'!I18)</f>
        <v>0</v>
      </c>
      <c r="N19" s="669"/>
      <c r="O19" s="669"/>
      <c r="P19" s="670">
        <f t="shared" si="2"/>
        <v>0</v>
      </c>
      <c r="Q19" s="659">
        <f>IF('Operaciones - Gama ficticia'!W18=0,0,"           "&amp;1)</f>
        <v>0</v>
      </c>
      <c r="R19" s="675"/>
      <c r="S19" s="685">
        <f>IF(OR(N$7=0,Q19=0),0,'Diseño línea - Carga-Capacidad'!$I$7/(N$7/('Operaciones - Gama ficticia'!W18/IF(R19&gt;0,R19,Q19))))</f>
        <v>0</v>
      </c>
      <c r="T19" s="519">
        <f t="shared" si="3"/>
        <v>0</v>
      </c>
      <c r="U19" s="494"/>
      <c r="V19" s="668">
        <f>IF($AC$3="X",'Diseño línea - Carga-Capacidad'!X68,'Diseño línea - Carga-Capacidad'!M18)</f>
        <v>0</v>
      </c>
      <c r="W19" s="669"/>
      <c r="X19" s="669"/>
      <c r="Y19" s="670">
        <f t="shared" si="4"/>
        <v>0</v>
      </c>
      <c r="Z19" s="659">
        <f>IF('Operaciones - Gama ficticia'!AD18=0,0,"           "&amp;1)</f>
        <v>0</v>
      </c>
      <c r="AA19" s="675"/>
      <c r="AB19" s="685">
        <f>IF(OR(W$7=0,Z19=0),0,'Diseño línea - Carga-Capacidad'!$M$7/(W$7/('Operaciones - Gama ficticia'!AD18/IF(AA19&gt;0,AA19,Z19))))</f>
        <v>0</v>
      </c>
      <c r="AC19" s="519">
        <f t="shared" si="5"/>
        <v>0</v>
      </c>
      <c r="AD19" s="494"/>
      <c r="AE19" s="668">
        <f>IF($AC$3="X",'Diseño línea - Carga-Capacidad'!Z68,'Diseño línea - Carga-Capacidad'!Q18)</f>
        <v>0</v>
      </c>
      <c r="AF19" s="669"/>
      <c r="AG19" s="669"/>
      <c r="AH19" s="670">
        <f t="shared" si="6"/>
        <v>0</v>
      </c>
      <c r="AI19" s="659">
        <f>IF('Operaciones - Gama ficticia'!AK18=0,0,"           "&amp;1)</f>
        <v>0</v>
      </c>
      <c r="AJ19" s="675"/>
      <c r="AK19" s="685">
        <f>IF(OR(AF$7=0,AI19=0),0,'Diseño línea - Carga-Capacidad'!$Q$7/(AF$7/('Operaciones - Gama ficticia'!AK18/IF(AJ19&gt;0,AJ19,AI19))))</f>
        <v>0</v>
      </c>
      <c r="AL19" s="519">
        <f t="shared" si="7"/>
        <v>0</v>
      </c>
      <c r="AM19" s="494"/>
      <c r="AN19" s="668">
        <f>IF($AC$3="X",'Diseño línea - Carga-Capacidad'!AB68,'Diseño línea - Carga-Capacidad'!U18)</f>
        <v>0</v>
      </c>
      <c r="AO19" s="669"/>
      <c r="AP19" s="669"/>
      <c r="AQ19" s="670">
        <f t="shared" si="8"/>
        <v>0</v>
      </c>
      <c r="AR19" s="659">
        <f>IF('Operaciones - Gama ficticia'!AR18=0,0,"           "&amp;1)</f>
        <v>0</v>
      </c>
      <c r="AS19" s="675"/>
      <c r="AT19" s="685">
        <f>IF(OR(AO$7=0,AR19=0),0,'Diseño línea - Carga-Capacidad'!$U$7/(AO$7/('Operaciones - Gama ficticia'!AR18/IF(AS19&gt;0,AS19,AR19))))</f>
        <v>0</v>
      </c>
      <c r="AU19" s="519">
        <f t="shared" si="9"/>
        <v>0</v>
      </c>
    </row>
    <row r="20" spans="1:47" ht="13" customHeight="1" x14ac:dyDescent="0.15">
      <c r="A20" s="71"/>
      <c r="B20" s="523">
        <f>'Operaciones - Gama ficticia'!H19</f>
        <v>0</v>
      </c>
      <c r="C20" s="495"/>
      <c r="D20" s="668">
        <f>IF($AC$3="X",'Diseño línea - Carga-Capacidad'!T69,'Diseño línea - Carga-Capacidad'!E19)</f>
        <v>0</v>
      </c>
      <c r="E20" s="688"/>
      <c r="F20" s="688"/>
      <c r="G20" s="671">
        <f t="shared" si="0"/>
        <v>0</v>
      </c>
      <c r="H20" s="659">
        <f>IF('Operaciones - Gama ficticia'!P19=0,0,"           "&amp;1)</f>
        <v>0</v>
      </c>
      <c r="I20" s="674"/>
      <c r="J20" s="686">
        <f>IF(OR(E$7=0,H20=0),0,'Diseño línea - Carga-Capacidad'!$E$7/(E$7/('Operaciones - Gama ficticia'!P19/IF(I20&gt;0,I20,H20))))</f>
        <v>0</v>
      </c>
      <c r="K20" s="522">
        <f t="shared" si="1"/>
        <v>0</v>
      </c>
      <c r="L20" s="494"/>
      <c r="M20" s="668">
        <f>IF($AC$3="X",'Diseño línea - Carga-Capacidad'!V69,'Diseño línea - Carga-Capacidad'!I19)</f>
        <v>0</v>
      </c>
      <c r="N20" s="688"/>
      <c r="O20" s="688"/>
      <c r="P20" s="671">
        <f t="shared" si="2"/>
        <v>0</v>
      </c>
      <c r="Q20" s="659">
        <f>IF('Operaciones - Gama ficticia'!W19=0,0,"           "&amp;1)</f>
        <v>0</v>
      </c>
      <c r="R20" s="674"/>
      <c r="S20" s="686">
        <f>IF(OR(N$7=0,Q20=0),0,'Diseño línea - Carga-Capacidad'!$I$7/(N$7/('Operaciones - Gama ficticia'!W19/IF(R20&gt;0,R20,Q20))))</f>
        <v>0</v>
      </c>
      <c r="T20" s="522">
        <f t="shared" si="3"/>
        <v>0</v>
      </c>
      <c r="U20" s="494"/>
      <c r="V20" s="668">
        <f>IF($AC$3="X",'Diseño línea - Carga-Capacidad'!X69,'Diseño línea - Carga-Capacidad'!M19)</f>
        <v>0</v>
      </c>
      <c r="W20" s="688"/>
      <c r="X20" s="688"/>
      <c r="Y20" s="671">
        <f t="shared" si="4"/>
        <v>0</v>
      </c>
      <c r="Z20" s="659">
        <f>IF('Operaciones - Gama ficticia'!AD19=0,0,"           "&amp;1)</f>
        <v>0</v>
      </c>
      <c r="AA20" s="674"/>
      <c r="AB20" s="686">
        <f>IF(OR(W$7=0,Z20=0),0,'Diseño línea - Carga-Capacidad'!$M$7/(W$7/('Operaciones - Gama ficticia'!AD19/IF(AA20&gt;0,AA20,Z20))))</f>
        <v>0</v>
      </c>
      <c r="AC20" s="522">
        <f t="shared" si="5"/>
        <v>0</v>
      </c>
      <c r="AD20" s="494"/>
      <c r="AE20" s="668">
        <f>IF($AC$3="X",'Diseño línea - Carga-Capacidad'!Z69,'Diseño línea - Carga-Capacidad'!Q19)</f>
        <v>0</v>
      </c>
      <c r="AF20" s="688"/>
      <c r="AG20" s="688"/>
      <c r="AH20" s="671">
        <f t="shared" si="6"/>
        <v>0</v>
      </c>
      <c r="AI20" s="659">
        <f>IF('Operaciones - Gama ficticia'!AK19=0,0,"           "&amp;1)</f>
        <v>0</v>
      </c>
      <c r="AJ20" s="674"/>
      <c r="AK20" s="686">
        <f>IF(OR(AF$7=0,AI20=0),0,'Diseño línea - Carga-Capacidad'!$Q$7/(AF$7/('Operaciones - Gama ficticia'!AK19/IF(AJ20&gt;0,AJ20,AI20))))</f>
        <v>0</v>
      </c>
      <c r="AL20" s="522">
        <f t="shared" si="7"/>
        <v>0</v>
      </c>
      <c r="AM20" s="494"/>
      <c r="AN20" s="668">
        <f>IF($AC$3="X",'Diseño línea - Carga-Capacidad'!AB69,'Diseño línea - Carga-Capacidad'!U19)</f>
        <v>0</v>
      </c>
      <c r="AO20" s="688"/>
      <c r="AP20" s="688"/>
      <c r="AQ20" s="671">
        <f t="shared" si="8"/>
        <v>0</v>
      </c>
      <c r="AR20" s="659">
        <f>IF('Operaciones - Gama ficticia'!AR19=0,0,"           "&amp;1)</f>
        <v>0</v>
      </c>
      <c r="AS20" s="674"/>
      <c r="AT20" s="686">
        <f>IF(OR(AO$7=0,AR20=0),0,'Diseño línea - Carga-Capacidad'!$U$7/(AO$7/('Operaciones - Gama ficticia'!AR19/IF(AS20&gt;0,AS20,AR20))))</f>
        <v>0</v>
      </c>
      <c r="AU20" s="522">
        <f t="shared" si="9"/>
        <v>0</v>
      </c>
    </row>
    <row r="21" spans="1:47" ht="13" customHeight="1" x14ac:dyDescent="0.15">
      <c r="A21" s="71"/>
      <c r="B21" s="523">
        <f>'Operaciones - Gama ficticia'!H20</f>
        <v>0</v>
      </c>
      <c r="C21" s="495"/>
      <c r="D21" s="668">
        <f>IF($AC$3="X",'Diseño línea - Carga-Capacidad'!T70,'Diseño línea - Carga-Capacidad'!E20)</f>
        <v>0</v>
      </c>
      <c r="E21" s="669"/>
      <c r="F21" s="669"/>
      <c r="G21" s="670">
        <f t="shared" si="0"/>
        <v>0</v>
      </c>
      <c r="H21" s="659">
        <f>IF('Operaciones - Gama ficticia'!P20=0,0,"           "&amp;1)</f>
        <v>0</v>
      </c>
      <c r="I21" s="675"/>
      <c r="J21" s="685">
        <f>IF(OR(E$7=0,H21=0),0,'Diseño línea - Carga-Capacidad'!$E$7/(E$7/('Operaciones - Gama ficticia'!P20/IF(I21&gt;0,I21,H21))))</f>
        <v>0</v>
      </c>
      <c r="K21" s="519">
        <f t="shared" si="1"/>
        <v>0</v>
      </c>
      <c r="L21" s="494"/>
      <c r="M21" s="668">
        <f>IF($AC$3="X",'Diseño línea - Carga-Capacidad'!V70,'Diseño línea - Carga-Capacidad'!I20)</f>
        <v>0</v>
      </c>
      <c r="N21" s="669"/>
      <c r="O21" s="669"/>
      <c r="P21" s="670">
        <f t="shared" si="2"/>
        <v>0</v>
      </c>
      <c r="Q21" s="659">
        <f>IF('Operaciones - Gama ficticia'!W20=0,0,"           "&amp;1)</f>
        <v>0</v>
      </c>
      <c r="R21" s="675"/>
      <c r="S21" s="685">
        <f>IF(OR(N$7=0,Q21=0),0,'Diseño línea - Carga-Capacidad'!$I$7/(N$7/('Operaciones - Gama ficticia'!W20/IF(R21&gt;0,R21,Q21))))</f>
        <v>0</v>
      </c>
      <c r="T21" s="519">
        <f t="shared" si="3"/>
        <v>0</v>
      </c>
      <c r="U21" s="494"/>
      <c r="V21" s="668">
        <f>IF($AC$3="X",'Diseño línea - Carga-Capacidad'!X70,'Diseño línea - Carga-Capacidad'!M20)</f>
        <v>0</v>
      </c>
      <c r="W21" s="669"/>
      <c r="X21" s="669"/>
      <c r="Y21" s="670">
        <f t="shared" si="4"/>
        <v>0</v>
      </c>
      <c r="Z21" s="659">
        <f>IF('Operaciones - Gama ficticia'!AD20=0,0,"           "&amp;1)</f>
        <v>0</v>
      </c>
      <c r="AA21" s="675"/>
      <c r="AB21" s="685">
        <f>IF(OR(W$7=0,Z21=0),0,'Diseño línea - Carga-Capacidad'!$M$7/(W$7/('Operaciones - Gama ficticia'!AD20/IF(AA21&gt;0,AA21,Z21))))</f>
        <v>0</v>
      </c>
      <c r="AC21" s="519">
        <f t="shared" si="5"/>
        <v>0</v>
      </c>
      <c r="AD21" s="494"/>
      <c r="AE21" s="668">
        <f>IF($AC$3="X",'Diseño línea - Carga-Capacidad'!Z70,'Diseño línea - Carga-Capacidad'!Q20)</f>
        <v>0</v>
      </c>
      <c r="AF21" s="669"/>
      <c r="AG21" s="669"/>
      <c r="AH21" s="670">
        <f t="shared" si="6"/>
        <v>0</v>
      </c>
      <c r="AI21" s="659">
        <f>IF('Operaciones - Gama ficticia'!AK20=0,0,"           "&amp;1)</f>
        <v>0</v>
      </c>
      <c r="AJ21" s="675"/>
      <c r="AK21" s="685">
        <f>IF(OR(AF$7=0,AI21=0),0,'Diseño línea - Carga-Capacidad'!$Q$7/(AF$7/('Operaciones - Gama ficticia'!AK20/IF(AJ21&gt;0,AJ21,AI21))))</f>
        <v>0</v>
      </c>
      <c r="AL21" s="519">
        <f t="shared" si="7"/>
        <v>0</v>
      </c>
      <c r="AM21" s="494"/>
      <c r="AN21" s="668">
        <f>IF($AC$3="X",'Diseño línea - Carga-Capacidad'!AB70,'Diseño línea - Carga-Capacidad'!U20)</f>
        <v>0</v>
      </c>
      <c r="AO21" s="669"/>
      <c r="AP21" s="669"/>
      <c r="AQ21" s="670">
        <f t="shared" si="8"/>
        <v>0</v>
      </c>
      <c r="AR21" s="659">
        <f>IF('Operaciones - Gama ficticia'!AR20=0,0,"           "&amp;1)</f>
        <v>0</v>
      </c>
      <c r="AS21" s="675"/>
      <c r="AT21" s="685">
        <f>IF(OR(AO$7=0,AR21=0),0,'Diseño línea - Carga-Capacidad'!$U$7/(AO$7/('Operaciones - Gama ficticia'!AR20/IF(AS21&gt;0,AS21,AR21))))</f>
        <v>0</v>
      </c>
      <c r="AU21" s="519">
        <f t="shared" si="9"/>
        <v>0</v>
      </c>
    </row>
    <row r="22" spans="1:47" ht="13" customHeight="1" x14ac:dyDescent="0.15">
      <c r="A22" s="71"/>
      <c r="B22" s="523">
        <f>'Operaciones - Gama ficticia'!H21</f>
        <v>0</v>
      </c>
      <c r="C22" s="495"/>
      <c r="D22" s="668">
        <f>IF($AC$3="X",'Diseño línea - Carga-Capacidad'!T71,'Diseño línea - Carga-Capacidad'!E21)</f>
        <v>0</v>
      </c>
      <c r="E22" s="688"/>
      <c r="F22" s="688"/>
      <c r="G22" s="671">
        <f t="shared" si="0"/>
        <v>0</v>
      </c>
      <c r="H22" s="659">
        <f>IF('Operaciones - Gama ficticia'!P21=0,0,"           "&amp;1)</f>
        <v>0</v>
      </c>
      <c r="I22" s="674"/>
      <c r="J22" s="686">
        <f>IF(OR(E$7=0,H22=0),0,'Diseño línea - Carga-Capacidad'!$E$7/(E$7/('Operaciones - Gama ficticia'!P21/IF(I22&gt;0,I22,H22))))</f>
        <v>0</v>
      </c>
      <c r="K22" s="522">
        <f t="shared" si="1"/>
        <v>0</v>
      </c>
      <c r="L22" s="494"/>
      <c r="M22" s="668">
        <f>IF($AC$3="X",'Diseño línea - Carga-Capacidad'!V71,'Diseño línea - Carga-Capacidad'!I21)</f>
        <v>0</v>
      </c>
      <c r="N22" s="688"/>
      <c r="O22" s="688"/>
      <c r="P22" s="671">
        <f t="shared" si="2"/>
        <v>0</v>
      </c>
      <c r="Q22" s="659">
        <f>IF('Operaciones - Gama ficticia'!W21=0,0,"           "&amp;1)</f>
        <v>0</v>
      </c>
      <c r="R22" s="674"/>
      <c r="S22" s="686">
        <f>IF(OR(N$7=0,Q22=0),0,'Diseño línea - Carga-Capacidad'!$I$7/(N$7/('Operaciones - Gama ficticia'!W21/IF(R22&gt;0,R22,Q22))))</f>
        <v>0</v>
      </c>
      <c r="T22" s="522">
        <f t="shared" si="3"/>
        <v>0</v>
      </c>
      <c r="U22" s="494"/>
      <c r="V22" s="668">
        <f>IF($AC$3="X",'Diseño línea - Carga-Capacidad'!X71,'Diseño línea - Carga-Capacidad'!M21)</f>
        <v>0</v>
      </c>
      <c r="W22" s="688"/>
      <c r="X22" s="688"/>
      <c r="Y22" s="671">
        <f t="shared" si="4"/>
        <v>0</v>
      </c>
      <c r="Z22" s="659">
        <f>IF('Operaciones - Gama ficticia'!AD21=0,0,"           "&amp;1)</f>
        <v>0</v>
      </c>
      <c r="AA22" s="674"/>
      <c r="AB22" s="686">
        <f>IF(OR(W$7=0,Z22=0),0,'Diseño línea - Carga-Capacidad'!$M$7/(W$7/('Operaciones - Gama ficticia'!AD21/IF(AA22&gt;0,AA22,Z22))))</f>
        <v>0</v>
      </c>
      <c r="AC22" s="522">
        <f t="shared" si="5"/>
        <v>0</v>
      </c>
      <c r="AD22" s="494"/>
      <c r="AE22" s="668">
        <f>IF($AC$3="X",'Diseño línea - Carga-Capacidad'!Z71,'Diseño línea - Carga-Capacidad'!Q21)</f>
        <v>0</v>
      </c>
      <c r="AF22" s="688"/>
      <c r="AG22" s="688"/>
      <c r="AH22" s="671">
        <f t="shared" si="6"/>
        <v>0</v>
      </c>
      <c r="AI22" s="659">
        <f>IF('Operaciones - Gama ficticia'!AK21=0,0,"           "&amp;1)</f>
        <v>0</v>
      </c>
      <c r="AJ22" s="674"/>
      <c r="AK22" s="686">
        <f>IF(OR(AF$7=0,AI22=0),0,'Diseño línea - Carga-Capacidad'!$Q$7/(AF$7/('Operaciones - Gama ficticia'!AK21/IF(AJ22&gt;0,AJ22,AI22))))</f>
        <v>0</v>
      </c>
      <c r="AL22" s="522">
        <f t="shared" si="7"/>
        <v>0</v>
      </c>
      <c r="AM22" s="494"/>
      <c r="AN22" s="668">
        <f>IF($AC$3="X",'Diseño línea - Carga-Capacidad'!AB71,'Diseño línea - Carga-Capacidad'!U21)</f>
        <v>0</v>
      </c>
      <c r="AO22" s="688"/>
      <c r="AP22" s="688"/>
      <c r="AQ22" s="671">
        <f t="shared" si="8"/>
        <v>0</v>
      </c>
      <c r="AR22" s="659">
        <f>IF('Operaciones - Gama ficticia'!AR21=0,0,"           "&amp;1)</f>
        <v>0</v>
      </c>
      <c r="AS22" s="674"/>
      <c r="AT22" s="686">
        <f>IF(OR(AO$7=0,AR22=0),0,'Diseño línea - Carga-Capacidad'!$U$7/(AO$7/('Operaciones - Gama ficticia'!AR21/IF(AS22&gt;0,AS22,AR22))))</f>
        <v>0</v>
      </c>
      <c r="AU22" s="522">
        <f t="shared" si="9"/>
        <v>0</v>
      </c>
    </row>
    <row r="23" spans="1:47" ht="13" customHeight="1" x14ac:dyDescent="0.15">
      <c r="A23" s="71"/>
      <c r="B23" s="523">
        <f>'Operaciones - Gama ficticia'!H22</f>
        <v>0</v>
      </c>
      <c r="C23" s="495"/>
      <c r="D23" s="668">
        <f>IF($AC$3="X",'Diseño línea - Carga-Capacidad'!T72,'Diseño línea - Carga-Capacidad'!E22)</f>
        <v>0</v>
      </c>
      <c r="E23" s="669"/>
      <c r="F23" s="669"/>
      <c r="G23" s="670">
        <f t="shared" si="0"/>
        <v>0</v>
      </c>
      <c r="H23" s="659">
        <f>IF('Operaciones - Gama ficticia'!P22=0,0,"           "&amp;1)</f>
        <v>0</v>
      </c>
      <c r="I23" s="675"/>
      <c r="J23" s="685">
        <f>IF(OR(E$7=0,H23=0),0,'Diseño línea - Carga-Capacidad'!$E$7/(E$7/('Operaciones - Gama ficticia'!P22/IF(I23&gt;0,I23,H23))))</f>
        <v>0</v>
      </c>
      <c r="K23" s="519">
        <f t="shared" si="1"/>
        <v>0</v>
      </c>
      <c r="L23" s="494"/>
      <c r="M23" s="668">
        <f>IF($AC$3="X",'Diseño línea - Carga-Capacidad'!V72,'Diseño línea - Carga-Capacidad'!I22)</f>
        <v>0</v>
      </c>
      <c r="N23" s="669"/>
      <c r="O23" s="669"/>
      <c r="P23" s="670">
        <f t="shared" si="2"/>
        <v>0</v>
      </c>
      <c r="Q23" s="659">
        <f>IF('Operaciones - Gama ficticia'!W22=0,0,"           "&amp;1)</f>
        <v>0</v>
      </c>
      <c r="R23" s="675"/>
      <c r="S23" s="685">
        <f>IF(OR(N$7=0,Q23=0),0,'Diseño línea - Carga-Capacidad'!$I$7/(N$7/('Operaciones - Gama ficticia'!W22/IF(R23&gt;0,R23,Q23))))</f>
        <v>0</v>
      </c>
      <c r="T23" s="519">
        <f t="shared" si="3"/>
        <v>0</v>
      </c>
      <c r="U23" s="494"/>
      <c r="V23" s="668">
        <f>IF($AC$3="X",'Diseño línea - Carga-Capacidad'!X72,'Diseño línea - Carga-Capacidad'!M22)</f>
        <v>0</v>
      </c>
      <c r="W23" s="669"/>
      <c r="X23" s="669"/>
      <c r="Y23" s="670">
        <f t="shared" si="4"/>
        <v>0</v>
      </c>
      <c r="Z23" s="659">
        <f>IF('Operaciones - Gama ficticia'!AD22=0,0,"           "&amp;1)</f>
        <v>0</v>
      </c>
      <c r="AA23" s="675"/>
      <c r="AB23" s="685">
        <f>IF(OR(W$7=0,Z23=0),0,'Diseño línea - Carga-Capacidad'!$M$7/(W$7/('Operaciones - Gama ficticia'!AD22/IF(AA23&gt;0,AA23,Z23))))</f>
        <v>0</v>
      </c>
      <c r="AC23" s="519">
        <f t="shared" si="5"/>
        <v>0</v>
      </c>
      <c r="AD23" s="494"/>
      <c r="AE23" s="668">
        <f>IF($AC$3="X",'Diseño línea - Carga-Capacidad'!Z72,'Diseño línea - Carga-Capacidad'!Q22)</f>
        <v>0</v>
      </c>
      <c r="AF23" s="669"/>
      <c r="AG23" s="669"/>
      <c r="AH23" s="670">
        <f t="shared" si="6"/>
        <v>0</v>
      </c>
      <c r="AI23" s="659">
        <f>IF('Operaciones - Gama ficticia'!AK22=0,0,"           "&amp;1)</f>
        <v>0</v>
      </c>
      <c r="AJ23" s="675"/>
      <c r="AK23" s="685">
        <f>IF(OR(AF$7=0,AI23=0),0,'Diseño línea - Carga-Capacidad'!$Q$7/(AF$7/('Operaciones - Gama ficticia'!AK22/IF(AJ23&gt;0,AJ23,AI23))))</f>
        <v>0</v>
      </c>
      <c r="AL23" s="519">
        <f t="shared" si="7"/>
        <v>0</v>
      </c>
      <c r="AM23" s="494"/>
      <c r="AN23" s="668">
        <f>IF($AC$3="X",'Diseño línea - Carga-Capacidad'!AB72,'Diseño línea - Carga-Capacidad'!U22)</f>
        <v>0</v>
      </c>
      <c r="AO23" s="669"/>
      <c r="AP23" s="669"/>
      <c r="AQ23" s="670">
        <f t="shared" si="8"/>
        <v>0</v>
      </c>
      <c r="AR23" s="659">
        <f>IF('Operaciones - Gama ficticia'!AR22=0,0,"           "&amp;1)</f>
        <v>0</v>
      </c>
      <c r="AS23" s="675"/>
      <c r="AT23" s="685">
        <f>IF(OR(AO$7=0,AR23=0),0,'Diseño línea - Carga-Capacidad'!$U$7/(AO$7/('Operaciones - Gama ficticia'!AR22/IF(AS23&gt;0,AS23,AR23))))</f>
        <v>0</v>
      </c>
      <c r="AU23" s="519">
        <f t="shared" si="9"/>
        <v>0</v>
      </c>
    </row>
    <row r="24" spans="1:47" ht="13" customHeight="1" x14ac:dyDescent="0.15">
      <c r="A24" s="71"/>
      <c r="B24" s="523">
        <f>'Operaciones - Gama ficticia'!H23</f>
        <v>0</v>
      </c>
      <c r="C24" s="495"/>
      <c r="D24" s="668">
        <f>IF($AC$3="X",'Diseño línea - Carga-Capacidad'!T73,'Diseño línea - Carga-Capacidad'!E23)</f>
        <v>0</v>
      </c>
      <c r="E24" s="688"/>
      <c r="F24" s="688"/>
      <c r="G24" s="671">
        <f t="shared" si="0"/>
        <v>0</v>
      </c>
      <c r="H24" s="659">
        <f>IF('Operaciones - Gama ficticia'!P23=0,0,"           "&amp;1)</f>
        <v>0</v>
      </c>
      <c r="I24" s="674"/>
      <c r="J24" s="686">
        <f>IF(OR(E$7=0,H24=0),0,'Diseño línea - Carga-Capacidad'!$E$7/(E$7/('Operaciones - Gama ficticia'!P23/IF(I24&gt;0,I24,H24))))</f>
        <v>0</v>
      </c>
      <c r="K24" s="522">
        <f t="shared" si="1"/>
        <v>0</v>
      </c>
      <c r="L24" s="494"/>
      <c r="M24" s="668">
        <f>IF($AC$3="X",'Diseño línea - Carga-Capacidad'!V73,'Diseño línea - Carga-Capacidad'!I23)</f>
        <v>0</v>
      </c>
      <c r="N24" s="688"/>
      <c r="O24" s="688"/>
      <c r="P24" s="671">
        <f t="shared" si="2"/>
        <v>0</v>
      </c>
      <c r="Q24" s="659">
        <f>IF('Operaciones - Gama ficticia'!W23=0,0,"           "&amp;1)</f>
        <v>0</v>
      </c>
      <c r="R24" s="674"/>
      <c r="S24" s="686">
        <f>IF(OR(N$7=0,Q24=0),0,'Diseño línea - Carga-Capacidad'!$I$7/(N$7/('Operaciones - Gama ficticia'!W23/IF(R24&gt;0,R24,Q24))))</f>
        <v>0</v>
      </c>
      <c r="T24" s="522">
        <f t="shared" si="3"/>
        <v>0</v>
      </c>
      <c r="U24" s="494"/>
      <c r="V24" s="668">
        <f>IF($AC$3="X",'Diseño línea - Carga-Capacidad'!X73,'Diseño línea - Carga-Capacidad'!M23)</f>
        <v>0</v>
      </c>
      <c r="W24" s="688"/>
      <c r="X24" s="688"/>
      <c r="Y24" s="671">
        <f t="shared" si="4"/>
        <v>0</v>
      </c>
      <c r="Z24" s="659">
        <f>IF('Operaciones - Gama ficticia'!AD23=0,0,"           "&amp;1)</f>
        <v>0</v>
      </c>
      <c r="AA24" s="674"/>
      <c r="AB24" s="686">
        <f>IF(OR(W$7=0,Z24=0),0,'Diseño línea - Carga-Capacidad'!$M$7/(W$7/('Operaciones - Gama ficticia'!AD23/IF(AA24&gt;0,AA24,Z24))))</f>
        <v>0</v>
      </c>
      <c r="AC24" s="522">
        <f t="shared" si="5"/>
        <v>0</v>
      </c>
      <c r="AD24" s="494"/>
      <c r="AE24" s="668">
        <f>IF($AC$3="X",'Diseño línea - Carga-Capacidad'!Z73,'Diseño línea - Carga-Capacidad'!Q23)</f>
        <v>0</v>
      </c>
      <c r="AF24" s="688"/>
      <c r="AG24" s="688"/>
      <c r="AH24" s="671">
        <f t="shared" si="6"/>
        <v>0</v>
      </c>
      <c r="AI24" s="659">
        <f>IF('Operaciones - Gama ficticia'!AK23=0,0,"           "&amp;1)</f>
        <v>0</v>
      </c>
      <c r="AJ24" s="674"/>
      <c r="AK24" s="686">
        <f>IF(OR(AF$7=0,AI24=0),0,'Diseño línea - Carga-Capacidad'!$Q$7/(AF$7/('Operaciones - Gama ficticia'!AK23/IF(AJ24&gt;0,AJ24,AI24))))</f>
        <v>0</v>
      </c>
      <c r="AL24" s="522">
        <f t="shared" si="7"/>
        <v>0</v>
      </c>
      <c r="AM24" s="494"/>
      <c r="AN24" s="668">
        <f>IF($AC$3="X",'Diseño línea - Carga-Capacidad'!AB73,'Diseño línea - Carga-Capacidad'!U23)</f>
        <v>0</v>
      </c>
      <c r="AO24" s="688"/>
      <c r="AP24" s="688"/>
      <c r="AQ24" s="671">
        <f t="shared" si="8"/>
        <v>0</v>
      </c>
      <c r="AR24" s="659">
        <f>IF('Operaciones - Gama ficticia'!AR23=0,0,"           "&amp;1)</f>
        <v>0</v>
      </c>
      <c r="AS24" s="674"/>
      <c r="AT24" s="686">
        <f>IF(OR(AO$7=0,AR24=0),0,'Diseño línea - Carga-Capacidad'!$U$7/(AO$7/('Operaciones - Gama ficticia'!AR23/IF(AS24&gt;0,AS24,AR24))))</f>
        <v>0</v>
      </c>
      <c r="AU24" s="522">
        <f t="shared" si="9"/>
        <v>0</v>
      </c>
    </row>
    <row r="25" spans="1:47" ht="13" customHeight="1" x14ac:dyDescent="0.15">
      <c r="A25" s="71"/>
      <c r="B25" s="523">
        <f>'Operaciones - Gama ficticia'!H24</f>
        <v>0</v>
      </c>
      <c r="C25" s="495"/>
      <c r="D25" s="668">
        <f>IF($AC$3="X",'Diseño línea - Carga-Capacidad'!T74,'Diseño línea - Carga-Capacidad'!E24)</f>
        <v>0</v>
      </c>
      <c r="E25" s="669"/>
      <c r="F25" s="669"/>
      <c r="G25" s="670">
        <f t="shared" si="0"/>
        <v>0</v>
      </c>
      <c r="H25" s="659">
        <f>IF('Operaciones - Gama ficticia'!P24=0,0,"           "&amp;1)</f>
        <v>0</v>
      </c>
      <c r="I25" s="675"/>
      <c r="J25" s="685">
        <f>IF(OR(E$7=0,H25=0),0,'Diseño línea - Carga-Capacidad'!$E$7/(E$7/('Operaciones - Gama ficticia'!P24/IF(I25&gt;0,I25,H25))))</f>
        <v>0</v>
      </c>
      <c r="K25" s="519">
        <f t="shared" si="1"/>
        <v>0</v>
      </c>
      <c r="L25" s="494"/>
      <c r="M25" s="668">
        <f>IF($AC$3="X",'Diseño línea - Carga-Capacidad'!V74,'Diseño línea - Carga-Capacidad'!I24)</f>
        <v>0</v>
      </c>
      <c r="N25" s="669"/>
      <c r="O25" s="669"/>
      <c r="P25" s="670">
        <f t="shared" si="2"/>
        <v>0</v>
      </c>
      <c r="Q25" s="659">
        <f>IF('Operaciones - Gama ficticia'!W24=0,0,"           "&amp;1)</f>
        <v>0</v>
      </c>
      <c r="R25" s="675"/>
      <c r="S25" s="685">
        <f>IF(OR(N$7=0,Q25=0),0,'Diseño línea - Carga-Capacidad'!$I$7/(N$7/('Operaciones - Gama ficticia'!W24/IF(R25&gt;0,R25,Q25))))</f>
        <v>0</v>
      </c>
      <c r="T25" s="519">
        <f t="shared" si="3"/>
        <v>0</v>
      </c>
      <c r="U25" s="494"/>
      <c r="V25" s="668">
        <f>IF($AC$3="X",'Diseño línea - Carga-Capacidad'!X74,'Diseño línea - Carga-Capacidad'!M24)</f>
        <v>0</v>
      </c>
      <c r="W25" s="669"/>
      <c r="X25" s="669"/>
      <c r="Y25" s="670">
        <f t="shared" si="4"/>
        <v>0</v>
      </c>
      <c r="Z25" s="659">
        <f>IF('Operaciones - Gama ficticia'!AD24=0,0,"           "&amp;1)</f>
        <v>0</v>
      </c>
      <c r="AA25" s="675"/>
      <c r="AB25" s="685">
        <f>IF(OR(W$7=0,Z25=0),0,'Diseño línea - Carga-Capacidad'!$M$7/(W$7/('Operaciones - Gama ficticia'!AD24/IF(AA25&gt;0,AA25,Z25))))</f>
        <v>0</v>
      </c>
      <c r="AC25" s="519">
        <f t="shared" si="5"/>
        <v>0</v>
      </c>
      <c r="AD25" s="494"/>
      <c r="AE25" s="668">
        <f>IF($AC$3="X",'Diseño línea - Carga-Capacidad'!Z74,'Diseño línea - Carga-Capacidad'!Q24)</f>
        <v>0</v>
      </c>
      <c r="AF25" s="669"/>
      <c r="AG25" s="669"/>
      <c r="AH25" s="670">
        <f t="shared" si="6"/>
        <v>0</v>
      </c>
      <c r="AI25" s="659">
        <f>IF('Operaciones - Gama ficticia'!AK24=0,0,"           "&amp;1)</f>
        <v>0</v>
      </c>
      <c r="AJ25" s="675"/>
      <c r="AK25" s="685">
        <f>IF(OR(AF$7=0,AI25=0),0,'Diseño línea - Carga-Capacidad'!$Q$7/(AF$7/('Operaciones - Gama ficticia'!AK24/IF(AJ25&gt;0,AJ25,AI25))))</f>
        <v>0</v>
      </c>
      <c r="AL25" s="519">
        <f t="shared" si="7"/>
        <v>0</v>
      </c>
      <c r="AM25" s="494"/>
      <c r="AN25" s="668">
        <f>IF($AC$3="X",'Diseño línea - Carga-Capacidad'!AB74,'Diseño línea - Carga-Capacidad'!U24)</f>
        <v>0</v>
      </c>
      <c r="AO25" s="669"/>
      <c r="AP25" s="669"/>
      <c r="AQ25" s="670">
        <f t="shared" si="8"/>
        <v>0</v>
      </c>
      <c r="AR25" s="659">
        <f>IF('Operaciones - Gama ficticia'!AR24=0,0,"           "&amp;1)</f>
        <v>0</v>
      </c>
      <c r="AS25" s="675"/>
      <c r="AT25" s="685">
        <f>IF(OR(AO$7=0,AR25=0),0,'Diseño línea - Carga-Capacidad'!$U$7/(AO$7/('Operaciones - Gama ficticia'!AR24/IF(AS25&gt;0,AS25,AR25))))</f>
        <v>0</v>
      </c>
      <c r="AU25" s="519">
        <f t="shared" si="9"/>
        <v>0</v>
      </c>
    </row>
    <row r="26" spans="1:47" ht="13" customHeight="1" x14ac:dyDescent="0.15">
      <c r="A26" s="71"/>
      <c r="B26" s="523">
        <f>'Operaciones - Gama ficticia'!H25</f>
        <v>0</v>
      </c>
      <c r="C26" s="495"/>
      <c r="D26" s="668">
        <f>IF($AC$3="X",'Diseño línea - Carga-Capacidad'!T75,'Diseño línea - Carga-Capacidad'!E25)</f>
        <v>0</v>
      </c>
      <c r="E26" s="688"/>
      <c r="F26" s="688"/>
      <c r="G26" s="671">
        <f t="shared" si="0"/>
        <v>0</v>
      </c>
      <c r="H26" s="659">
        <f>IF('Operaciones - Gama ficticia'!P25=0,0,"           "&amp;1)</f>
        <v>0</v>
      </c>
      <c r="I26" s="674"/>
      <c r="J26" s="686">
        <f>IF(OR(E$7=0,H26=0),0,'Diseño línea - Carga-Capacidad'!$E$7/(E$7/('Operaciones - Gama ficticia'!P25/IF(I26&gt;0,I26,H26))))</f>
        <v>0</v>
      </c>
      <c r="K26" s="522">
        <f t="shared" si="1"/>
        <v>0</v>
      </c>
      <c r="L26" s="494"/>
      <c r="M26" s="668">
        <f>IF($AC$3="X",'Diseño línea - Carga-Capacidad'!V75,'Diseño línea - Carga-Capacidad'!I25)</f>
        <v>0</v>
      </c>
      <c r="N26" s="688"/>
      <c r="O26" s="688"/>
      <c r="P26" s="671">
        <f t="shared" si="2"/>
        <v>0</v>
      </c>
      <c r="Q26" s="659">
        <f>IF('Operaciones - Gama ficticia'!W25=0,0,"           "&amp;1)</f>
        <v>0</v>
      </c>
      <c r="R26" s="674"/>
      <c r="S26" s="686">
        <f>IF(OR(N$7=0,Q26=0),0,'Diseño línea - Carga-Capacidad'!$I$7/(N$7/('Operaciones - Gama ficticia'!W25/IF(R26&gt;0,R26,Q26))))</f>
        <v>0</v>
      </c>
      <c r="T26" s="522">
        <f t="shared" si="3"/>
        <v>0</v>
      </c>
      <c r="U26" s="494"/>
      <c r="V26" s="668">
        <f>IF($AC$3="X",'Diseño línea - Carga-Capacidad'!X75,'Diseño línea - Carga-Capacidad'!M25)</f>
        <v>0</v>
      </c>
      <c r="W26" s="688"/>
      <c r="X26" s="688"/>
      <c r="Y26" s="671">
        <f t="shared" si="4"/>
        <v>0</v>
      </c>
      <c r="Z26" s="659">
        <f>IF('Operaciones - Gama ficticia'!AD25=0,0,"           "&amp;1)</f>
        <v>0</v>
      </c>
      <c r="AA26" s="674"/>
      <c r="AB26" s="686">
        <f>IF(OR(W$7=0,Z26=0),0,'Diseño línea - Carga-Capacidad'!$M$7/(W$7/('Operaciones - Gama ficticia'!AD25/IF(AA26&gt;0,AA26,Z26))))</f>
        <v>0</v>
      </c>
      <c r="AC26" s="522">
        <f t="shared" si="5"/>
        <v>0</v>
      </c>
      <c r="AD26" s="494"/>
      <c r="AE26" s="668">
        <f>IF($AC$3="X",'Diseño línea - Carga-Capacidad'!Z75,'Diseño línea - Carga-Capacidad'!Q25)</f>
        <v>0</v>
      </c>
      <c r="AF26" s="688"/>
      <c r="AG26" s="688"/>
      <c r="AH26" s="671">
        <f t="shared" si="6"/>
        <v>0</v>
      </c>
      <c r="AI26" s="659">
        <f>IF('Operaciones - Gama ficticia'!AK25=0,0,"           "&amp;1)</f>
        <v>0</v>
      </c>
      <c r="AJ26" s="674"/>
      <c r="AK26" s="686">
        <f>IF(OR(AF$7=0,AI26=0),0,'Diseño línea - Carga-Capacidad'!$Q$7/(AF$7/('Operaciones - Gama ficticia'!AK25/IF(AJ26&gt;0,AJ26,AI26))))</f>
        <v>0</v>
      </c>
      <c r="AL26" s="522">
        <f t="shared" si="7"/>
        <v>0</v>
      </c>
      <c r="AM26" s="494"/>
      <c r="AN26" s="668">
        <f>IF($AC$3="X",'Diseño línea - Carga-Capacidad'!AB75,'Diseño línea - Carga-Capacidad'!U25)</f>
        <v>0</v>
      </c>
      <c r="AO26" s="688"/>
      <c r="AP26" s="688"/>
      <c r="AQ26" s="671">
        <f t="shared" si="8"/>
        <v>0</v>
      </c>
      <c r="AR26" s="659">
        <f>IF('Operaciones - Gama ficticia'!AR25=0,0,"           "&amp;1)</f>
        <v>0</v>
      </c>
      <c r="AS26" s="674"/>
      <c r="AT26" s="686">
        <f>IF(OR(AO$7=0,AR26=0),0,'Diseño línea - Carga-Capacidad'!$U$7/(AO$7/('Operaciones - Gama ficticia'!AR25/IF(AS26&gt;0,AS26,AR26))))</f>
        <v>0</v>
      </c>
      <c r="AU26" s="522">
        <f t="shared" si="9"/>
        <v>0</v>
      </c>
    </row>
    <row r="27" spans="1:47" ht="13" customHeight="1" x14ac:dyDescent="0.15">
      <c r="A27" s="71"/>
      <c r="B27" s="523">
        <f>'Operaciones - Gama ficticia'!H26</f>
        <v>0</v>
      </c>
      <c r="C27" s="495"/>
      <c r="D27" s="668">
        <f>IF($AC$3="X",'Diseño línea - Carga-Capacidad'!T76,'Diseño línea - Carga-Capacidad'!E26)</f>
        <v>0</v>
      </c>
      <c r="E27" s="669"/>
      <c r="F27" s="669"/>
      <c r="G27" s="670">
        <f t="shared" si="0"/>
        <v>0</v>
      </c>
      <c r="H27" s="659">
        <f>IF('Operaciones - Gama ficticia'!P26=0,0,"           "&amp;1)</f>
        <v>0</v>
      </c>
      <c r="I27" s="675"/>
      <c r="J27" s="685">
        <f>IF(OR(E$7=0,H27=0),0,'Diseño línea - Carga-Capacidad'!$E$7/(E$7/('Operaciones - Gama ficticia'!P26/IF(I27&gt;0,I27,H27))))</f>
        <v>0</v>
      </c>
      <c r="K27" s="519">
        <f t="shared" si="1"/>
        <v>0</v>
      </c>
      <c r="L27" s="494"/>
      <c r="M27" s="668">
        <f>IF($AC$3="X",'Diseño línea - Carga-Capacidad'!V76,'Diseño línea - Carga-Capacidad'!I26)</f>
        <v>0</v>
      </c>
      <c r="N27" s="669"/>
      <c r="O27" s="669"/>
      <c r="P27" s="670">
        <f t="shared" si="2"/>
        <v>0</v>
      </c>
      <c r="Q27" s="659">
        <f>IF('Operaciones - Gama ficticia'!W26=0,0,"           "&amp;1)</f>
        <v>0</v>
      </c>
      <c r="R27" s="675"/>
      <c r="S27" s="685">
        <f>IF(OR(N$7=0,Q27=0),0,'Diseño línea - Carga-Capacidad'!$I$7/(N$7/('Operaciones - Gama ficticia'!W26/IF(R27&gt;0,R27,Q27))))</f>
        <v>0</v>
      </c>
      <c r="T27" s="519">
        <f t="shared" si="3"/>
        <v>0</v>
      </c>
      <c r="U27" s="494"/>
      <c r="V27" s="668">
        <f>IF($AC$3="X",'Diseño línea - Carga-Capacidad'!X76,'Diseño línea - Carga-Capacidad'!M26)</f>
        <v>0</v>
      </c>
      <c r="W27" s="669"/>
      <c r="X27" s="669"/>
      <c r="Y27" s="670">
        <f t="shared" si="4"/>
        <v>0</v>
      </c>
      <c r="Z27" s="659">
        <f>IF('Operaciones - Gama ficticia'!AD26=0,0,"           "&amp;1)</f>
        <v>0</v>
      </c>
      <c r="AA27" s="675"/>
      <c r="AB27" s="685">
        <f>IF(OR(W$7=0,Z27=0),0,'Diseño línea - Carga-Capacidad'!$M$7/(W$7/('Operaciones - Gama ficticia'!AD26/IF(AA27&gt;0,AA27,Z27))))</f>
        <v>0</v>
      </c>
      <c r="AC27" s="519">
        <f t="shared" si="5"/>
        <v>0</v>
      </c>
      <c r="AD27" s="494"/>
      <c r="AE27" s="668">
        <f>IF($AC$3="X",'Diseño línea - Carga-Capacidad'!Z76,'Diseño línea - Carga-Capacidad'!Q26)</f>
        <v>0</v>
      </c>
      <c r="AF27" s="669"/>
      <c r="AG27" s="669"/>
      <c r="AH27" s="670">
        <f t="shared" si="6"/>
        <v>0</v>
      </c>
      <c r="AI27" s="659">
        <f>IF('Operaciones - Gama ficticia'!AK26=0,0,"           "&amp;1)</f>
        <v>0</v>
      </c>
      <c r="AJ27" s="675"/>
      <c r="AK27" s="685">
        <f>IF(OR(AF$7=0,AI27=0),0,'Diseño línea - Carga-Capacidad'!$Q$7/(AF$7/('Operaciones - Gama ficticia'!AK26/IF(AJ27&gt;0,AJ27,AI27))))</f>
        <v>0</v>
      </c>
      <c r="AL27" s="519">
        <f t="shared" si="7"/>
        <v>0</v>
      </c>
      <c r="AM27" s="494"/>
      <c r="AN27" s="668">
        <f>IF($AC$3="X",'Diseño línea - Carga-Capacidad'!AB76,'Diseño línea - Carga-Capacidad'!U26)</f>
        <v>0</v>
      </c>
      <c r="AO27" s="669"/>
      <c r="AP27" s="669"/>
      <c r="AQ27" s="670">
        <f t="shared" si="8"/>
        <v>0</v>
      </c>
      <c r="AR27" s="659">
        <f>IF('Operaciones - Gama ficticia'!AR26=0,0,"           "&amp;1)</f>
        <v>0</v>
      </c>
      <c r="AS27" s="675"/>
      <c r="AT27" s="685">
        <f>IF(OR(AO$7=0,AR27=0),0,'Diseño línea - Carga-Capacidad'!$U$7/(AO$7/('Operaciones - Gama ficticia'!AR26/IF(AS27&gt;0,AS27,AR27))))</f>
        <v>0</v>
      </c>
      <c r="AU27" s="519">
        <f t="shared" si="9"/>
        <v>0</v>
      </c>
    </row>
    <row r="28" spans="1:47" ht="13" customHeight="1" x14ac:dyDescent="0.15">
      <c r="A28" s="71"/>
      <c r="B28" s="523">
        <f>'Operaciones - Gama ficticia'!H27</f>
        <v>0</v>
      </c>
      <c r="C28" s="495"/>
      <c r="D28" s="668">
        <f>IF($AC$3="X",'Diseño línea - Carga-Capacidad'!T77,'Diseño línea - Carga-Capacidad'!E27)</f>
        <v>0</v>
      </c>
      <c r="E28" s="688"/>
      <c r="F28" s="688"/>
      <c r="G28" s="671">
        <f t="shared" si="0"/>
        <v>0</v>
      </c>
      <c r="H28" s="659">
        <f>IF('Operaciones - Gama ficticia'!P27=0,0,"           "&amp;1)</f>
        <v>0</v>
      </c>
      <c r="I28" s="674"/>
      <c r="J28" s="686">
        <f>IF(OR(E$7=0,H28=0),0,'Diseño línea - Carga-Capacidad'!$E$7/(E$7/('Operaciones - Gama ficticia'!P27/IF(I28&gt;0,I28,H28))))</f>
        <v>0</v>
      </c>
      <c r="K28" s="522">
        <f t="shared" si="1"/>
        <v>0</v>
      </c>
      <c r="L28" s="494"/>
      <c r="M28" s="668">
        <f>IF($AC$3="X",'Diseño línea - Carga-Capacidad'!V77,'Diseño línea - Carga-Capacidad'!I27)</f>
        <v>0</v>
      </c>
      <c r="N28" s="688"/>
      <c r="O28" s="688"/>
      <c r="P28" s="671">
        <f t="shared" si="2"/>
        <v>0</v>
      </c>
      <c r="Q28" s="659">
        <f>IF('Operaciones - Gama ficticia'!W27=0,0,"           "&amp;1)</f>
        <v>0</v>
      </c>
      <c r="R28" s="674"/>
      <c r="S28" s="686">
        <f>IF(OR(N$7=0,Q28=0),0,'Diseño línea - Carga-Capacidad'!$I$7/(N$7/('Operaciones - Gama ficticia'!W27/IF(R28&gt;0,R28,Q28))))</f>
        <v>0</v>
      </c>
      <c r="T28" s="522">
        <f t="shared" si="3"/>
        <v>0</v>
      </c>
      <c r="U28" s="494"/>
      <c r="V28" s="668">
        <f>IF($AC$3="X",'Diseño línea - Carga-Capacidad'!X77,'Diseño línea - Carga-Capacidad'!M27)</f>
        <v>0</v>
      </c>
      <c r="W28" s="688"/>
      <c r="X28" s="688"/>
      <c r="Y28" s="671">
        <f t="shared" si="4"/>
        <v>0</v>
      </c>
      <c r="Z28" s="659">
        <f>IF('Operaciones - Gama ficticia'!AD27=0,0,"           "&amp;1)</f>
        <v>0</v>
      </c>
      <c r="AA28" s="674"/>
      <c r="AB28" s="686">
        <f>IF(OR(W$7=0,Z28=0),0,'Diseño línea - Carga-Capacidad'!$M$7/(W$7/('Operaciones - Gama ficticia'!AD27/IF(AA28&gt;0,AA28,Z28))))</f>
        <v>0</v>
      </c>
      <c r="AC28" s="522">
        <f t="shared" si="5"/>
        <v>0</v>
      </c>
      <c r="AD28" s="494"/>
      <c r="AE28" s="668">
        <f>IF($AC$3="X",'Diseño línea - Carga-Capacidad'!Z77,'Diseño línea - Carga-Capacidad'!Q27)</f>
        <v>0</v>
      </c>
      <c r="AF28" s="688"/>
      <c r="AG28" s="688"/>
      <c r="AH28" s="671">
        <f t="shared" si="6"/>
        <v>0</v>
      </c>
      <c r="AI28" s="659">
        <f>IF('Operaciones - Gama ficticia'!AK27=0,0,"           "&amp;1)</f>
        <v>0</v>
      </c>
      <c r="AJ28" s="674"/>
      <c r="AK28" s="686">
        <f>IF(OR(AF$7=0,AI28=0),0,'Diseño línea - Carga-Capacidad'!$Q$7/(AF$7/('Operaciones - Gama ficticia'!AK27/IF(AJ28&gt;0,AJ28,AI28))))</f>
        <v>0</v>
      </c>
      <c r="AL28" s="522">
        <f t="shared" si="7"/>
        <v>0</v>
      </c>
      <c r="AM28" s="494"/>
      <c r="AN28" s="668">
        <f>IF($AC$3="X",'Diseño línea - Carga-Capacidad'!AB77,'Diseño línea - Carga-Capacidad'!U27)</f>
        <v>0</v>
      </c>
      <c r="AO28" s="688"/>
      <c r="AP28" s="688"/>
      <c r="AQ28" s="671">
        <f t="shared" si="8"/>
        <v>0</v>
      </c>
      <c r="AR28" s="659">
        <f>IF('Operaciones - Gama ficticia'!AR27=0,0,"           "&amp;1)</f>
        <v>0</v>
      </c>
      <c r="AS28" s="674"/>
      <c r="AT28" s="686">
        <f>IF(OR(AO$7=0,AR28=0),0,'Diseño línea - Carga-Capacidad'!$U$7/(AO$7/('Operaciones - Gama ficticia'!AR27/IF(AS28&gt;0,AS28,AR28))))</f>
        <v>0</v>
      </c>
      <c r="AU28" s="522">
        <f t="shared" si="9"/>
        <v>0</v>
      </c>
    </row>
    <row r="29" spans="1:47" ht="13" customHeight="1" x14ac:dyDescent="0.15">
      <c r="A29" s="71"/>
      <c r="B29" s="690">
        <f>'Operaciones - Gama ficticia'!H28</f>
        <v>0</v>
      </c>
      <c r="C29" s="495"/>
      <c r="D29" s="668">
        <f>IF($AC$3="X",'Diseño línea - Carga-Capacidad'!T78,'Diseño línea - Carga-Capacidad'!E28)</f>
        <v>0</v>
      </c>
      <c r="E29" s="669"/>
      <c r="F29" s="669"/>
      <c r="G29" s="670">
        <f t="shared" si="0"/>
        <v>0</v>
      </c>
      <c r="H29" s="659">
        <f>IF('Operaciones - Gama ficticia'!P28=0,0,"           "&amp;1)</f>
        <v>0</v>
      </c>
      <c r="I29" s="675"/>
      <c r="J29" s="685">
        <f>IF(OR(E$7=0,H29=0),0,'Diseño línea - Carga-Capacidad'!$E$7/(E$7/('Operaciones - Gama ficticia'!P28/IF(I29&gt;0,I29,H29))))</f>
        <v>0</v>
      </c>
      <c r="K29" s="519">
        <f t="shared" si="1"/>
        <v>0</v>
      </c>
      <c r="L29" s="494"/>
      <c r="M29" s="668">
        <f>IF($AC$3="X",'Diseño línea - Carga-Capacidad'!V78,'Diseño línea - Carga-Capacidad'!I28)</f>
        <v>0</v>
      </c>
      <c r="N29" s="669"/>
      <c r="O29" s="669"/>
      <c r="P29" s="670">
        <f t="shared" si="2"/>
        <v>0</v>
      </c>
      <c r="Q29" s="659">
        <f>IF('Operaciones - Gama ficticia'!W28=0,0,"           "&amp;1)</f>
        <v>0</v>
      </c>
      <c r="R29" s="675"/>
      <c r="S29" s="685">
        <f>IF(OR(N$7=0,Q29=0),0,'Diseño línea - Carga-Capacidad'!$I$7/(N$7/('Operaciones - Gama ficticia'!W28/IF(R29&gt;0,R29,Q29))))</f>
        <v>0</v>
      </c>
      <c r="T29" s="519">
        <f t="shared" si="3"/>
        <v>0</v>
      </c>
      <c r="U29" s="494"/>
      <c r="V29" s="668">
        <f>IF($AC$3="X",'Diseño línea - Carga-Capacidad'!X78,'Diseño línea - Carga-Capacidad'!M28)</f>
        <v>0</v>
      </c>
      <c r="W29" s="669"/>
      <c r="X29" s="669"/>
      <c r="Y29" s="670">
        <f t="shared" si="4"/>
        <v>0</v>
      </c>
      <c r="Z29" s="659">
        <f>IF('Operaciones - Gama ficticia'!AD28=0,0,"           "&amp;1)</f>
        <v>0</v>
      </c>
      <c r="AA29" s="675"/>
      <c r="AB29" s="685">
        <f>IF(OR(W$7=0,Z29=0),0,'Diseño línea - Carga-Capacidad'!$M$7/(W$7/('Operaciones - Gama ficticia'!AD28/IF(AA29&gt;0,AA29,Z29))))</f>
        <v>0</v>
      </c>
      <c r="AC29" s="519">
        <f t="shared" si="5"/>
        <v>0</v>
      </c>
      <c r="AD29" s="494"/>
      <c r="AE29" s="668">
        <f>IF($AC$3="X",'Diseño línea - Carga-Capacidad'!Z78,'Diseño línea - Carga-Capacidad'!Q28)</f>
        <v>0</v>
      </c>
      <c r="AF29" s="669"/>
      <c r="AG29" s="669"/>
      <c r="AH29" s="670">
        <f t="shared" si="6"/>
        <v>0</v>
      </c>
      <c r="AI29" s="659">
        <f>IF('Operaciones - Gama ficticia'!AK28=0,0,"           "&amp;1)</f>
        <v>0</v>
      </c>
      <c r="AJ29" s="675"/>
      <c r="AK29" s="685">
        <f>IF(OR(AF$7=0,AI29=0),0,'Diseño línea - Carga-Capacidad'!$Q$7/(AF$7/('Operaciones - Gama ficticia'!AK28/IF(AJ29&gt;0,AJ29,AI29))))</f>
        <v>0</v>
      </c>
      <c r="AL29" s="519">
        <f t="shared" si="7"/>
        <v>0</v>
      </c>
      <c r="AM29" s="494"/>
      <c r="AN29" s="668">
        <f>IF($AC$3="X",'Diseño línea - Carga-Capacidad'!AB78,'Diseño línea - Carga-Capacidad'!U28)</f>
        <v>0</v>
      </c>
      <c r="AO29" s="669"/>
      <c r="AP29" s="669"/>
      <c r="AQ29" s="670">
        <f t="shared" si="8"/>
        <v>0</v>
      </c>
      <c r="AR29" s="659">
        <f>IF('Operaciones - Gama ficticia'!AR28=0,0,"           "&amp;1)</f>
        <v>0</v>
      </c>
      <c r="AS29" s="675"/>
      <c r="AT29" s="685">
        <f>IF(OR(AO$7=0,AR29=0),0,'Diseño línea - Carga-Capacidad'!$U$7/(AO$7/('Operaciones - Gama ficticia'!AR28/IF(AS29&gt;0,AS29,AR29))))</f>
        <v>0</v>
      </c>
      <c r="AU29" s="519">
        <f t="shared" si="9"/>
        <v>0</v>
      </c>
    </row>
    <row r="30" spans="1:47" ht="13" customHeight="1" x14ac:dyDescent="0.15">
      <c r="A30" s="71"/>
      <c r="B30" s="523">
        <f>'Operaciones - Gama ficticia'!H29</f>
        <v>0</v>
      </c>
      <c r="C30" s="495"/>
      <c r="D30" s="668">
        <f>IF($AC$3="X",'Diseño línea - Carga-Capacidad'!T79,'Diseño línea - Carga-Capacidad'!E29)</f>
        <v>0</v>
      </c>
      <c r="E30" s="688"/>
      <c r="F30" s="688"/>
      <c r="G30" s="671">
        <f t="shared" si="0"/>
        <v>0</v>
      </c>
      <c r="H30" s="659">
        <f>IF('Operaciones - Gama ficticia'!P29=0,0,"           "&amp;1)</f>
        <v>0</v>
      </c>
      <c r="I30" s="674"/>
      <c r="J30" s="686">
        <f>IF(OR(E$7=0,H30=0),0,'Diseño línea - Carga-Capacidad'!$E$7/(E$7/('Operaciones - Gama ficticia'!P29/IF(I30&gt;0,I30,H30))))</f>
        <v>0</v>
      </c>
      <c r="K30" s="522">
        <f t="shared" si="1"/>
        <v>0</v>
      </c>
      <c r="L30" s="494"/>
      <c r="M30" s="668">
        <f>IF($AC$3="X",'Diseño línea - Carga-Capacidad'!V79,'Diseño línea - Carga-Capacidad'!I29)</f>
        <v>0</v>
      </c>
      <c r="N30" s="688"/>
      <c r="O30" s="688"/>
      <c r="P30" s="671">
        <f t="shared" si="2"/>
        <v>0</v>
      </c>
      <c r="Q30" s="659">
        <f>IF('Operaciones - Gama ficticia'!W29=0,0,"           "&amp;1)</f>
        <v>0</v>
      </c>
      <c r="R30" s="674"/>
      <c r="S30" s="686">
        <f>IF(OR(N$7=0,Q30=0),0,'Diseño línea - Carga-Capacidad'!$I$7/(N$7/('Operaciones - Gama ficticia'!W29/IF(R30&gt;0,R30,Q30))))</f>
        <v>0</v>
      </c>
      <c r="T30" s="522">
        <f t="shared" si="3"/>
        <v>0</v>
      </c>
      <c r="U30" s="494"/>
      <c r="V30" s="668">
        <f>IF($AC$3="X",'Diseño línea - Carga-Capacidad'!X79,'Diseño línea - Carga-Capacidad'!M29)</f>
        <v>0</v>
      </c>
      <c r="W30" s="688"/>
      <c r="X30" s="688"/>
      <c r="Y30" s="671">
        <f t="shared" si="4"/>
        <v>0</v>
      </c>
      <c r="Z30" s="659">
        <f>IF('Operaciones - Gama ficticia'!AD29=0,0,"           "&amp;1)</f>
        <v>0</v>
      </c>
      <c r="AA30" s="674"/>
      <c r="AB30" s="686">
        <f>IF(OR(W$7=0,Z30=0),0,'Diseño línea - Carga-Capacidad'!$M$7/(W$7/('Operaciones - Gama ficticia'!AD29/IF(AA30&gt;0,AA30,Z30))))</f>
        <v>0</v>
      </c>
      <c r="AC30" s="522">
        <f t="shared" si="5"/>
        <v>0</v>
      </c>
      <c r="AD30" s="494"/>
      <c r="AE30" s="668">
        <f>IF($AC$3="X",'Diseño línea - Carga-Capacidad'!Z79,'Diseño línea - Carga-Capacidad'!Q29)</f>
        <v>0</v>
      </c>
      <c r="AF30" s="688"/>
      <c r="AG30" s="688"/>
      <c r="AH30" s="671">
        <f t="shared" si="6"/>
        <v>0</v>
      </c>
      <c r="AI30" s="659">
        <f>IF('Operaciones - Gama ficticia'!AK29=0,0,"           "&amp;1)</f>
        <v>0</v>
      </c>
      <c r="AJ30" s="674"/>
      <c r="AK30" s="686">
        <f>IF(OR(AF$7=0,AI30=0),0,'Diseño línea - Carga-Capacidad'!$Q$7/(AF$7/('Operaciones - Gama ficticia'!AK29/IF(AJ30&gt;0,AJ30,AI30))))</f>
        <v>0</v>
      </c>
      <c r="AL30" s="522">
        <f t="shared" si="7"/>
        <v>0</v>
      </c>
      <c r="AM30" s="494"/>
      <c r="AN30" s="668">
        <f>IF($AC$3="X",'Diseño línea - Carga-Capacidad'!AB79,'Diseño línea - Carga-Capacidad'!U29)</f>
        <v>0</v>
      </c>
      <c r="AO30" s="688"/>
      <c r="AP30" s="688"/>
      <c r="AQ30" s="671">
        <f t="shared" si="8"/>
        <v>0</v>
      </c>
      <c r="AR30" s="659">
        <f>IF('Operaciones - Gama ficticia'!AR29=0,0,"           "&amp;1)</f>
        <v>0</v>
      </c>
      <c r="AS30" s="674"/>
      <c r="AT30" s="686">
        <f>IF(OR(AO$7=0,AR30=0),0,'Diseño línea - Carga-Capacidad'!$U$7/(AO$7/('Operaciones - Gama ficticia'!AR29/IF(AS30&gt;0,AS30,AR30))))</f>
        <v>0</v>
      </c>
      <c r="AU30" s="522">
        <f t="shared" si="9"/>
        <v>0</v>
      </c>
    </row>
    <row r="31" spans="1:47" ht="13" customHeight="1" x14ac:dyDescent="0.15">
      <c r="A31" s="71"/>
      <c r="B31" s="523">
        <f>'Operaciones - Gama ficticia'!H30</f>
        <v>0</v>
      </c>
      <c r="C31" s="495"/>
      <c r="D31" s="668">
        <f>IF($AC$3="X",'Diseño línea - Carga-Capacidad'!T80,'Diseño línea - Carga-Capacidad'!E30)</f>
        <v>0</v>
      </c>
      <c r="E31" s="669"/>
      <c r="F31" s="669"/>
      <c r="G31" s="670">
        <f t="shared" si="0"/>
        <v>0</v>
      </c>
      <c r="H31" s="659">
        <f>IF('Operaciones - Gama ficticia'!P30=0,0,"           "&amp;1)</f>
        <v>0</v>
      </c>
      <c r="I31" s="675"/>
      <c r="J31" s="685">
        <f>IF(OR(E$7=0,H31=0),0,'Diseño línea - Carga-Capacidad'!$E$7/(E$7/('Operaciones - Gama ficticia'!P30/IF(I31&gt;0,I31,H31))))</f>
        <v>0</v>
      </c>
      <c r="K31" s="519">
        <f t="shared" si="1"/>
        <v>0</v>
      </c>
      <c r="L31" s="494"/>
      <c r="M31" s="668">
        <f>IF($AC$3="X",'Diseño línea - Carga-Capacidad'!V80,'Diseño línea - Carga-Capacidad'!I30)</f>
        <v>0</v>
      </c>
      <c r="N31" s="669"/>
      <c r="O31" s="669"/>
      <c r="P31" s="670">
        <f t="shared" si="2"/>
        <v>0</v>
      </c>
      <c r="Q31" s="659">
        <f>IF('Operaciones - Gama ficticia'!W30=0,0,"           "&amp;1)</f>
        <v>0</v>
      </c>
      <c r="R31" s="675"/>
      <c r="S31" s="685">
        <f>IF(OR(N$7=0,Q31=0),0,'Diseño línea - Carga-Capacidad'!$I$7/(N$7/('Operaciones - Gama ficticia'!W30/IF(R31&gt;0,R31,Q31))))</f>
        <v>0</v>
      </c>
      <c r="T31" s="519">
        <f t="shared" si="3"/>
        <v>0</v>
      </c>
      <c r="U31" s="494"/>
      <c r="V31" s="668">
        <f>IF($AC$3="X",'Diseño línea - Carga-Capacidad'!X80,'Diseño línea - Carga-Capacidad'!M30)</f>
        <v>0</v>
      </c>
      <c r="W31" s="669"/>
      <c r="X31" s="669"/>
      <c r="Y31" s="670">
        <f t="shared" si="4"/>
        <v>0</v>
      </c>
      <c r="Z31" s="659">
        <f>IF('Operaciones - Gama ficticia'!AD30=0,0,"           "&amp;1)</f>
        <v>0</v>
      </c>
      <c r="AA31" s="675"/>
      <c r="AB31" s="685">
        <f>IF(OR(W$7=0,Z31=0),0,'Diseño línea - Carga-Capacidad'!$M$7/(W$7/('Operaciones - Gama ficticia'!AD30/IF(AA31&gt;0,AA31,Z31))))</f>
        <v>0</v>
      </c>
      <c r="AC31" s="519">
        <f t="shared" si="5"/>
        <v>0</v>
      </c>
      <c r="AD31" s="494"/>
      <c r="AE31" s="668">
        <f>IF($AC$3="X",'Diseño línea - Carga-Capacidad'!Z80,'Diseño línea - Carga-Capacidad'!Q30)</f>
        <v>0</v>
      </c>
      <c r="AF31" s="669"/>
      <c r="AG31" s="669"/>
      <c r="AH31" s="670">
        <f t="shared" si="6"/>
        <v>0</v>
      </c>
      <c r="AI31" s="659">
        <f>IF('Operaciones - Gama ficticia'!AK30=0,0,"           "&amp;1)</f>
        <v>0</v>
      </c>
      <c r="AJ31" s="675"/>
      <c r="AK31" s="685">
        <f>IF(OR(AF$7=0,AI31=0),0,'Diseño línea - Carga-Capacidad'!$Q$7/(AF$7/('Operaciones - Gama ficticia'!AK30/IF(AJ31&gt;0,AJ31,AI31))))</f>
        <v>0</v>
      </c>
      <c r="AL31" s="519">
        <f t="shared" si="7"/>
        <v>0</v>
      </c>
      <c r="AM31" s="494"/>
      <c r="AN31" s="668">
        <f>IF($AC$3="X",'Diseño línea - Carga-Capacidad'!AB80,'Diseño línea - Carga-Capacidad'!U30)</f>
        <v>0</v>
      </c>
      <c r="AO31" s="669"/>
      <c r="AP31" s="669"/>
      <c r="AQ31" s="670">
        <f t="shared" si="8"/>
        <v>0</v>
      </c>
      <c r="AR31" s="659">
        <f>IF('Operaciones - Gama ficticia'!AR30=0,0,"           "&amp;1)</f>
        <v>0</v>
      </c>
      <c r="AS31" s="675"/>
      <c r="AT31" s="685">
        <f>IF(OR(AO$7=0,AR31=0),0,'Diseño línea - Carga-Capacidad'!$U$7/(AO$7/('Operaciones - Gama ficticia'!AR30/IF(AS31&gt;0,AS31,AR31))))</f>
        <v>0</v>
      </c>
      <c r="AU31" s="519">
        <f t="shared" si="9"/>
        <v>0</v>
      </c>
    </row>
    <row r="32" spans="1:47" ht="13" customHeight="1" x14ac:dyDescent="0.15">
      <c r="A32" s="71"/>
      <c r="B32" s="523">
        <f>'Operaciones - Gama ficticia'!H31</f>
        <v>0</v>
      </c>
      <c r="C32" s="495"/>
      <c r="D32" s="668">
        <f>IF($AC$3="X",'Diseño línea - Carga-Capacidad'!T81,'Diseño línea - Carga-Capacidad'!E31)</f>
        <v>0</v>
      </c>
      <c r="E32" s="688"/>
      <c r="F32" s="688"/>
      <c r="G32" s="671">
        <f t="shared" si="0"/>
        <v>0</v>
      </c>
      <c r="H32" s="659">
        <f>IF('Operaciones - Gama ficticia'!P31=0,0,"           "&amp;1)</f>
        <v>0</v>
      </c>
      <c r="I32" s="674"/>
      <c r="J32" s="686">
        <f>IF(OR(E$7=0,H32=0),0,'Diseño línea - Carga-Capacidad'!$E$7/(E$7/('Operaciones - Gama ficticia'!P31/IF(I32&gt;0,I32,H32))))</f>
        <v>0</v>
      </c>
      <c r="K32" s="522">
        <f t="shared" si="1"/>
        <v>0</v>
      </c>
      <c r="L32" s="494"/>
      <c r="M32" s="668">
        <f>IF($AC$3="X",'Diseño línea - Carga-Capacidad'!V81,'Diseño línea - Carga-Capacidad'!I31)</f>
        <v>0</v>
      </c>
      <c r="N32" s="688"/>
      <c r="O32" s="688"/>
      <c r="P32" s="671">
        <f t="shared" si="2"/>
        <v>0</v>
      </c>
      <c r="Q32" s="659">
        <f>IF('Operaciones - Gama ficticia'!W31=0,0,"           "&amp;1)</f>
        <v>0</v>
      </c>
      <c r="R32" s="674"/>
      <c r="S32" s="686">
        <f>IF(OR(N$7=0,Q32=0),0,'Diseño línea - Carga-Capacidad'!$I$7/(N$7/('Operaciones - Gama ficticia'!W31/IF(R32&gt;0,R32,Q32))))</f>
        <v>0</v>
      </c>
      <c r="T32" s="522">
        <f t="shared" si="3"/>
        <v>0</v>
      </c>
      <c r="U32" s="494"/>
      <c r="V32" s="668">
        <f>IF($AC$3="X",'Diseño línea - Carga-Capacidad'!X81,'Diseño línea - Carga-Capacidad'!M31)</f>
        <v>0</v>
      </c>
      <c r="W32" s="688"/>
      <c r="X32" s="688"/>
      <c r="Y32" s="671">
        <f t="shared" si="4"/>
        <v>0</v>
      </c>
      <c r="Z32" s="659">
        <f>IF('Operaciones - Gama ficticia'!AD31=0,0,"           "&amp;1)</f>
        <v>0</v>
      </c>
      <c r="AA32" s="674"/>
      <c r="AB32" s="686">
        <f>IF(OR(W$7=0,Z32=0),0,'Diseño línea - Carga-Capacidad'!$M$7/(W$7/('Operaciones - Gama ficticia'!AD31/IF(AA32&gt;0,AA32,Z32))))</f>
        <v>0</v>
      </c>
      <c r="AC32" s="522">
        <f t="shared" si="5"/>
        <v>0</v>
      </c>
      <c r="AD32" s="494"/>
      <c r="AE32" s="668">
        <f>IF($AC$3="X",'Diseño línea - Carga-Capacidad'!Z81,'Diseño línea - Carga-Capacidad'!Q31)</f>
        <v>0</v>
      </c>
      <c r="AF32" s="688"/>
      <c r="AG32" s="688"/>
      <c r="AH32" s="671">
        <f t="shared" si="6"/>
        <v>0</v>
      </c>
      <c r="AI32" s="659">
        <f>IF('Operaciones - Gama ficticia'!AK31=0,0,"           "&amp;1)</f>
        <v>0</v>
      </c>
      <c r="AJ32" s="674"/>
      <c r="AK32" s="686">
        <f>IF(OR(AF$7=0,AI32=0),0,'Diseño línea - Carga-Capacidad'!$Q$7/(AF$7/('Operaciones - Gama ficticia'!AK31/IF(AJ32&gt;0,AJ32,AI32))))</f>
        <v>0</v>
      </c>
      <c r="AL32" s="522">
        <f t="shared" si="7"/>
        <v>0</v>
      </c>
      <c r="AM32" s="494"/>
      <c r="AN32" s="668">
        <f>IF($AC$3="X",'Diseño línea - Carga-Capacidad'!AB81,'Diseño línea - Carga-Capacidad'!U31)</f>
        <v>0</v>
      </c>
      <c r="AO32" s="688"/>
      <c r="AP32" s="688"/>
      <c r="AQ32" s="671">
        <f t="shared" si="8"/>
        <v>0</v>
      </c>
      <c r="AR32" s="659">
        <f>IF('Operaciones - Gama ficticia'!AR31=0,0,"           "&amp;1)</f>
        <v>0</v>
      </c>
      <c r="AS32" s="674"/>
      <c r="AT32" s="686">
        <f>IF(OR(AO$7=0,AR32=0),0,'Diseño línea - Carga-Capacidad'!$U$7/(AO$7/('Operaciones - Gama ficticia'!AR31/IF(AS32&gt;0,AS32,AR32))))</f>
        <v>0</v>
      </c>
      <c r="AU32" s="522">
        <f t="shared" si="9"/>
        <v>0</v>
      </c>
    </row>
    <row r="33" spans="1:53" ht="13" customHeight="1" x14ac:dyDescent="0.15">
      <c r="A33" s="71"/>
      <c r="B33" s="523">
        <f>'Operaciones - Gama ficticia'!H32</f>
        <v>0</v>
      </c>
      <c r="C33" s="495"/>
      <c r="D33" s="668">
        <f>IF($AC$3="X",'Diseño línea - Carga-Capacidad'!T82,'Diseño línea - Carga-Capacidad'!E32)</f>
        <v>0</v>
      </c>
      <c r="E33" s="669"/>
      <c r="F33" s="669"/>
      <c r="G33" s="670">
        <f t="shared" si="0"/>
        <v>0</v>
      </c>
      <c r="H33" s="659">
        <f>IF('Operaciones - Gama ficticia'!P32=0,0,"           "&amp;1)</f>
        <v>0</v>
      </c>
      <c r="I33" s="675"/>
      <c r="J33" s="685">
        <f>IF(OR(E$7=0,H33=0),0,'Diseño línea - Carga-Capacidad'!$E$7/(E$7/('Operaciones - Gama ficticia'!P32/IF(I33&gt;0,I33,H33))))</f>
        <v>0</v>
      </c>
      <c r="K33" s="519">
        <f t="shared" si="1"/>
        <v>0</v>
      </c>
      <c r="L33" s="494"/>
      <c r="M33" s="668">
        <f>IF($AC$3="X",'Diseño línea - Carga-Capacidad'!V82,'Diseño línea - Carga-Capacidad'!I32)</f>
        <v>0</v>
      </c>
      <c r="N33" s="669"/>
      <c r="O33" s="669"/>
      <c r="P33" s="670">
        <f t="shared" si="2"/>
        <v>0</v>
      </c>
      <c r="Q33" s="659">
        <f>IF('Operaciones - Gama ficticia'!W32=0,0,"           "&amp;1)</f>
        <v>0</v>
      </c>
      <c r="R33" s="675"/>
      <c r="S33" s="685">
        <f>IF(OR(N$7=0,Q33=0),0,'Diseño línea - Carga-Capacidad'!$I$7/(N$7/('Operaciones - Gama ficticia'!W32/IF(R33&gt;0,R33,Q33))))</f>
        <v>0</v>
      </c>
      <c r="T33" s="519">
        <f t="shared" si="3"/>
        <v>0</v>
      </c>
      <c r="U33" s="494"/>
      <c r="V33" s="668">
        <f>IF($AC$3="X",'Diseño línea - Carga-Capacidad'!X82,'Diseño línea - Carga-Capacidad'!M32)</f>
        <v>0</v>
      </c>
      <c r="W33" s="669"/>
      <c r="X33" s="669"/>
      <c r="Y33" s="670">
        <f t="shared" si="4"/>
        <v>0</v>
      </c>
      <c r="Z33" s="659">
        <f>IF('Operaciones - Gama ficticia'!AD32=0,0,"           "&amp;1)</f>
        <v>0</v>
      </c>
      <c r="AA33" s="675"/>
      <c r="AB33" s="685">
        <f>IF(OR(W$7=0,Z33=0),0,'Diseño línea - Carga-Capacidad'!$M$7/(W$7/('Operaciones - Gama ficticia'!AD32/IF(AA33&gt;0,AA33,Z33))))</f>
        <v>0</v>
      </c>
      <c r="AC33" s="519">
        <f t="shared" si="5"/>
        <v>0</v>
      </c>
      <c r="AD33" s="494"/>
      <c r="AE33" s="668">
        <f>IF($AC$3="X",'Diseño línea - Carga-Capacidad'!Z82,'Diseño línea - Carga-Capacidad'!Q32)</f>
        <v>0</v>
      </c>
      <c r="AF33" s="669"/>
      <c r="AG33" s="669"/>
      <c r="AH33" s="670">
        <f t="shared" si="6"/>
        <v>0</v>
      </c>
      <c r="AI33" s="659">
        <f>IF('Operaciones - Gama ficticia'!AK32=0,0,"           "&amp;1)</f>
        <v>0</v>
      </c>
      <c r="AJ33" s="675"/>
      <c r="AK33" s="685">
        <f>IF(OR(AF$7=0,AI33=0),0,'Diseño línea - Carga-Capacidad'!$Q$7/(AF$7/('Operaciones - Gama ficticia'!AK32/IF(AJ33&gt;0,AJ33,AI33))))</f>
        <v>0</v>
      </c>
      <c r="AL33" s="519">
        <f t="shared" si="7"/>
        <v>0</v>
      </c>
      <c r="AM33" s="494"/>
      <c r="AN33" s="668">
        <f>IF($AC$3="X",'Diseño línea - Carga-Capacidad'!AB82,'Diseño línea - Carga-Capacidad'!U32)</f>
        <v>0</v>
      </c>
      <c r="AO33" s="669"/>
      <c r="AP33" s="669"/>
      <c r="AQ33" s="670">
        <f t="shared" si="8"/>
        <v>0</v>
      </c>
      <c r="AR33" s="659">
        <f>IF('Operaciones - Gama ficticia'!AR32=0,0,"           "&amp;1)</f>
        <v>0</v>
      </c>
      <c r="AS33" s="675"/>
      <c r="AT33" s="685">
        <f>IF(OR(AO$7=0,AR33=0),0,'Diseño línea - Carga-Capacidad'!$U$7/(AO$7/('Operaciones - Gama ficticia'!AR32/IF(AS33&gt;0,AS33,AR33))))</f>
        <v>0</v>
      </c>
      <c r="AU33" s="519">
        <f t="shared" si="9"/>
        <v>0</v>
      </c>
    </row>
    <row r="34" spans="1:53" ht="13" customHeight="1" x14ac:dyDescent="0.15">
      <c r="A34" s="71"/>
      <c r="B34" s="523">
        <f>'Operaciones - Gama ficticia'!H33</f>
        <v>0</v>
      </c>
      <c r="C34" s="495"/>
      <c r="D34" s="668">
        <f>IF($AC$3="X",'Diseño línea - Carga-Capacidad'!T83,'Diseño línea - Carga-Capacidad'!E33)</f>
        <v>0</v>
      </c>
      <c r="E34" s="688"/>
      <c r="F34" s="688"/>
      <c r="G34" s="671">
        <f t="shared" si="0"/>
        <v>0</v>
      </c>
      <c r="H34" s="659">
        <f>IF('Operaciones - Gama ficticia'!P33=0,0,"           "&amp;1)</f>
        <v>0</v>
      </c>
      <c r="I34" s="674"/>
      <c r="J34" s="686">
        <f>IF(OR(E$7=0,H34=0),0,'Diseño línea - Carga-Capacidad'!$E$7/(E$7/('Operaciones - Gama ficticia'!P33/IF(I34&gt;0,I34,H34))))</f>
        <v>0</v>
      </c>
      <c r="K34" s="522">
        <f t="shared" si="1"/>
        <v>0</v>
      </c>
      <c r="L34" s="494"/>
      <c r="M34" s="668">
        <f>IF($AC$3="X",'Diseño línea - Carga-Capacidad'!V83,'Diseño línea - Carga-Capacidad'!I33)</f>
        <v>0</v>
      </c>
      <c r="N34" s="688"/>
      <c r="O34" s="688"/>
      <c r="P34" s="671">
        <f t="shared" si="2"/>
        <v>0</v>
      </c>
      <c r="Q34" s="659">
        <f>IF('Operaciones - Gama ficticia'!W33=0,0,"           "&amp;1)</f>
        <v>0</v>
      </c>
      <c r="R34" s="674"/>
      <c r="S34" s="686">
        <f>IF(OR(N$7=0,Q34=0),0,'Diseño línea - Carga-Capacidad'!$I$7/(N$7/('Operaciones - Gama ficticia'!W33/IF(R34&gt;0,R34,Q34))))</f>
        <v>0</v>
      </c>
      <c r="T34" s="522">
        <f t="shared" si="3"/>
        <v>0</v>
      </c>
      <c r="U34" s="494"/>
      <c r="V34" s="668">
        <f>IF($AC$3="X",'Diseño línea - Carga-Capacidad'!X83,'Diseño línea - Carga-Capacidad'!M33)</f>
        <v>0</v>
      </c>
      <c r="W34" s="688"/>
      <c r="X34" s="688"/>
      <c r="Y34" s="671">
        <f t="shared" si="4"/>
        <v>0</v>
      </c>
      <c r="Z34" s="659">
        <f>IF('Operaciones - Gama ficticia'!AD33=0,0,"           "&amp;1)</f>
        <v>0</v>
      </c>
      <c r="AA34" s="674"/>
      <c r="AB34" s="686">
        <f>IF(OR(W$7=0,Z34=0),0,'Diseño línea - Carga-Capacidad'!$M$7/(W$7/('Operaciones - Gama ficticia'!AD33/IF(AA34&gt;0,AA34,Z34))))</f>
        <v>0</v>
      </c>
      <c r="AC34" s="522">
        <f t="shared" si="5"/>
        <v>0</v>
      </c>
      <c r="AD34" s="494"/>
      <c r="AE34" s="668">
        <f>IF($AC$3="X",'Diseño línea - Carga-Capacidad'!Z83,'Diseño línea - Carga-Capacidad'!Q33)</f>
        <v>0</v>
      </c>
      <c r="AF34" s="688"/>
      <c r="AG34" s="688"/>
      <c r="AH34" s="671">
        <f t="shared" si="6"/>
        <v>0</v>
      </c>
      <c r="AI34" s="659">
        <f>IF('Operaciones - Gama ficticia'!AK33=0,0,"           "&amp;1)</f>
        <v>0</v>
      </c>
      <c r="AJ34" s="674"/>
      <c r="AK34" s="686">
        <f>IF(OR(AF$7=0,AI34=0),0,'Diseño línea - Carga-Capacidad'!$Q$7/(AF$7/('Operaciones - Gama ficticia'!AK33/IF(AJ34&gt;0,AJ34,AI34))))</f>
        <v>0</v>
      </c>
      <c r="AL34" s="522">
        <f t="shared" si="7"/>
        <v>0</v>
      </c>
      <c r="AM34" s="494"/>
      <c r="AN34" s="668">
        <f>IF($AC$3="X",'Diseño línea - Carga-Capacidad'!AB83,'Diseño línea - Carga-Capacidad'!U33)</f>
        <v>0</v>
      </c>
      <c r="AO34" s="688"/>
      <c r="AP34" s="688"/>
      <c r="AQ34" s="671">
        <f t="shared" si="8"/>
        <v>0</v>
      </c>
      <c r="AR34" s="659">
        <f>IF('Operaciones - Gama ficticia'!AR33=0,0,"           "&amp;1)</f>
        <v>0</v>
      </c>
      <c r="AS34" s="674"/>
      <c r="AT34" s="686">
        <f>IF(OR(AO$7=0,AR34=0),0,'Diseño línea - Carga-Capacidad'!$U$7/(AO$7/('Operaciones - Gama ficticia'!AR33/IF(AS34&gt;0,AS34,AR34))))</f>
        <v>0</v>
      </c>
      <c r="AU34" s="522">
        <f t="shared" si="9"/>
        <v>0</v>
      </c>
    </row>
    <row r="35" spans="1:53" ht="13" customHeight="1" x14ac:dyDescent="0.15">
      <c r="A35" s="71"/>
      <c r="B35" s="523">
        <f>'Operaciones - Gama ficticia'!H34</f>
        <v>0</v>
      </c>
      <c r="C35" s="495"/>
      <c r="D35" s="668">
        <f>IF($AC$3="X",'Diseño línea - Carga-Capacidad'!T84,'Diseño línea - Carga-Capacidad'!E34)</f>
        <v>0</v>
      </c>
      <c r="E35" s="669"/>
      <c r="F35" s="669"/>
      <c r="G35" s="670">
        <f t="shared" si="0"/>
        <v>0</v>
      </c>
      <c r="H35" s="659">
        <f>IF('Operaciones - Gama ficticia'!P34=0,0,"           "&amp;1)</f>
        <v>0</v>
      </c>
      <c r="I35" s="675"/>
      <c r="J35" s="685">
        <f>IF(OR(E$7=0,H35=0),0,'Diseño línea - Carga-Capacidad'!$E$7/(E$7/('Operaciones - Gama ficticia'!P34/IF(I35&gt;0,I35,H35))))</f>
        <v>0</v>
      </c>
      <c r="K35" s="519">
        <f t="shared" si="1"/>
        <v>0</v>
      </c>
      <c r="L35" s="494"/>
      <c r="M35" s="668">
        <f>IF($AC$3="X",'Diseño línea - Carga-Capacidad'!V84,'Diseño línea - Carga-Capacidad'!I34)</f>
        <v>0</v>
      </c>
      <c r="N35" s="669"/>
      <c r="O35" s="669"/>
      <c r="P35" s="670">
        <f t="shared" si="2"/>
        <v>0</v>
      </c>
      <c r="Q35" s="659">
        <f>IF('Operaciones - Gama ficticia'!W34=0,0,"           "&amp;1)</f>
        <v>0</v>
      </c>
      <c r="R35" s="675"/>
      <c r="S35" s="685">
        <f>IF(OR(N$7=0,Q35=0),0,'Diseño línea - Carga-Capacidad'!$I$7/(N$7/('Operaciones - Gama ficticia'!W34/IF(R35&gt;0,R35,Q35))))</f>
        <v>0</v>
      </c>
      <c r="T35" s="519">
        <f t="shared" si="3"/>
        <v>0</v>
      </c>
      <c r="U35" s="494"/>
      <c r="V35" s="668">
        <f>IF($AC$3="X",'Diseño línea - Carga-Capacidad'!X84,'Diseño línea - Carga-Capacidad'!M34)</f>
        <v>0</v>
      </c>
      <c r="W35" s="669"/>
      <c r="X35" s="669"/>
      <c r="Y35" s="670">
        <f t="shared" si="4"/>
        <v>0</v>
      </c>
      <c r="Z35" s="659">
        <f>IF('Operaciones - Gama ficticia'!AD34=0,0,"           "&amp;1)</f>
        <v>0</v>
      </c>
      <c r="AA35" s="675"/>
      <c r="AB35" s="685">
        <f>IF(OR(W$7=0,Z35=0),0,'Diseño línea - Carga-Capacidad'!$M$7/(W$7/('Operaciones - Gama ficticia'!AD34/IF(AA35&gt;0,AA35,Z35))))</f>
        <v>0</v>
      </c>
      <c r="AC35" s="519">
        <f t="shared" si="5"/>
        <v>0</v>
      </c>
      <c r="AD35" s="494"/>
      <c r="AE35" s="668">
        <f>IF($AC$3="X",'Diseño línea - Carga-Capacidad'!Z84,'Diseño línea - Carga-Capacidad'!Q34)</f>
        <v>0</v>
      </c>
      <c r="AF35" s="669"/>
      <c r="AG35" s="669"/>
      <c r="AH35" s="670">
        <f t="shared" si="6"/>
        <v>0</v>
      </c>
      <c r="AI35" s="659">
        <f>IF('Operaciones - Gama ficticia'!AK34=0,0,"           "&amp;1)</f>
        <v>0</v>
      </c>
      <c r="AJ35" s="675"/>
      <c r="AK35" s="685">
        <f>IF(OR(AF$7=0,AI35=0),0,'Diseño línea - Carga-Capacidad'!$Q$7/(AF$7/('Operaciones - Gama ficticia'!AK34/IF(AJ35&gt;0,AJ35,AI35))))</f>
        <v>0</v>
      </c>
      <c r="AL35" s="519">
        <f t="shared" si="7"/>
        <v>0</v>
      </c>
      <c r="AM35" s="494"/>
      <c r="AN35" s="668">
        <f>IF($AC$3="X",'Diseño línea - Carga-Capacidad'!AB84,'Diseño línea - Carga-Capacidad'!U34)</f>
        <v>0</v>
      </c>
      <c r="AO35" s="669"/>
      <c r="AP35" s="669"/>
      <c r="AQ35" s="670">
        <f t="shared" si="8"/>
        <v>0</v>
      </c>
      <c r="AR35" s="659">
        <f>IF('Operaciones - Gama ficticia'!AR34=0,0,"           "&amp;1)</f>
        <v>0</v>
      </c>
      <c r="AS35" s="675"/>
      <c r="AT35" s="685">
        <f>IF(OR(AO$7=0,AR35=0),0,'Diseño línea - Carga-Capacidad'!$U$7/(AO$7/('Operaciones - Gama ficticia'!AR34/IF(AS35&gt;0,AS35,AR35))))</f>
        <v>0</v>
      </c>
      <c r="AU35" s="519">
        <f t="shared" si="9"/>
        <v>0</v>
      </c>
    </row>
    <row r="36" spans="1:53" ht="13" customHeight="1" x14ac:dyDescent="0.15">
      <c r="A36" s="71"/>
      <c r="B36" s="523">
        <f>'Operaciones - Gama ficticia'!H35</f>
        <v>0</v>
      </c>
      <c r="C36" s="495"/>
      <c r="D36" s="668">
        <f>IF($AC$3="X",'Diseño línea - Carga-Capacidad'!T85,'Diseño línea - Carga-Capacidad'!E35)</f>
        <v>0</v>
      </c>
      <c r="E36" s="688"/>
      <c r="F36" s="688"/>
      <c r="G36" s="671">
        <f t="shared" si="0"/>
        <v>0</v>
      </c>
      <c r="H36" s="659">
        <f>IF('Operaciones - Gama ficticia'!P35=0,0,"           "&amp;1)</f>
        <v>0</v>
      </c>
      <c r="I36" s="674"/>
      <c r="J36" s="686">
        <f>IF(OR(E$7=0,H36=0),0,'Diseño línea - Carga-Capacidad'!$E$7/(E$7/('Operaciones - Gama ficticia'!P35/IF(I36&gt;0,I36,H36))))</f>
        <v>0</v>
      </c>
      <c r="K36" s="522">
        <f t="shared" si="1"/>
        <v>0</v>
      </c>
      <c r="L36" s="494"/>
      <c r="M36" s="668">
        <f>IF($AC$3="X",'Diseño línea - Carga-Capacidad'!V85,'Diseño línea - Carga-Capacidad'!I35)</f>
        <v>0</v>
      </c>
      <c r="N36" s="688"/>
      <c r="O36" s="688"/>
      <c r="P36" s="671">
        <f t="shared" si="2"/>
        <v>0</v>
      </c>
      <c r="Q36" s="659">
        <f>IF('Operaciones - Gama ficticia'!W35=0,0,"           "&amp;1)</f>
        <v>0</v>
      </c>
      <c r="R36" s="674"/>
      <c r="S36" s="686">
        <f>IF(OR(N$7=0,Q36=0),0,'Diseño línea - Carga-Capacidad'!$I$7/(N$7/('Operaciones - Gama ficticia'!W35/IF(R36&gt;0,R36,Q36))))</f>
        <v>0</v>
      </c>
      <c r="T36" s="522">
        <f t="shared" si="3"/>
        <v>0</v>
      </c>
      <c r="U36" s="494"/>
      <c r="V36" s="668">
        <f>IF($AC$3="X",'Diseño línea - Carga-Capacidad'!X85,'Diseño línea - Carga-Capacidad'!M35)</f>
        <v>0</v>
      </c>
      <c r="W36" s="688"/>
      <c r="X36" s="688"/>
      <c r="Y36" s="671">
        <f t="shared" si="4"/>
        <v>0</v>
      </c>
      <c r="Z36" s="659">
        <f>IF('Operaciones - Gama ficticia'!AD35=0,0,"           "&amp;1)</f>
        <v>0</v>
      </c>
      <c r="AA36" s="674"/>
      <c r="AB36" s="686">
        <f>IF(OR(W$7=0,Z36=0),0,'Diseño línea - Carga-Capacidad'!$M$7/(W$7/('Operaciones - Gama ficticia'!AD35/IF(AA36&gt;0,AA36,Z36))))</f>
        <v>0</v>
      </c>
      <c r="AC36" s="522">
        <f t="shared" si="5"/>
        <v>0</v>
      </c>
      <c r="AD36" s="494"/>
      <c r="AE36" s="668">
        <f>IF($AC$3="X",'Diseño línea - Carga-Capacidad'!Z85,'Diseño línea - Carga-Capacidad'!Q35)</f>
        <v>0</v>
      </c>
      <c r="AF36" s="688"/>
      <c r="AG36" s="688"/>
      <c r="AH36" s="671">
        <f t="shared" si="6"/>
        <v>0</v>
      </c>
      <c r="AI36" s="659">
        <f>IF('Operaciones - Gama ficticia'!AK35=0,0,"           "&amp;1)</f>
        <v>0</v>
      </c>
      <c r="AJ36" s="674"/>
      <c r="AK36" s="686">
        <f>IF(OR(AF$7=0,AI36=0),0,'Diseño línea - Carga-Capacidad'!$Q$7/(AF$7/('Operaciones - Gama ficticia'!AK35/IF(AJ36&gt;0,AJ36,AI36))))</f>
        <v>0</v>
      </c>
      <c r="AL36" s="522">
        <f t="shared" si="7"/>
        <v>0</v>
      </c>
      <c r="AM36" s="494"/>
      <c r="AN36" s="668">
        <f>IF($AC$3="X",'Diseño línea - Carga-Capacidad'!AB85,'Diseño línea - Carga-Capacidad'!U35)</f>
        <v>0</v>
      </c>
      <c r="AO36" s="688"/>
      <c r="AP36" s="688"/>
      <c r="AQ36" s="671">
        <f t="shared" si="8"/>
        <v>0</v>
      </c>
      <c r="AR36" s="659">
        <f>IF('Operaciones - Gama ficticia'!AR35=0,0,"           "&amp;1)</f>
        <v>0</v>
      </c>
      <c r="AS36" s="674"/>
      <c r="AT36" s="686">
        <f>IF(OR(AO$7=0,AR36=0),0,'Diseño línea - Carga-Capacidad'!$U$7/(AO$7/('Operaciones - Gama ficticia'!AR35/IF(AS36&gt;0,AS36,AR36))))</f>
        <v>0</v>
      </c>
      <c r="AU36" s="522">
        <f t="shared" si="9"/>
        <v>0</v>
      </c>
    </row>
    <row r="37" spans="1:53" ht="13" customHeight="1" x14ac:dyDescent="0.15">
      <c r="A37" s="71"/>
      <c r="B37" s="523">
        <f>'Operaciones - Gama ficticia'!H36</f>
        <v>0</v>
      </c>
      <c r="C37" s="495"/>
      <c r="D37" s="668">
        <f>IF($AC$3="X",'Diseño línea - Carga-Capacidad'!T86,'Diseño línea - Carga-Capacidad'!E36)</f>
        <v>0</v>
      </c>
      <c r="E37" s="669"/>
      <c r="F37" s="669"/>
      <c r="G37" s="670">
        <f t="shared" si="0"/>
        <v>0</v>
      </c>
      <c r="H37" s="659">
        <f>IF('Operaciones - Gama ficticia'!P36=0,0,"           "&amp;1)</f>
        <v>0</v>
      </c>
      <c r="I37" s="675"/>
      <c r="J37" s="685">
        <f>IF(OR(E$7=0,H37=0),0,'Diseño línea - Carga-Capacidad'!$E$7/(E$7/('Operaciones - Gama ficticia'!P36/IF(I37&gt;0,I37,H37))))</f>
        <v>0</v>
      </c>
      <c r="K37" s="519">
        <f t="shared" si="1"/>
        <v>0</v>
      </c>
      <c r="L37" s="494"/>
      <c r="M37" s="668">
        <f>IF($AC$3="X",'Diseño línea - Carga-Capacidad'!V86,'Diseño línea - Carga-Capacidad'!I36)</f>
        <v>0</v>
      </c>
      <c r="N37" s="669"/>
      <c r="O37" s="669"/>
      <c r="P37" s="670">
        <f t="shared" si="2"/>
        <v>0</v>
      </c>
      <c r="Q37" s="659">
        <f>IF('Operaciones - Gama ficticia'!W36=0,0,"           "&amp;1)</f>
        <v>0</v>
      </c>
      <c r="R37" s="675"/>
      <c r="S37" s="685">
        <f>IF(OR(N$7=0,Q37=0),0,'Diseño línea - Carga-Capacidad'!$I$7/(N$7/('Operaciones - Gama ficticia'!W36/IF(R37&gt;0,R37,Q37))))</f>
        <v>0</v>
      </c>
      <c r="T37" s="519">
        <f t="shared" si="3"/>
        <v>0</v>
      </c>
      <c r="U37" s="494"/>
      <c r="V37" s="668">
        <f>IF($AC$3="X",'Diseño línea - Carga-Capacidad'!X86,'Diseño línea - Carga-Capacidad'!M36)</f>
        <v>0</v>
      </c>
      <c r="W37" s="669"/>
      <c r="X37" s="669"/>
      <c r="Y37" s="670">
        <f t="shared" si="4"/>
        <v>0</v>
      </c>
      <c r="Z37" s="659">
        <f>IF('Operaciones - Gama ficticia'!AD36=0,0,"           "&amp;1)</f>
        <v>0</v>
      </c>
      <c r="AA37" s="675"/>
      <c r="AB37" s="685">
        <f>IF(OR(W$7=0,Z37=0),0,'Diseño línea - Carga-Capacidad'!$M$7/(W$7/('Operaciones - Gama ficticia'!AD36/IF(AA37&gt;0,AA37,Z37))))</f>
        <v>0</v>
      </c>
      <c r="AC37" s="519">
        <f t="shared" si="5"/>
        <v>0</v>
      </c>
      <c r="AD37" s="494"/>
      <c r="AE37" s="668">
        <f>IF($AC$3="X",'Diseño línea - Carga-Capacidad'!Z86,'Diseño línea - Carga-Capacidad'!Q36)</f>
        <v>0</v>
      </c>
      <c r="AF37" s="669"/>
      <c r="AG37" s="669"/>
      <c r="AH37" s="670">
        <f t="shared" si="6"/>
        <v>0</v>
      </c>
      <c r="AI37" s="659">
        <f>IF('Operaciones - Gama ficticia'!AK36=0,0,"           "&amp;1)</f>
        <v>0</v>
      </c>
      <c r="AJ37" s="675"/>
      <c r="AK37" s="685">
        <f>IF(OR(AF$7=0,AI37=0),0,'Diseño línea - Carga-Capacidad'!$Q$7/(AF$7/('Operaciones - Gama ficticia'!AK36/IF(AJ37&gt;0,AJ37,AI37))))</f>
        <v>0</v>
      </c>
      <c r="AL37" s="519">
        <f t="shared" si="7"/>
        <v>0</v>
      </c>
      <c r="AM37" s="494"/>
      <c r="AN37" s="668">
        <f>IF($AC$3="X",'Diseño línea - Carga-Capacidad'!AB86,'Diseño línea - Carga-Capacidad'!U36)</f>
        <v>0</v>
      </c>
      <c r="AO37" s="669"/>
      <c r="AP37" s="669"/>
      <c r="AQ37" s="670">
        <f t="shared" si="8"/>
        <v>0</v>
      </c>
      <c r="AR37" s="659">
        <f>IF('Operaciones - Gama ficticia'!AR36=0,0,"           "&amp;1)</f>
        <v>0</v>
      </c>
      <c r="AS37" s="675"/>
      <c r="AT37" s="685">
        <f>IF(OR(AO$7=0,AR37=0),0,'Diseño línea - Carga-Capacidad'!$U$7/(AO$7/('Operaciones - Gama ficticia'!AR36/IF(AS37&gt;0,AS37,AR37))))</f>
        <v>0</v>
      </c>
      <c r="AU37" s="519">
        <f t="shared" si="9"/>
        <v>0</v>
      </c>
    </row>
    <row r="38" spans="1:53" ht="13" customHeight="1" x14ac:dyDescent="0.15">
      <c r="A38" s="71"/>
      <c r="B38" s="523">
        <f>'Operaciones - Gama ficticia'!H37</f>
        <v>0</v>
      </c>
      <c r="C38" s="495"/>
      <c r="D38" s="668">
        <f>IF($AC$3="X",'Diseño línea - Carga-Capacidad'!T87,'Diseño línea - Carga-Capacidad'!E37)</f>
        <v>0</v>
      </c>
      <c r="E38" s="688"/>
      <c r="F38" s="688"/>
      <c r="G38" s="671">
        <f t="shared" si="0"/>
        <v>0</v>
      </c>
      <c r="H38" s="659">
        <f>IF('Operaciones - Gama ficticia'!P37=0,0,"           "&amp;1)</f>
        <v>0</v>
      </c>
      <c r="I38" s="674"/>
      <c r="J38" s="686">
        <f>IF(OR(E$7=0,H38=0),0,'Diseño línea - Carga-Capacidad'!$E$7/(E$7/('Operaciones - Gama ficticia'!P37/IF(I38&gt;0,I38,H38))))</f>
        <v>0</v>
      </c>
      <c r="K38" s="522">
        <f t="shared" si="1"/>
        <v>0</v>
      </c>
      <c r="L38" s="494"/>
      <c r="M38" s="668">
        <f>IF($AC$3="X",'Diseño línea - Carga-Capacidad'!V87,'Diseño línea - Carga-Capacidad'!I37)</f>
        <v>0</v>
      </c>
      <c r="N38" s="688"/>
      <c r="O38" s="688"/>
      <c r="P38" s="671">
        <f t="shared" si="2"/>
        <v>0</v>
      </c>
      <c r="Q38" s="659">
        <f>IF('Operaciones - Gama ficticia'!W37=0,0,"           "&amp;1)</f>
        <v>0</v>
      </c>
      <c r="R38" s="674"/>
      <c r="S38" s="686">
        <f>IF(OR(N$7=0,Q38=0),0,'Diseño línea - Carga-Capacidad'!$I$7/(N$7/('Operaciones - Gama ficticia'!W37/IF(R38&gt;0,R38,Q38))))</f>
        <v>0</v>
      </c>
      <c r="T38" s="522">
        <f t="shared" si="3"/>
        <v>0</v>
      </c>
      <c r="U38" s="494"/>
      <c r="V38" s="668">
        <f>IF($AC$3="X",'Diseño línea - Carga-Capacidad'!X87,'Diseño línea - Carga-Capacidad'!M37)</f>
        <v>0</v>
      </c>
      <c r="W38" s="688"/>
      <c r="X38" s="688"/>
      <c r="Y38" s="671">
        <f t="shared" si="4"/>
        <v>0</v>
      </c>
      <c r="Z38" s="659">
        <f>IF('Operaciones - Gama ficticia'!AD37=0,0,"           "&amp;1)</f>
        <v>0</v>
      </c>
      <c r="AA38" s="674"/>
      <c r="AB38" s="686">
        <f>IF(OR(W$7=0,Z38=0),0,'Diseño línea - Carga-Capacidad'!$M$7/(W$7/('Operaciones - Gama ficticia'!AD37/IF(AA38&gt;0,AA38,Z38))))</f>
        <v>0</v>
      </c>
      <c r="AC38" s="522">
        <f t="shared" si="5"/>
        <v>0</v>
      </c>
      <c r="AD38" s="494"/>
      <c r="AE38" s="668">
        <f>IF($AC$3="X",'Diseño línea - Carga-Capacidad'!Z87,'Diseño línea - Carga-Capacidad'!Q37)</f>
        <v>0</v>
      </c>
      <c r="AF38" s="688"/>
      <c r="AG38" s="688"/>
      <c r="AH38" s="671">
        <f t="shared" si="6"/>
        <v>0</v>
      </c>
      <c r="AI38" s="659">
        <f>IF('Operaciones - Gama ficticia'!AK37=0,0,"           "&amp;1)</f>
        <v>0</v>
      </c>
      <c r="AJ38" s="674"/>
      <c r="AK38" s="686">
        <f>IF(OR(AF$7=0,AI38=0),0,'Diseño línea - Carga-Capacidad'!$Q$7/(AF$7/('Operaciones - Gama ficticia'!AK37/IF(AJ38&gt;0,AJ38,AI38))))</f>
        <v>0</v>
      </c>
      <c r="AL38" s="522">
        <f t="shared" si="7"/>
        <v>0</v>
      </c>
      <c r="AM38" s="494"/>
      <c r="AN38" s="668">
        <f>IF($AC$3="X",'Diseño línea - Carga-Capacidad'!AB87,'Diseño línea - Carga-Capacidad'!U37)</f>
        <v>0</v>
      </c>
      <c r="AO38" s="688"/>
      <c r="AP38" s="688"/>
      <c r="AQ38" s="671">
        <f t="shared" si="8"/>
        <v>0</v>
      </c>
      <c r="AR38" s="659">
        <f>IF('Operaciones - Gama ficticia'!AR37=0,0,"           "&amp;1)</f>
        <v>0</v>
      </c>
      <c r="AS38" s="674"/>
      <c r="AT38" s="686">
        <f>IF(OR(AO$7=0,AR38=0),0,'Diseño línea - Carga-Capacidad'!$U$7/(AO$7/('Operaciones - Gama ficticia'!AR37/IF(AS38&gt;0,AS38,AR38))))</f>
        <v>0</v>
      </c>
      <c r="AU38" s="522">
        <f t="shared" si="9"/>
        <v>0</v>
      </c>
    </row>
    <row r="39" spans="1:53" ht="13" customHeight="1" x14ac:dyDescent="0.15">
      <c r="A39" s="71"/>
      <c r="B39" s="523">
        <f>'Operaciones - Gama ficticia'!H38</f>
        <v>0</v>
      </c>
      <c r="C39" s="495"/>
      <c r="D39" s="668">
        <f>IF($AC$3="X",'Diseño línea - Carga-Capacidad'!T88,'Diseño línea - Carga-Capacidad'!E38)</f>
        <v>0</v>
      </c>
      <c r="E39" s="669"/>
      <c r="F39" s="669"/>
      <c r="G39" s="671">
        <f t="shared" si="0"/>
        <v>0</v>
      </c>
      <c r="H39" s="659">
        <f>IF('Operaciones - Gama ficticia'!P38=0,0,"           "&amp;1)</f>
        <v>0</v>
      </c>
      <c r="I39" s="675"/>
      <c r="J39" s="685">
        <f>IF(OR(E$7=0,H39=0),0,'Diseño línea - Carga-Capacidad'!$E$7/(E$7/('Operaciones - Gama ficticia'!P38/IF(I39&gt;0,I39,H39))))</f>
        <v>0</v>
      </c>
      <c r="K39" s="519">
        <f t="shared" si="1"/>
        <v>0</v>
      </c>
      <c r="L39" s="494"/>
      <c r="M39" s="668">
        <f>IF($AC$3="X",'Diseño línea - Carga-Capacidad'!V88,'Diseño línea - Carga-Capacidad'!I38)</f>
        <v>0</v>
      </c>
      <c r="N39" s="669"/>
      <c r="O39" s="669"/>
      <c r="P39" s="671">
        <f t="shared" si="2"/>
        <v>0</v>
      </c>
      <c r="Q39" s="659">
        <f>IF('Operaciones - Gama ficticia'!W38=0,0,"           "&amp;1)</f>
        <v>0</v>
      </c>
      <c r="R39" s="675"/>
      <c r="S39" s="685">
        <f>IF(OR(N$7=0,Q39=0),0,'Diseño línea - Carga-Capacidad'!$I$7/(N$7/('Operaciones - Gama ficticia'!W38/IF(R39&gt;0,R39,Q39))))</f>
        <v>0</v>
      </c>
      <c r="T39" s="519">
        <f t="shared" si="3"/>
        <v>0</v>
      </c>
      <c r="U39" s="494"/>
      <c r="V39" s="668">
        <f>IF($AC$3="X",'Diseño línea - Carga-Capacidad'!X88,'Diseño línea - Carga-Capacidad'!M38)</f>
        <v>0</v>
      </c>
      <c r="W39" s="669"/>
      <c r="X39" s="669"/>
      <c r="Y39" s="671">
        <f t="shared" si="4"/>
        <v>0</v>
      </c>
      <c r="Z39" s="659">
        <f>IF('Operaciones - Gama ficticia'!AD38=0,0,"           "&amp;1)</f>
        <v>0</v>
      </c>
      <c r="AA39" s="675"/>
      <c r="AB39" s="685">
        <f>IF(OR(W$7=0,Z39=0),0,'Diseño línea - Carga-Capacidad'!$M$7/(W$7/('Operaciones - Gama ficticia'!AD38/IF(AA39&gt;0,AA39,Z39))))</f>
        <v>0</v>
      </c>
      <c r="AC39" s="519">
        <f t="shared" si="5"/>
        <v>0</v>
      </c>
      <c r="AD39" s="494"/>
      <c r="AE39" s="668">
        <f>IF($AC$3="X",'Diseño línea - Carga-Capacidad'!Z88,'Diseño línea - Carga-Capacidad'!Q38)</f>
        <v>0</v>
      </c>
      <c r="AF39" s="669"/>
      <c r="AG39" s="669"/>
      <c r="AH39" s="671">
        <f t="shared" si="6"/>
        <v>0</v>
      </c>
      <c r="AI39" s="659">
        <f>IF('Operaciones - Gama ficticia'!AK38=0,0,"           "&amp;1)</f>
        <v>0</v>
      </c>
      <c r="AJ39" s="675"/>
      <c r="AK39" s="685">
        <f>IF(OR(AF$7=0,AI39=0),0,'Diseño línea - Carga-Capacidad'!$Q$7/(AF$7/('Operaciones - Gama ficticia'!AK38/IF(AJ39&gt;0,AJ39,AI39))))</f>
        <v>0</v>
      </c>
      <c r="AL39" s="519">
        <f t="shared" si="7"/>
        <v>0</v>
      </c>
      <c r="AM39" s="494"/>
      <c r="AN39" s="668">
        <f>IF($AC$3="X",'Diseño línea - Carga-Capacidad'!AB88,'Diseño línea - Carga-Capacidad'!U38)</f>
        <v>0</v>
      </c>
      <c r="AO39" s="669"/>
      <c r="AP39" s="669"/>
      <c r="AQ39" s="671">
        <f t="shared" si="8"/>
        <v>0</v>
      </c>
      <c r="AR39" s="659">
        <f>IF('Operaciones - Gama ficticia'!AR38=0,0,"           "&amp;1)</f>
        <v>0</v>
      </c>
      <c r="AS39" s="675"/>
      <c r="AT39" s="685">
        <f>IF(OR(AO$7=0,AR39=0),0,'Diseño línea - Carga-Capacidad'!$U$7/(AO$7/('Operaciones - Gama ficticia'!AR38/IF(AS39&gt;0,AS39,AR39))))</f>
        <v>0</v>
      </c>
      <c r="AU39" s="519">
        <f t="shared" si="9"/>
        <v>0</v>
      </c>
    </row>
    <row r="40" spans="1:53" ht="13" customHeight="1" x14ac:dyDescent="0.15">
      <c r="A40" s="71"/>
      <c r="B40" s="523">
        <f>'Operaciones - Gama ficticia'!H39</f>
        <v>0</v>
      </c>
      <c r="C40" s="133"/>
      <c r="D40" s="668">
        <f>IF($AC$3="X",'Diseño línea - Carga-Capacidad'!T89,'Diseño línea - Carga-Capacidad'!E39)</f>
        <v>0</v>
      </c>
      <c r="E40" s="688"/>
      <c r="F40" s="688"/>
      <c r="G40" s="671">
        <f t="shared" si="0"/>
        <v>0</v>
      </c>
      <c r="H40" s="659">
        <f>IF('Operaciones - Gama ficticia'!P39=0,0,"           "&amp;1)</f>
        <v>0</v>
      </c>
      <c r="I40" s="674"/>
      <c r="J40" s="686">
        <f>IF(OR(E$7=0,H40=0),0,'Diseño línea - Carga-Capacidad'!$E$7/(E$7/('Operaciones - Gama ficticia'!P39/IF(I40&gt;0,I40,H40))))</f>
        <v>0</v>
      </c>
      <c r="K40" s="522">
        <f t="shared" si="1"/>
        <v>0</v>
      </c>
      <c r="L40" s="520"/>
      <c r="M40" s="668">
        <f>IF($AC$3="X",'Diseño línea - Carga-Capacidad'!V89,'Diseño línea - Carga-Capacidad'!I39)</f>
        <v>0</v>
      </c>
      <c r="N40" s="688"/>
      <c r="O40" s="688"/>
      <c r="P40" s="671">
        <f t="shared" si="2"/>
        <v>0</v>
      </c>
      <c r="Q40" s="659">
        <f>IF('Operaciones - Gama ficticia'!W39=0,0,"           "&amp;1)</f>
        <v>0</v>
      </c>
      <c r="R40" s="674"/>
      <c r="S40" s="686">
        <f>IF(OR(N$7=0,Q40=0),0,'Diseño línea - Carga-Capacidad'!$I$7/(N$7/('Operaciones - Gama ficticia'!W39/IF(R40&gt;0,R40,Q40))))</f>
        <v>0</v>
      </c>
      <c r="T40" s="522">
        <f t="shared" si="3"/>
        <v>0</v>
      </c>
      <c r="U40" s="520"/>
      <c r="V40" s="668">
        <f>IF($AC$3="X",'Diseño línea - Carga-Capacidad'!X89,'Diseño línea - Carga-Capacidad'!M39)</f>
        <v>0</v>
      </c>
      <c r="W40" s="688"/>
      <c r="X40" s="688"/>
      <c r="Y40" s="671">
        <f t="shared" si="4"/>
        <v>0</v>
      </c>
      <c r="Z40" s="659">
        <f>IF('Operaciones - Gama ficticia'!AD39=0,0,"           "&amp;1)</f>
        <v>0</v>
      </c>
      <c r="AA40" s="674"/>
      <c r="AB40" s="686">
        <f>IF(OR(W$7=0,Z40=0),0,'Diseño línea - Carga-Capacidad'!$M$7/(W$7/('Operaciones - Gama ficticia'!AD39/IF(AA40&gt;0,AA40,Z40))))</f>
        <v>0</v>
      </c>
      <c r="AC40" s="522">
        <f t="shared" si="5"/>
        <v>0</v>
      </c>
      <c r="AD40" s="520"/>
      <c r="AE40" s="668">
        <f>IF($AC$3="X",'Diseño línea - Carga-Capacidad'!Z89,'Diseño línea - Carga-Capacidad'!Q39)</f>
        <v>0</v>
      </c>
      <c r="AF40" s="688"/>
      <c r="AG40" s="688"/>
      <c r="AH40" s="671">
        <f t="shared" si="6"/>
        <v>0</v>
      </c>
      <c r="AI40" s="659">
        <f>IF('Operaciones - Gama ficticia'!AK39=0,0,"           "&amp;1)</f>
        <v>0</v>
      </c>
      <c r="AJ40" s="674"/>
      <c r="AK40" s="686">
        <f>IF(OR(AF$7=0,AI40=0),0,'Diseño línea - Carga-Capacidad'!$Q$7/(AF$7/('Operaciones - Gama ficticia'!AK39/IF(AJ40&gt;0,AJ40,AI40))))</f>
        <v>0</v>
      </c>
      <c r="AL40" s="522">
        <f t="shared" si="7"/>
        <v>0</v>
      </c>
      <c r="AM40" s="520"/>
      <c r="AN40" s="668">
        <f>IF($AC$3="X",'Diseño línea - Carga-Capacidad'!AB89,'Diseño línea - Carga-Capacidad'!U39)</f>
        <v>0</v>
      </c>
      <c r="AO40" s="688"/>
      <c r="AP40" s="688"/>
      <c r="AQ40" s="671">
        <f t="shared" si="8"/>
        <v>0</v>
      </c>
      <c r="AR40" s="659">
        <f>IF('Operaciones - Gama ficticia'!AR39=0,0,"           "&amp;1)</f>
        <v>0</v>
      </c>
      <c r="AS40" s="674"/>
      <c r="AT40" s="686">
        <f>IF(OR(AO$7=0,AR40=0),0,'Diseño línea - Carga-Capacidad'!$U$7/(AO$7/('Operaciones - Gama ficticia'!AR39/IF(AS40&gt;0,AS40,AR40))))</f>
        <v>0</v>
      </c>
      <c r="AU40" s="522">
        <f t="shared" si="9"/>
        <v>0</v>
      </c>
    </row>
    <row r="41" spans="1:53" ht="22" customHeight="1" x14ac:dyDescent="0.2">
      <c r="A41" s="71"/>
      <c r="B41" s="71"/>
      <c r="C41" s="71"/>
      <c r="D41" s="496">
        <f>IF(G8&gt;0,"Carga unitaria:",0)</f>
        <v>0</v>
      </c>
      <c r="E41" s="497"/>
      <c r="F41" s="689">
        <f>IF(G8&gt;0,"Nº de operadores:",0)</f>
        <v>0</v>
      </c>
      <c r="G41" s="497">
        <f>IF(G8&gt;0,"Infrautilización:",0)</f>
        <v>0</v>
      </c>
      <c r="H41" s="497"/>
      <c r="I41" s="497"/>
      <c r="J41" s="498"/>
      <c r="K41" s="498"/>
      <c r="L41" s="71"/>
      <c r="M41" s="496">
        <f>IF(P8&gt;0,"Carga unitaria:",0)</f>
        <v>0</v>
      </c>
      <c r="N41" s="497"/>
      <c r="O41" s="689">
        <f>IF(P8&gt;0,"Nº de operadores:",0)</f>
        <v>0</v>
      </c>
      <c r="P41" s="497">
        <f>IF(P8&gt;0,"Infrautilización:",0)</f>
        <v>0</v>
      </c>
      <c r="Q41" s="497"/>
      <c r="R41" s="497"/>
      <c r="S41" s="498"/>
      <c r="T41" s="498"/>
      <c r="U41" s="71"/>
      <c r="V41" s="496">
        <f>IF(Y8&gt;0,"Carga unitaria:",0)</f>
        <v>0</v>
      </c>
      <c r="W41" s="497"/>
      <c r="X41" s="689">
        <f>IF(Y8&gt;0,"Nº de operadores:",0)</f>
        <v>0</v>
      </c>
      <c r="Y41" s="497">
        <f>IF(Y8&gt;0,"Infrautilización:",0)</f>
        <v>0</v>
      </c>
      <c r="Z41" s="497"/>
      <c r="AA41" s="497"/>
      <c r="AB41" s="498"/>
      <c r="AC41" s="498"/>
      <c r="AD41" s="71"/>
      <c r="AE41" s="496">
        <f>IF(AH8&gt;0,"Carga unitaria:",0)</f>
        <v>0</v>
      </c>
      <c r="AF41" s="497"/>
      <c r="AG41" s="689">
        <f>IF(AH8&gt;0,"Nº de operadores:",0)</f>
        <v>0</v>
      </c>
      <c r="AH41" s="497">
        <f>IF(AH8&gt;0,"Infrautilización:",0)</f>
        <v>0</v>
      </c>
      <c r="AI41" s="497"/>
      <c r="AJ41" s="497"/>
      <c r="AK41" s="498"/>
      <c r="AL41" s="498"/>
      <c r="AM41" s="71"/>
      <c r="AN41" s="496">
        <f>IF(AQ8&gt;0,"Carga unitaria:",0)</f>
        <v>0</v>
      </c>
      <c r="AO41" s="497"/>
      <c r="AP41" s="689">
        <f>IF(AQ8&gt;0,"Nº de operadores:",0)</f>
        <v>0</v>
      </c>
      <c r="AQ41" s="497">
        <f>IF(AQ8&gt;0,"Infrautilización:",0)</f>
        <v>0</v>
      </c>
      <c r="AR41" s="497"/>
      <c r="AS41" s="497"/>
      <c r="AT41" s="498"/>
      <c r="AU41" s="498"/>
    </row>
    <row r="42" spans="1:53" ht="18" customHeight="1" x14ac:dyDescent="0.2">
      <c r="A42" s="71"/>
      <c r="B42" s="134"/>
      <c r="C42" s="134"/>
      <c r="D42" s="499">
        <f>SUM(D11:D40)</f>
        <v>0</v>
      </c>
      <c r="E42" s="500"/>
      <c r="F42" s="501">
        <f>SUM(F11:F40)</f>
        <v>0</v>
      </c>
      <c r="G42" s="499">
        <f>F42-D42</f>
        <v>0</v>
      </c>
      <c r="H42" s="499"/>
      <c r="I42" s="499"/>
      <c r="J42" s="502"/>
      <c r="K42" s="502"/>
      <c r="L42" s="180"/>
      <c r="M42" s="499">
        <f>SUM(M11:M40)</f>
        <v>0</v>
      </c>
      <c r="N42" s="500"/>
      <c r="O42" s="501">
        <f>SUM(O11:O40)</f>
        <v>0</v>
      </c>
      <c r="P42" s="499">
        <f>O42-M42</f>
        <v>0</v>
      </c>
      <c r="Q42" s="499"/>
      <c r="R42" s="499"/>
      <c r="S42" s="502"/>
      <c r="T42" s="502"/>
      <c r="U42" s="180"/>
      <c r="V42" s="499">
        <f>SUM(V11:V40)</f>
        <v>0</v>
      </c>
      <c r="W42" s="500"/>
      <c r="X42" s="501">
        <f>SUM(X11:X40)</f>
        <v>0</v>
      </c>
      <c r="Y42" s="499">
        <f>X42-V42</f>
        <v>0</v>
      </c>
      <c r="Z42" s="499"/>
      <c r="AA42" s="499"/>
      <c r="AB42" s="502"/>
      <c r="AC42" s="502"/>
      <c r="AD42" s="180"/>
      <c r="AE42" s="499">
        <f>SUM(AE11:AE40)</f>
        <v>0</v>
      </c>
      <c r="AF42" s="500"/>
      <c r="AG42" s="501">
        <f>SUM(AG11:AG40)</f>
        <v>0</v>
      </c>
      <c r="AH42" s="499">
        <f>AG42-AE42</f>
        <v>0</v>
      </c>
      <c r="AI42" s="499"/>
      <c r="AJ42" s="499"/>
      <c r="AK42" s="502"/>
      <c r="AL42" s="502"/>
      <c r="AM42" s="180"/>
      <c r="AN42" s="499">
        <f>SUM(AN11:AN40)</f>
        <v>0</v>
      </c>
      <c r="AO42" s="521"/>
      <c r="AP42" s="501">
        <f>SUM(AP11:AP40)</f>
        <v>0</v>
      </c>
      <c r="AQ42" s="499">
        <f>AP42-AN42</f>
        <v>0</v>
      </c>
      <c r="AR42" s="499"/>
      <c r="AS42" s="499"/>
      <c r="AT42" s="502"/>
      <c r="AU42" s="502"/>
    </row>
    <row r="43" spans="1:53" ht="7" customHeight="1" x14ac:dyDescent="0.2">
      <c r="A43" s="71"/>
      <c r="B43" s="503"/>
      <c r="C43" s="503"/>
      <c r="D43" s="504"/>
      <c r="E43" s="504"/>
      <c r="F43" s="505"/>
      <c r="G43" s="71"/>
      <c r="H43" s="71"/>
      <c r="I43" s="71"/>
      <c r="J43" s="272"/>
      <c r="K43" s="272"/>
      <c r="L43" s="180"/>
      <c r="M43" s="504"/>
      <c r="N43" s="504"/>
      <c r="O43" s="505"/>
      <c r="P43" s="71"/>
      <c r="Q43" s="71"/>
      <c r="R43" s="71"/>
      <c r="S43" s="272"/>
      <c r="T43" s="272"/>
      <c r="U43" s="180"/>
      <c r="V43" s="504"/>
      <c r="W43" s="504"/>
      <c r="X43" s="71"/>
      <c r="Y43" s="71"/>
      <c r="Z43" s="71"/>
      <c r="AA43" s="71"/>
      <c r="AB43" s="272"/>
      <c r="AC43" s="272"/>
      <c r="AD43" s="152"/>
      <c r="AE43" s="71"/>
      <c r="AF43" s="71"/>
      <c r="AG43" s="71"/>
      <c r="AH43" s="71"/>
      <c r="AI43" s="71"/>
      <c r="AJ43" s="71"/>
      <c r="AK43" s="71"/>
      <c r="AL43" s="71"/>
      <c r="AM43" s="71"/>
      <c r="AN43" s="71"/>
      <c r="AO43" s="71"/>
      <c r="AP43" s="71"/>
      <c r="AQ43" s="71"/>
      <c r="AR43" s="71"/>
      <c r="AS43" s="71"/>
      <c r="AT43" s="71"/>
      <c r="AU43" s="71"/>
    </row>
    <row r="44" spans="1:53" ht="7" customHeight="1" x14ac:dyDescent="0.15">
      <c r="A44" s="71"/>
      <c r="B44" s="71"/>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152"/>
      <c r="AE44" s="71"/>
      <c r="AF44" s="71"/>
      <c r="AG44" s="71"/>
      <c r="AH44" s="71"/>
      <c r="AI44" s="71"/>
      <c r="AJ44" s="71"/>
      <c r="AK44" s="71"/>
      <c r="AL44" s="71"/>
      <c r="AM44" s="71"/>
      <c r="AN44" s="71"/>
      <c r="AO44" s="71"/>
      <c r="AP44" s="71"/>
      <c r="AQ44" s="71"/>
      <c r="AR44" s="71"/>
      <c r="AS44" s="71"/>
      <c r="AT44" s="71"/>
      <c r="AU44" s="71"/>
    </row>
    <row r="45" spans="1:53" ht="6" customHeight="1" x14ac:dyDescent="0.15">
      <c r="A45" s="71"/>
      <c r="B45" s="71"/>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1"/>
      <c r="AS45" s="71"/>
      <c r="AT45" s="71"/>
      <c r="AU45" s="71"/>
    </row>
    <row r="46" spans="1:53" ht="21" x14ac:dyDescent="0.3">
      <c r="A46" s="71"/>
      <c r="B46" s="71"/>
      <c r="C46" s="71"/>
      <c r="D46" s="570" t="s">
        <v>169</v>
      </c>
      <c r="E46" s="71"/>
      <c r="F46" s="71"/>
      <c r="G46" s="71"/>
      <c r="H46" s="71"/>
      <c r="I46" s="71"/>
      <c r="J46" s="71"/>
      <c r="K46" s="71"/>
      <c r="L46" s="71"/>
      <c r="M46" s="71"/>
      <c r="N46" s="71"/>
      <c r="O46" s="71"/>
      <c r="P46" s="71"/>
      <c r="Q46" s="71"/>
      <c r="R46" s="71"/>
      <c r="S46" s="71"/>
      <c r="T46" s="71"/>
      <c r="U46" s="71"/>
      <c r="V46" s="71"/>
      <c r="W46" s="71"/>
      <c r="X46" s="71"/>
      <c r="Y46" s="71"/>
      <c r="Z46" s="71"/>
      <c r="AA46" s="71"/>
      <c r="AB46" s="71"/>
      <c r="AC46" s="71"/>
      <c r="AD46" s="71"/>
      <c r="AE46" s="71"/>
      <c r="AF46" s="71"/>
      <c r="AG46" s="71"/>
      <c r="AH46" s="71"/>
      <c r="AI46" s="71"/>
      <c r="AJ46" s="71"/>
      <c r="AK46" s="71"/>
      <c r="AL46" s="71"/>
      <c r="AM46" s="71"/>
      <c r="AN46" s="71"/>
      <c r="AO46" s="71"/>
      <c r="AP46" s="71"/>
      <c r="AQ46" s="71"/>
      <c r="AR46" s="71"/>
      <c r="AS46" s="71"/>
      <c r="AT46" s="506"/>
      <c r="AU46" s="71"/>
    </row>
    <row r="47" spans="1:53" ht="20" customHeight="1" x14ac:dyDescent="0.2">
      <c r="A47" s="71"/>
      <c r="B47" s="71"/>
      <c r="C47" s="507"/>
      <c r="D47" s="569" t="str">
        <f>IF(AC3="X","     (Las variaciones de tareas a efectuar por un mismo puesto, son importantes porque las realiza el mismo operador)","     (Las variaciones de tareas a efectuar por un mismo puesto, no son importantes porque tienen lugar en líneas diferentes, con operadores distintos)")</f>
        <v xml:space="preserve">     (Las variaciones de tareas a efectuar por un mismo puesto, son importantes porque las realiza el mismo operador)</v>
      </c>
      <c r="E47" s="180"/>
      <c r="F47" s="508"/>
      <c r="G47" s="509"/>
      <c r="H47" s="509"/>
      <c r="I47" s="509"/>
      <c r="J47" s="180"/>
      <c r="K47" s="175"/>
      <c r="L47" s="180"/>
      <c r="M47" s="508"/>
      <c r="N47" s="510"/>
      <c r="O47" s="180"/>
      <c r="P47" s="180"/>
      <c r="Q47" s="180"/>
      <c r="R47" s="180"/>
      <c r="S47" s="180"/>
      <c r="T47" s="180"/>
      <c r="U47" s="180"/>
      <c r="V47" s="180"/>
      <c r="W47" s="180"/>
      <c r="X47" s="180"/>
      <c r="Y47" s="180"/>
      <c r="Z47" s="180"/>
      <c r="AA47" s="180"/>
      <c r="AB47" s="180"/>
      <c r="AC47" s="180"/>
      <c r="AD47" s="71"/>
      <c r="AE47" s="71"/>
      <c r="AF47" s="71"/>
      <c r="AG47" s="71"/>
      <c r="AH47" s="71"/>
      <c r="AI47" s="71"/>
      <c r="AJ47" s="71"/>
      <c r="AK47" s="71"/>
      <c r="AL47" s="71"/>
      <c r="AM47" s="71"/>
      <c r="AN47" s="71"/>
      <c r="AO47" s="71"/>
      <c r="AP47" s="71"/>
      <c r="AQ47" s="71"/>
      <c r="AR47" s="71"/>
      <c r="AS47" s="71"/>
      <c r="AT47" s="71"/>
      <c r="AU47" s="71"/>
    </row>
    <row r="48" spans="1:53" ht="6" customHeight="1" x14ac:dyDescent="0.2">
      <c r="A48" s="71"/>
      <c r="B48" s="180"/>
      <c r="C48" s="180"/>
      <c r="D48" s="180"/>
      <c r="E48" s="180"/>
      <c r="F48" s="180"/>
      <c r="G48" s="180"/>
      <c r="H48" s="180"/>
      <c r="I48" s="180"/>
      <c r="J48" s="180"/>
      <c r="K48" s="180"/>
      <c r="L48" s="180"/>
      <c r="M48" s="180"/>
      <c r="N48" s="180"/>
      <c r="O48" s="180"/>
      <c r="P48" s="180"/>
      <c r="Q48" s="180"/>
      <c r="R48" s="180"/>
      <c r="S48" s="180"/>
      <c r="T48" s="180"/>
      <c r="U48" s="180"/>
      <c r="V48" s="180"/>
      <c r="W48" s="180"/>
      <c r="X48" s="180"/>
      <c r="Y48" s="180"/>
      <c r="Z48" s="180"/>
      <c r="AA48" s="180"/>
      <c r="AB48" s="180"/>
      <c r="AC48" s="180"/>
      <c r="AD48" s="71"/>
      <c r="AE48" s="71"/>
      <c r="AF48" s="71"/>
      <c r="AG48" s="71"/>
      <c r="AH48" s="71"/>
      <c r="AI48" s="71"/>
      <c r="AJ48" s="71"/>
      <c r="AK48" s="71"/>
      <c r="AL48" s="71"/>
      <c r="AM48" s="71"/>
      <c r="AN48" s="71"/>
      <c r="AO48" s="71"/>
      <c r="AP48" s="71"/>
      <c r="AQ48" s="71"/>
      <c r="AR48" s="71"/>
      <c r="AS48" s="71"/>
      <c r="AT48" s="71"/>
      <c r="AU48" s="71"/>
      <c r="AY48" s="71"/>
      <c r="AZ48" s="71"/>
      <c r="BA48" s="71"/>
    </row>
    <row r="49" spans="1:156" ht="20" customHeight="1" thickBot="1" x14ac:dyDescent="0.2">
      <c r="A49" s="71"/>
      <c r="C49" s="511"/>
      <c r="D49" s="750" t="s">
        <v>114</v>
      </c>
      <c r="E49" s="750"/>
      <c r="F49" s="512"/>
      <c r="G49" s="753">
        <f>IF(MAX($E$11:$E$40,$N$11:$N$40,$W$11:$W$40,$AF$11:$AF$40,$AO$11:$AO$40)&gt;=1,1,0)</f>
        <v>0</v>
      </c>
      <c r="H49" s="753"/>
      <c r="I49" s="753"/>
      <c r="J49" s="747"/>
      <c r="K49" s="747"/>
      <c r="L49" s="747"/>
      <c r="M49" s="747"/>
      <c r="N49" s="747">
        <f>IF(MAX($E$11:$E$40,$N$11:$N$40,$W$11:$W$40,$AF$11:$AF$40,$AO$11:$AO$40)&gt;=2,2,0)</f>
        <v>0</v>
      </c>
      <c r="O49" s="747"/>
      <c r="P49" s="747"/>
      <c r="Q49" s="747"/>
      <c r="R49" s="747"/>
      <c r="S49" s="747"/>
      <c r="T49" s="747"/>
      <c r="V49" s="757">
        <f>IF(MAX($E$11:$E$40,$N$11:$N$40,$W$11:$W$40,$AF$11:$AF$40,$AO$11:$AO$40)&gt;=3,3,0)</f>
        <v>0</v>
      </c>
      <c r="W49" s="750"/>
      <c r="X49" s="750"/>
      <c r="Y49" s="758"/>
      <c r="Z49" s="653"/>
      <c r="AA49" s="653"/>
      <c r="AB49" s="736">
        <f>IF(MAX($E$11:$E$40,$N$11:$N$40,$W$11:$W$40,$AF$11:$AF$40,$AO$11:$AO$40)&gt;=4,4,0)</f>
        <v>0</v>
      </c>
      <c r="AC49" s="737"/>
      <c r="AD49" s="737"/>
      <c r="AE49" s="737"/>
      <c r="AF49" s="742"/>
      <c r="AG49" s="736">
        <f>IF(MAX($E$11:$E$40,$N$11:$N$40,$W$11:$W$40,$AF$11:$AF$40,$AO$11:$AO$40)&gt;=5,5,0)</f>
        <v>0</v>
      </c>
      <c r="AH49" s="737"/>
      <c r="AI49" s="737"/>
      <c r="AJ49" s="737"/>
      <c r="AK49" s="737"/>
      <c r="AL49" s="737"/>
      <c r="AM49" s="737"/>
      <c r="AN49" s="742"/>
      <c r="AO49" s="736">
        <f>IF(MAX($E$11:$E$40,$N$11:$N$40,$W$11:$W$40,$AF$11:$AF$40,$AO$11:$AO$40)&gt;=6,6,0)</f>
        <v>0</v>
      </c>
      <c r="AP49" s="737"/>
      <c r="AQ49" s="737"/>
      <c r="AR49" s="737"/>
      <c r="AS49" s="737"/>
      <c r="AT49" s="737"/>
      <c r="AU49" s="742"/>
      <c r="AV49" s="736">
        <f>IF(MAX($E$11:$E$40,$N$11:$N$40,$W$11:$W$40,$AF$11:$AF$40,$AO$11:$AO$40)&gt;=7,7,0)</f>
        <v>0</v>
      </c>
      <c r="AW49" s="737"/>
      <c r="AX49" s="737"/>
      <c r="AY49" s="737"/>
      <c r="AZ49" s="737"/>
      <c r="BA49" s="737"/>
      <c r="BB49" s="737"/>
      <c r="BC49" s="737"/>
      <c r="BD49" s="737"/>
      <c r="BE49" s="737"/>
      <c r="BF49" s="737"/>
      <c r="BG49" s="737"/>
      <c r="BH49" s="737"/>
      <c r="BI49" s="737"/>
      <c r="BJ49" s="737"/>
      <c r="BK49" s="737"/>
      <c r="BL49" s="737"/>
      <c r="BM49" s="737"/>
      <c r="BN49" s="737"/>
      <c r="BO49" s="737"/>
      <c r="BP49" s="737"/>
      <c r="BQ49" s="737"/>
      <c r="BR49" s="737"/>
      <c r="BS49" s="737"/>
      <c r="BT49" s="737"/>
      <c r="BU49" s="737"/>
      <c r="BV49" s="737"/>
      <c r="BW49" s="737"/>
      <c r="BX49" s="737"/>
      <c r="BY49" s="737"/>
      <c r="BZ49" s="737"/>
      <c r="CA49" s="737"/>
      <c r="CB49" s="737"/>
      <c r="CC49" s="737"/>
      <c r="CD49" s="737"/>
      <c r="CE49" s="737"/>
      <c r="CF49" s="737"/>
      <c r="CG49" s="737"/>
      <c r="CH49" s="737"/>
      <c r="CI49" s="737"/>
      <c r="CJ49" s="737"/>
      <c r="CK49" s="737"/>
      <c r="CL49" s="737"/>
      <c r="CM49" s="737"/>
      <c r="CN49" s="737"/>
      <c r="CO49" s="737"/>
      <c r="CP49" s="737"/>
      <c r="CQ49" s="737"/>
      <c r="CR49" s="737"/>
      <c r="CS49" s="737"/>
      <c r="CT49" s="737"/>
      <c r="CU49" s="737"/>
      <c r="CV49" s="737"/>
      <c r="CW49" s="737"/>
      <c r="CX49" s="737"/>
      <c r="CY49" s="737"/>
      <c r="CZ49" s="737"/>
      <c r="DA49" s="737"/>
      <c r="DB49" s="737"/>
      <c r="DC49" s="737"/>
      <c r="DD49" s="737"/>
      <c r="DE49" s="737"/>
      <c r="DF49" s="737"/>
      <c r="DG49" s="737"/>
      <c r="DH49" s="737"/>
      <c r="DI49" s="737"/>
      <c r="DJ49" s="737"/>
      <c r="DK49" s="737"/>
      <c r="DL49" s="737"/>
      <c r="DM49" s="737"/>
      <c r="DN49" s="737"/>
      <c r="DO49" s="737"/>
      <c r="DP49" s="737"/>
      <c r="DQ49" s="737"/>
      <c r="DR49" s="737"/>
      <c r="DS49" s="737"/>
      <c r="DT49" s="737"/>
      <c r="DU49" s="737"/>
      <c r="DV49" s="737"/>
      <c r="DW49" s="737"/>
      <c r="DX49" s="737"/>
      <c r="DY49" s="737"/>
      <c r="DZ49" s="737"/>
      <c r="EA49" s="737"/>
      <c r="EB49" s="737"/>
      <c r="EC49" s="737"/>
      <c r="ED49" s="737"/>
      <c r="EE49" s="737"/>
      <c r="EF49" s="737"/>
      <c r="EG49" s="737"/>
      <c r="EH49" s="737"/>
      <c r="EI49" s="737"/>
      <c r="EJ49" s="737"/>
      <c r="EK49" s="737"/>
      <c r="EL49" s="737"/>
      <c r="EM49" s="737"/>
      <c r="EN49" s="737"/>
      <c r="EO49" s="737"/>
      <c r="EP49" s="737"/>
      <c r="EQ49" s="737"/>
      <c r="ER49" s="737"/>
      <c r="ES49" s="737"/>
      <c r="ET49" s="737"/>
      <c r="EU49" s="737"/>
      <c r="EV49" s="742"/>
      <c r="EW49" s="736">
        <f>IF(MAX($E$11:$E$40,$N$11:$N$40,$W$11:$W$40,$AF$11:$AF$40,$AO$11:$AO$40)&gt;=8,8,0)</f>
        <v>0</v>
      </c>
      <c r="EX49" s="737"/>
      <c r="EY49" s="737"/>
      <c r="EZ49" s="737"/>
    </row>
    <row r="50" spans="1:156" ht="18" customHeight="1" thickTop="1" x14ac:dyDescent="0.15">
      <c r="A50" s="71"/>
      <c r="C50" s="511"/>
      <c r="D50" s="751">
        <f>'Operaciones - Gama ficticia'!C9</f>
        <v>0</v>
      </c>
      <c r="E50" s="751"/>
      <c r="F50" s="512"/>
      <c r="G50" s="754">
        <f>IF(G$49=0,0,IF($E11=G$49,$B11&amp;"  ","")&amp;IF($E12=G$49,$B12&amp;"  ","")&amp;IF($E13=G$49,$B13&amp;"  ","")&amp;IF($E14=G$49,$B14&amp;"  ","")&amp;IF($E15=G$49,$B15&amp;"  ","")&amp;IF($E16=G$49,$B16&amp;"  ","")&amp;IF($E17=G$49,$B17&amp;"  ","")&amp;IF($E18=G$49,$B18&amp;"  ","")&amp;IF($E19=G$49,$B19&amp;"  ","")&amp;IF($E20=G$49,$B20&amp;"  ","")&amp;IF($E21=G$49,$B21&amp;"  ","")&amp;IF($E22=G$49,$B22&amp;"  ","")&amp;IF($E23=G$49,$B23&amp;"  ","")&amp;IF($E24=G$49,$B24&amp;"  ","")&amp;IF($E25=G$49,$B25&amp;"  ","")&amp;IF($E26=G$49,$B26&amp;"  ","")&amp;IF($E27=G$49,$B27&amp;"  ","")&amp;IF($E28=G$49,$B28&amp;"  ","")&amp;IF($E29=G$49,$B29&amp;"  ","")&amp;IF($E30=G$49,$B30&amp;"  ","")&amp;IF($E31=G$49,$B31&amp;"  ","")&amp;IF($E32=G$49,$B32&amp;"  ","")&amp;IF($E33=G$49,$B33&amp;"  ","")&amp;IF($E34=G$49,$B34&amp;"  ","")&amp;IF($E35=G$49,$B35&amp;"  ","")&amp;IF($E36=G$49,$B36&amp;"  ","")&amp;IF($E37=G$49,$B37&amp;"  ","")&amp;IF($E38=G$49,$B38&amp;"  ","")&amp;IF($E39=G$49,$B39&amp;"  ","")&amp;IF($E40=G$49,$B40&amp;"  ",""))</f>
        <v>0</v>
      </c>
      <c r="H50" s="754"/>
      <c r="I50" s="754"/>
      <c r="J50" s="748"/>
      <c r="K50" s="748"/>
      <c r="L50" s="748"/>
      <c r="M50" s="748"/>
      <c r="N50" s="748">
        <f>IF(N$49=0,0,IF($E11=N$49,$B11&amp;"  ","")&amp;IF($E12=N$49,$B12&amp;"  ","")&amp;IF($E13=N$49,$B13&amp;"  ","")&amp;IF($E14=N$49,$B14&amp;"  ","")&amp;IF($E15=N$49,$B15&amp;"  ","")&amp;IF($E16=N$49,$B16&amp;"  ","")&amp;IF($E17=N$49,$B17&amp;"  ","")&amp;IF($E18=N$49,$B18&amp;"  ","")&amp;IF($E19=N$49,$B19&amp;"  ","")&amp;IF($E20=N$49,$B20&amp;"  ","")&amp;IF($E21=N$49,$B21&amp;"  ","")&amp;IF($E22=N$49,$B22&amp;"  ","")&amp;IF($E23=N$49,$B23&amp;"  ","")&amp;IF($E24=N$49,$B24&amp;"  ","")&amp;IF($E25=N$49,$B25&amp;"  ","")&amp;IF($E26=N$49,$B26&amp;"  ","")&amp;IF($E27=N$49,$B27&amp;"  ","")&amp;IF($E28=N$49,$B28&amp;"  ","")&amp;IF($E29=N$49,$B29&amp;"  ","")&amp;IF($E30=N$49,$B30&amp;"  ","")&amp;IF($E31=N$49,$B31&amp;"  ","")&amp;IF($E32=N$49,$B32&amp;"  ","")&amp;IF($E33=N$49,$B33&amp;"  ","")&amp;IF($E34=N$49,$B34&amp;"  ","")&amp;IF($E35=N$49,$B35&amp;"  ","")&amp;IF($E36=N$49,$B36&amp;"  ","")&amp;IF($E37=N$49,$B37&amp;"  ","")&amp;IF($E38=N$49,$B38&amp;"  ","")&amp;IF($E39=N$49,$B39&amp;"  ","")&amp;IF($E40=N$49,$B40&amp;"  ",""))</f>
        <v>0</v>
      </c>
      <c r="O50" s="748"/>
      <c r="P50" s="748"/>
      <c r="Q50" s="748"/>
      <c r="R50" s="748"/>
      <c r="S50" s="748"/>
      <c r="T50" s="748"/>
      <c r="V50" s="739">
        <f>IF(V$49=0,0,IF($E11=V$49,$B11&amp;"  ","")&amp;IF($E12=V$49,$B12&amp;"  ","")&amp;IF($E13=V$49,$B13&amp;"  ","")&amp;IF($E14=V$49,$B14&amp;"  ","")&amp;IF($E15=V$49,$B15&amp;"  ","")&amp;IF($E16=V$49,$B16&amp;"  ","")&amp;IF($E17=V$49,$B17&amp;"  ","")&amp;IF($E18=V$49,$B18&amp;"  ","")&amp;IF($E19=V$49,$B19&amp;"  ","")&amp;IF($E20=V$49,$B20&amp;"  ","")&amp;IF($E21=V$49,$B21&amp;"  ","")&amp;IF($E22=V$49,$B22&amp;"  ","")&amp;IF($E23=V$49,$B23&amp;"  ","")&amp;IF($E24=V$49,$B24&amp;"  ","")&amp;IF($E25=V$49,$B25&amp;"  ","")&amp;IF($E26=V$49,$B26&amp;"  ","")&amp;IF($E27=V$49,$B27&amp;"  ","")&amp;IF($E28=V$49,$B28&amp;"  ","")&amp;IF($E29=V$49,$B29&amp;"  ","")&amp;IF($E30=V$49,$B30&amp;"  ","")&amp;IF($E31=V$49,$B31&amp;"  ","")&amp;IF($E32=V$49,$B32&amp;"  ","")&amp;IF($E33=V$49,$B33&amp;"  ","")&amp;IF($E34=V$49,$B34&amp;"  ","")&amp;IF($E35=V$49,$B35&amp;"  ","")&amp;IF($E36=V$49,$B36&amp;"  ","")&amp;IF($E37=V$49,$B37&amp;"  ","")&amp;IF($E38=V$49,$B38&amp;"  ","")&amp;IF($E39=V$49,$B39&amp;"  ","")&amp;IF($E40=V$49,$B40&amp;"  ",""))</f>
        <v>0</v>
      </c>
      <c r="W50" s="739"/>
      <c r="X50" s="739"/>
      <c r="Y50" s="743"/>
      <c r="Z50" s="654"/>
      <c r="AA50" s="654"/>
      <c r="AB50" s="738">
        <f>IF(AB$49=0,0,IF($E11=AB$49,$B11&amp;"  ","")&amp;IF($E12=AB$49,$B12&amp;"  ","")&amp;IF($E13=AB$49,$B13&amp;"  ","")&amp;IF($E14=AB$49,$B14&amp;"  ","")&amp;IF($E15=AB$49,$B15&amp;"  ","")&amp;IF($E16=AB$49,$B16&amp;"  ","")&amp;IF($E17=AB$49,$B17&amp;"  ","")&amp;IF($E18=AB$49,$B18&amp;"  ","")&amp;IF($E19=AB$49,$B19&amp;"  ","")&amp;IF($E20=AB$49,$B20&amp;"  ","")&amp;IF($E21=AB$49,$B21&amp;"  ","")&amp;IF($E22=AB$49,$B22&amp;"  ","")&amp;IF($E23=AB$49,$B23&amp;"  ","")&amp;IF($E24=AB$49,$B24&amp;"  ","")&amp;IF($E25=AB$49,$B25&amp;"  ","")&amp;IF($E26=AB$49,$B26&amp;"  ","")&amp;IF($E27=AB$49,$B27&amp;"  ","")&amp;IF($E28=AB$49,$B28&amp;"  ","")&amp;IF($E29=AB$49,$B29&amp;"  ","")&amp;IF($E30=AB$49,$B30&amp;"  ","")&amp;IF($E31=AB$49,$B31&amp;"  ","")&amp;IF($E32=AB$49,$B32&amp;"  ","")&amp;IF($E33=AB$49,$B33&amp;"  ","")&amp;IF($E34=AB$49,$B34&amp;"  ","")&amp;IF($E35=AB$49,$B35&amp;"  ","")&amp;IF($E36=AB$49,$B36&amp;"  ","")&amp;IF($E37=AB$49,$B37&amp;"  ","")&amp;IF($E38=AB$49,$B38&amp;"  ","")&amp;IF($E39=AB$49,$B39&amp;"  ","")&amp;IF($E40=AB$49,$B40&amp;"  ",""))</f>
        <v>0</v>
      </c>
      <c r="AC50" s="739"/>
      <c r="AD50" s="739"/>
      <c r="AE50" s="739"/>
      <c r="AF50" s="743"/>
      <c r="AG50" s="738">
        <f>IF(AG$49=0,0,IF($E11=AG$49,$B11&amp;"  ","")&amp;IF($E12=AG$49,$B12&amp;"  ","")&amp;IF($E13=AG$49,$B13&amp;"  ","")&amp;IF($E14=AG$49,$B14&amp;"  ","")&amp;IF($E15=AG$49,$B15&amp;"  ","")&amp;IF($E16=AG$49,$B16&amp;"  ","")&amp;IF($E17=AG$49,$B17&amp;"  ","")&amp;IF($E18=AG$49,$B18&amp;"  ","")&amp;IF($E19=AG$49,$B19&amp;"  ","")&amp;IF($E20=AG$49,$B20&amp;"  ","")&amp;IF($E21=AG$49,$B21&amp;"  ","")&amp;IF($E22=AG$49,$B22&amp;"  ","")&amp;IF($E23=AG$49,$B23&amp;"  ","")&amp;IF($E24=AG$49,$B24&amp;"  ","")&amp;IF($E25=AG$49,$B25&amp;"  ","")&amp;IF($E26=AG$49,$B26&amp;"  ","")&amp;IF($E27=AG$49,$B27&amp;"  ","")&amp;IF($E28=AG$49,$B28&amp;"  ","")&amp;IF($E29=AG$49,$B29&amp;"  ","")&amp;IF($E30=AG$49,$B30&amp;"  ","")&amp;IF($E31=AG$49,$B31&amp;"  ","")&amp;IF($E32=AG$49,$B32&amp;"  ","")&amp;IF($E33=AG$49,$B33&amp;"  ","")&amp;IF($E34=AG$49,$B34&amp;"  ","")&amp;IF($E35=AG$49,$B35&amp;"  ","")&amp;IF($E36=AG$49,$B36&amp;"  ","")&amp;IF($E37=AG$49,$B37&amp;"  ","")&amp;IF($E38=AG$49,$B38&amp;"  ","")&amp;IF($E39=AG$49,$B39&amp;"  ","")&amp;IF($E40=AG$49,$B40&amp;"  ",""))</f>
        <v>0</v>
      </c>
      <c r="AH50" s="739"/>
      <c r="AI50" s="739"/>
      <c r="AJ50" s="739"/>
      <c r="AK50" s="739"/>
      <c r="AL50" s="739"/>
      <c r="AM50" s="739"/>
      <c r="AN50" s="743"/>
      <c r="AO50" s="738">
        <f>IF(AO$49=0,0,IF($E11=AO$49,$B11&amp;"  ","")&amp;IF($E12=AO$49,$B12&amp;"  ","")&amp;IF($E13=AO$49,$B13&amp;"  ","")&amp;IF($E14=AO$49,$B14&amp;"  ","")&amp;IF($E15=AO$49,$B15&amp;"  ","")&amp;IF($E16=AO$49,$B16&amp;"  ","")&amp;IF($E17=AO$49,$B17&amp;"  ","")&amp;IF($E18=AO$49,$B18&amp;"  ","")&amp;IF($E19=AO$49,$B19&amp;"  ","")&amp;IF($E20=AO$49,$B20&amp;"  ","")&amp;IF($E21=AO$49,$B21&amp;"  ","")&amp;IF($E22=AO$49,$B22&amp;"  ","")&amp;IF($E23=AO$49,$B23&amp;"  ","")&amp;IF($E24=AO$49,$B24&amp;"  ","")&amp;IF($E25=AO$49,$B25&amp;"  ","")&amp;IF($E26=AO$49,$B26&amp;"  ","")&amp;IF($E27=AO$49,$B27&amp;"  ","")&amp;IF($E28=AO$49,$B28&amp;"  ","")&amp;IF($E29=AO$49,$B29&amp;"  ","")&amp;IF($E30=AO$49,$B30&amp;"  ","")&amp;IF($E31=AO$49,$B31&amp;"  ","")&amp;IF($E32=AO$49,$B32&amp;"  ","")&amp;IF($E33=AO$49,$B33&amp;"  ","")&amp;IF($E34=AO$49,$B34&amp;"  ","")&amp;IF($E35=AO$49,$B35&amp;"  ","")&amp;IF($E36=AO$49,$B36&amp;"  ","")&amp;IF($E37=AO$49,$B37&amp;"  ","")&amp;IF($E38=AO$49,$B38&amp;"  ","")&amp;IF($E39=AO$49,$B39&amp;"  ","")&amp;IF($E40=AO$49,$B40&amp;"  ",""))</f>
        <v>0</v>
      </c>
      <c r="AP50" s="739"/>
      <c r="AQ50" s="739"/>
      <c r="AR50" s="739"/>
      <c r="AS50" s="739"/>
      <c r="AT50" s="739"/>
      <c r="AU50" s="743"/>
      <c r="AV50" s="738">
        <f>IF(AV$49=0,0,IF($E11=AV$49,$B11&amp;"  ","")&amp;IF($E12=AV$49,$B12&amp;"  ","")&amp;IF($E13=AV$49,$B13&amp;"  ","")&amp;IF($E14=AV$49,$B14&amp;"  ","")&amp;IF($E15=AV$49,$B15&amp;"  ","")&amp;IF($E16=AV$49,$B16&amp;"  ","")&amp;IF($E17=AV$49,$B17&amp;"  ","")&amp;IF($E18=AV$49,$B18&amp;"  ","")&amp;IF($E19=AV$49,$B19&amp;"  ","")&amp;IF($E20=AV$49,$B20&amp;"  ","")&amp;IF($E21=AV$49,$B21&amp;"  ","")&amp;IF($E22=AV$49,$B22&amp;"  ","")&amp;IF($E23=AV$49,$B23&amp;"  ","")&amp;IF($E24=AV$49,$B24&amp;"  ","")&amp;IF($E25=AV$49,$B25&amp;"  ","")&amp;IF($E26=AV$49,$B26&amp;"  ","")&amp;IF($E27=AV$49,$B27&amp;"  ","")&amp;IF($E28=AV$49,$B28&amp;"  ","")&amp;IF($E29=AV$49,$B29&amp;"  ","")&amp;IF($E30=AV$49,$B30&amp;"  ","")&amp;IF($E31=AV$49,$B31&amp;"  ","")&amp;IF($E32=AV$49,$B32&amp;"  ","")&amp;IF($E33=AV$49,$B33&amp;"  ","")&amp;IF($E34=AV$49,$B34&amp;"  ","")&amp;IF($E35=AV$49,$B35&amp;"  ","")&amp;IF($E36=AV$49,$B36&amp;"  ","")&amp;IF($E37=AV$49,$B37&amp;"  ","")&amp;IF($E38=AV$49,$B38&amp;"  ","")&amp;IF($E39=AV$49,$B39&amp;"  ","")&amp;IF($E40=AV$49,$B40&amp;"  ",""))</f>
        <v>0</v>
      </c>
      <c r="AW50" s="739"/>
      <c r="AX50" s="739"/>
      <c r="AY50" s="739"/>
      <c r="AZ50" s="739"/>
      <c r="BA50" s="739"/>
      <c r="BB50" s="739"/>
      <c r="BC50" s="739"/>
      <c r="BD50" s="739"/>
      <c r="BE50" s="739"/>
      <c r="BF50" s="739"/>
      <c r="BG50" s="739"/>
      <c r="BH50" s="739"/>
      <c r="BI50" s="739"/>
      <c r="BJ50" s="739"/>
      <c r="BK50" s="739"/>
      <c r="BL50" s="739"/>
      <c r="BM50" s="739"/>
      <c r="BN50" s="739"/>
      <c r="BO50" s="739"/>
      <c r="BP50" s="739"/>
      <c r="BQ50" s="739"/>
      <c r="BR50" s="739"/>
      <c r="BS50" s="739"/>
      <c r="BT50" s="739"/>
      <c r="BU50" s="739"/>
      <c r="BV50" s="739"/>
      <c r="BW50" s="739"/>
      <c r="BX50" s="739"/>
      <c r="BY50" s="739"/>
      <c r="BZ50" s="739"/>
      <c r="CA50" s="739"/>
      <c r="CB50" s="739"/>
      <c r="CC50" s="739"/>
      <c r="CD50" s="739"/>
      <c r="CE50" s="739"/>
      <c r="CF50" s="739"/>
      <c r="CG50" s="739"/>
      <c r="CH50" s="739"/>
      <c r="CI50" s="739"/>
      <c r="CJ50" s="739"/>
      <c r="CK50" s="739"/>
      <c r="CL50" s="739"/>
      <c r="CM50" s="739"/>
      <c r="CN50" s="739"/>
      <c r="CO50" s="739"/>
      <c r="CP50" s="739"/>
      <c r="CQ50" s="739"/>
      <c r="CR50" s="739"/>
      <c r="CS50" s="739"/>
      <c r="CT50" s="739"/>
      <c r="CU50" s="739"/>
      <c r="CV50" s="739"/>
      <c r="CW50" s="739"/>
      <c r="CX50" s="739"/>
      <c r="CY50" s="739"/>
      <c r="CZ50" s="739"/>
      <c r="DA50" s="739"/>
      <c r="DB50" s="739"/>
      <c r="DC50" s="739"/>
      <c r="DD50" s="739"/>
      <c r="DE50" s="739"/>
      <c r="DF50" s="739"/>
      <c r="DG50" s="739"/>
      <c r="DH50" s="739"/>
      <c r="DI50" s="739"/>
      <c r="DJ50" s="739"/>
      <c r="DK50" s="739"/>
      <c r="DL50" s="739"/>
      <c r="DM50" s="739"/>
      <c r="DN50" s="739"/>
      <c r="DO50" s="739"/>
      <c r="DP50" s="739"/>
      <c r="DQ50" s="739"/>
      <c r="DR50" s="739"/>
      <c r="DS50" s="739"/>
      <c r="DT50" s="739"/>
      <c r="DU50" s="739"/>
      <c r="DV50" s="739"/>
      <c r="DW50" s="739"/>
      <c r="DX50" s="739"/>
      <c r="DY50" s="739"/>
      <c r="DZ50" s="739"/>
      <c r="EA50" s="739"/>
      <c r="EB50" s="739"/>
      <c r="EC50" s="739"/>
      <c r="ED50" s="739"/>
      <c r="EE50" s="739"/>
      <c r="EF50" s="739"/>
      <c r="EG50" s="739"/>
      <c r="EH50" s="739"/>
      <c r="EI50" s="739"/>
      <c r="EJ50" s="739"/>
      <c r="EK50" s="739"/>
      <c r="EL50" s="739"/>
      <c r="EM50" s="739"/>
      <c r="EN50" s="739"/>
      <c r="EO50" s="739"/>
      <c r="EP50" s="739"/>
      <c r="EQ50" s="739"/>
      <c r="ER50" s="739"/>
      <c r="ES50" s="739"/>
      <c r="ET50" s="739"/>
      <c r="EU50" s="739"/>
      <c r="EV50" s="743"/>
      <c r="EW50" s="738">
        <f>IF(EW$49=0,0,IF($E11=EW$49,$B11&amp;"  ","")&amp;IF($E12=EW$49,$B12&amp;"  ","")&amp;IF($E13=EW$49,$B13&amp;"  ","")&amp;IF($E14=EW$49,$B14&amp;"  ","")&amp;IF($E15=EW$49,$B15&amp;"  ","")&amp;IF($E16=EW$49,$B16&amp;"  ","")&amp;IF($E17=EW$49,$B17&amp;"  ","")&amp;IF($E18=EW$49,$B18&amp;"  ","")&amp;IF($E19=EW$49,$B19&amp;"  ","")&amp;IF($E20=EW$49,$B20&amp;"  ","")&amp;IF($E21=EW$49,$B21&amp;"  ","")&amp;IF($E22=EW$49,$B22&amp;"  ","")&amp;IF($E23=EW$49,$B23&amp;"  ","")&amp;IF($E24=EW$49,$B24&amp;"  ","")&amp;IF($E25=EW$49,$B25&amp;"  ","")&amp;IF($E26=EW$49,$B26&amp;"  ","")&amp;IF($E27=EW$49,$B27&amp;"  ","")&amp;IF($E28=EW$49,$B28&amp;"  ","")&amp;IF($E29=EW$49,$B29&amp;"  ","")&amp;IF($E30=EW$49,$B30&amp;"  ","")&amp;IF($E31=EW$49,$B31&amp;"  ","")&amp;IF($E32=EW$49,$B32&amp;"  ","")&amp;IF($E33=EW$49,$B33&amp;"  ","")&amp;IF($E34=EW$49,$B34&amp;"  ","")&amp;IF($E35=EW$49,$B35&amp;"  ","")&amp;IF($E36=EW$49,$B36&amp;"  ","")&amp;IF($E37=EW$49,$B37&amp;"  ","")&amp;IF($E38=EW$49,$B38&amp;"  ","")&amp;IF($E39=EW$49,$B39&amp;"  ","")&amp;IF($E40=EW$49,$B40&amp;"  ",""))</f>
        <v>0</v>
      </c>
      <c r="EX50" s="739"/>
      <c r="EY50" s="739"/>
      <c r="EZ50" s="739"/>
    </row>
    <row r="51" spans="1:156" ht="18" customHeight="1" x14ac:dyDescent="0.15">
      <c r="A51" s="71"/>
      <c r="C51" s="511"/>
      <c r="D51" s="752">
        <f>'Operaciones - Gama ficticia'!D9</f>
        <v>0</v>
      </c>
      <c r="E51" s="752"/>
      <c r="F51" s="512"/>
      <c r="G51" s="744">
        <f>IF(G$49=0,0,IF($N11=G$49,$B11&amp;"  ","")&amp;IF($N12=G$49,$B12&amp;"  ","")&amp;IF($N13=G$49,$B13&amp;"  ","")&amp;IF($N14=G$49,$B14&amp;"  ","")&amp;IF($N15=G$49,$B15&amp;"  ","")&amp;IF($N16=G$49,$B16&amp;"  ","")&amp;IF($N17=G$49,$B17&amp;"  ","")&amp;IF($N18=G$49,$B18&amp;"  ","")&amp;IF($N19=G$49,$B19&amp;"  ","")&amp;IF($N20=G$49,$B20&amp;"  ","")&amp;IF($N21=G$49,$B21&amp;"  ","")&amp;IF($N22=G$49,$B22&amp;"  ","")&amp;IF($N23=G$49,$B23&amp;"  ","")&amp;IF($N24=G$49,$B24&amp;"  ","")&amp;IF($N25=G$49,$B25&amp;"  ","")&amp;IF($N26=G$49,$B26&amp;"  ","")&amp;IF($N27=G$49,$B27&amp;"  ","")&amp;IF($N28=G$49,$B28&amp;"  ","")&amp;IF($N29=G$49,$B29&amp;"  ","")&amp;IF($N30=G$49,$B30&amp;"  ","")&amp;IF($N31=G$49,$B31&amp;"  ","")&amp;IF($N32=G$49,$B32&amp;"  ","")&amp;IF($N33=G$49,$B33&amp;"  ","")&amp;IF($N34=G$49,$B34&amp;"  ","")&amp;IF($N35=G$49,$B35&amp;"  ","")&amp;IF($N36=G$49,$B36&amp;"  ","")&amp;IF($N37=G$49,$B37&amp;"  ","")&amp;IF($N38=G$49,$B38&amp;"  ","")&amp;IF($N39=G$49,$B39&amp;"  ","")&amp;IF($N40=G$49,$B40&amp;"  ",""))</f>
        <v>0</v>
      </c>
      <c r="H51" s="744"/>
      <c r="I51" s="744"/>
      <c r="J51" s="749"/>
      <c r="K51" s="749"/>
      <c r="L51" s="749"/>
      <c r="M51" s="749"/>
      <c r="N51" s="749">
        <f>IF(N$49=0,0,IF($N11=N$49,$B11&amp;"  ","")&amp;IF($N12=N$49,$B12&amp;"  ","")&amp;IF($N13=N$49,$B13&amp;"  ","")&amp;IF($N14=N$49,$B14&amp;"  ","")&amp;IF($N15=N$49,$B15&amp;"  ","")&amp;IF($N16=N$49,$B16&amp;"  ","")&amp;IF($N17=N$49,$B17&amp;"  ","")&amp;IF($N18=N$49,$B18&amp;"  ","")&amp;IF($N19=N$49,$B19&amp;"  ","")&amp;IF($N20=N$49,$B20&amp;"  ","")&amp;IF($N21=N$49,$B21&amp;"  ","")&amp;IF($N22=N$49,$B22&amp;"  ","")&amp;IF($N23=N$49,$B23&amp;"  ","")&amp;IF($N24=N$49,$B24&amp;"  ","")&amp;IF($N25=N$49,$B25&amp;"  ","")&amp;IF($N26=N$49,$B26&amp;"  ","")&amp;IF($N27=N$49,$B27&amp;"  ","")&amp;IF($N28=N$49,$B28&amp;"  ","")&amp;IF($N29=N$49,$B29&amp;"  ","")&amp;IF($N30=N$49,$B30&amp;"  ","")&amp;IF($N31=N$49,$B31&amp;"  ","")&amp;IF($N32=N$49,$B32&amp;"  ","")&amp;IF($N33=N$49,$B33&amp;"  ","")&amp;IF($N34=N$49,$B34&amp;"  ","")&amp;IF($N35=N$49,$B35&amp;"  ","")&amp;IF($N36=N$49,$B36&amp;"  ","")&amp;IF($N37=N$49,$B37&amp;"  ","")&amp;IF($N38=N$49,$B38&amp;"  ","")&amp;IF($N39=N$49,$B39&amp;"  ","")&amp;IF($N40=N$49,$B40&amp;"  ",""))</f>
        <v>0</v>
      </c>
      <c r="O51" s="749"/>
      <c r="P51" s="749"/>
      <c r="Q51" s="749"/>
      <c r="R51" s="749"/>
      <c r="S51" s="749"/>
      <c r="T51" s="749"/>
      <c r="V51" s="741">
        <f>IF(V$49=0,0,IF($N11=V$49,$B11&amp;"  ","")&amp;IF($N12=V$49,$B12&amp;"  ","")&amp;IF($N13=V$49,$B13&amp;"  ","")&amp;IF($N14=V$49,$B14&amp;"  ","")&amp;IF($N15=V$49,$B15&amp;"  ","")&amp;IF($N16=V$49,$B16&amp;"  ","")&amp;IF($N17=V$49,$B17&amp;"  ","")&amp;IF($N18=V$49,$B18&amp;"  ","")&amp;IF($N19=V$49,$B19&amp;"  ","")&amp;IF($N20=V$49,$B20&amp;"  ","")&amp;IF($N21=V$49,$B21&amp;"  ","")&amp;IF($N22=V$49,$B22&amp;"  ","")&amp;IF($N23=V$49,$B23&amp;"  ","")&amp;IF($N24=V$49,$B24&amp;"  ","")&amp;IF($N25=V$49,$B25&amp;"  ","")&amp;IF($N26=V$49,$B26&amp;"  ","")&amp;IF($N27=V$49,$B27&amp;"  ","")&amp;IF($N28=V$49,$B28&amp;"  ","")&amp;IF($N29=V$49,$B29&amp;"  ","")&amp;IF($N30=V$49,$B30&amp;"  ","")&amp;IF($N31=V$49,$B31&amp;"  ","")&amp;IF($N32=V$49,$B32&amp;"  ","")&amp;IF($N33=V$49,$B33&amp;"  ","")&amp;IF($N34=V$49,$B34&amp;"  ","")&amp;IF($N35=V$49,$B35&amp;"  ","")&amp;IF($N36=V$49,$B36&amp;"  ","")&amp;IF($N37=V$49,$B37&amp;"  ","")&amp;IF($N38=V$49,$B38&amp;"  ","")&amp;IF($N39=V$49,$B39&amp;"  ","")&amp;IF($N40=V$49,$B40&amp;"  ",""))</f>
        <v>0</v>
      </c>
      <c r="W51" s="741"/>
      <c r="X51" s="741"/>
      <c r="Y51" s="744"/>
      <c r="Z51" s="655"/>
      <c r="AA51" s="655"/>
      <c r="AB51" s="740">
        <f>IF(AB$49=0,0,IF($N11=AB$49,$B11&amp;"  ","")&amp;IF($N12=AB$49,$B12&amp;"  ","")&amp;IF($N13=AB$49,$B13&amp;"  ","")&amp;IF($N14=AB$49,$B14&amp;"  ","")&amp;IF($N15=AB$49,$B15&amp;"  ","")&amp;IF($N16=AB$49,$B16&amp;"  ","")&amp;IF($N17=AB$49,$B17&amp;"  ","")&amp;IF($N18=AB$49,$B18&amp;"  ","")&amp;IF($N19=AB$49,$B19&amp;"  ","")&amp;IF($N20=AB$49,$B20&amp;"  ","")&amp;IF($N21=AB$49,$B21&amp;"  ","")&amp;IF($N22=AB$49,$B22&amp;"  ","")&amp;IF($N23=AB$49,$B23&amp;"  ","")&amp;IF($N24=AB$49,$B24&amp;"  ","")&amp;IF($N25=AB$49,$B25&amp;"  ","")&amp;IF($N26=AB$49,$B26&amp;"  ","")&amp;IF($N27=AB$49,$B27&amp;"  ","")&amp;IF($N28=AB$49,$B28&amp;"  ","")&amp;IF($N29=AB$49,$B29&amp;"  ","")&amp;IF($N30=AB$49,$B30&amp;"  ","")&amp;IF($N31=AB$49,$B31&amp;"  ","")&amp;IF($N32=AB$49,$B32&amp;"  ","")&amp;IF($N33=AB$49,$B33&amp;"  ","")&amp;IF($N34=AB$49,$B34&amp;"  ","")&amp;IF($N35=AB$49,$B35&amp;"  ","")&amp;IF($N36=AB$49,$B36&amp;"  ","")&amp;IF($N37=AB$49,$B37&amp;"  ","")&amp;IF($N38=AB$49,$B38&amp;"  ","")&amp;IF($N39=AB$49,$B39&amp;"  ","")&amp;IF($N40=AB$49,$B40&amp;"  ",""))</f>
        <v>0</v>
      </c>
      <c r="AC51" s="741"/>
      <c r="AD51" s="741"/>
      <c r="AE51" s="741"/>
      <c r="AF51" s="744"/>
      <c r="AG51" s="740">
        <f>IF(AG$49=0,0,IF($N11=AG$49,$B11&amp;"  ","")&amp;IF($N12=AG$49,$B12&amp;"  ","")&amp;IF($N13=AG$49,$B13&amp;"  ","")&amp;IF($N14=AG$49,$B14&amp;"  ","")&amp;IF($N15=AG$49,$B15&amp;"  ","")&amp;IF($N16=AG$49,$B16&amp;"  ","")&amp;IF($N17=AG$49,$B17&amp;"  ","")&amp;IF($N18=AG$49,$B18&amp;"  ","")&amp;IF($N19=AG$49,$B19&amp;"  ","")&amp;IF($N20=AG$49,$B20&amp;"  ","")&amp;IF($N21=AG$49,$B21&amp;"  ","")&amp;IF($N22=AG$49,$B22&amp;"  ","")&amp;IF($N23=AG$49,$B23&amp;"  ","")&amp;IF($N24=AG$49,$B24&amp;"  ","")&amp;IF($N25=AG$49,$B25&amp;"  ","")&amp;IF($N26=AG$49,$B26&amp;"  ","")&amp;IF($N27=AG$49,$B27&amp;"  ","")&amp;IF($N28=AG$49,$B28&amp;"  ","")&amp;IF($N29=AG$49,$B29&amp;"  ","")&amp;IF($N30=AG$49,$B30&amp;"  ","")&amp;IF($N31=AG$49,$B31&amp;"  ","")&amp;IF($N32=AG$49,$B32&amp;"  ","")&amp;IF($N33=AG$49,$B33&amp;"  ","")&amp;IF($N34=AG$49,$B34&amp;"  ","")&amp;IF($N35=AG$49,$B35&amp;"  ","")&amp;IF($N36=AG$49,$B36&amp;"  ","")&amp;IF($N37=AG$49,$B37&amp;"  ","")&amp;IF($N38=AG$49,$B38&amp;"  ","")&amp;IF($N39=AG$49,$B39&amp;"  ","")&amp;IF($N40=AG$49,$B40&amp;"  ",""))</f>
        <v>0</v>
      </c>
      <c r="AH51" s="741"/>
      <c r="AI51" s="741"/>
      <c r="AJ51" s="741"/>
      <c r="AK51" s="741"/>
      <c r="AL51" s="741"/>
      <c r="AM51" s="741"/>
      <c r="AN51" s="744"/>
      <c r="AO51" s="740">
        <f>IF(AO$49=0,0,IF($N11=AO$49,$B11&amp;"  ","")&amp;IF($N12=AO$49,$B12&amp;"  ","")&amp;IF($N13=AO$49,$B13&amp;"  ","")&amp;IF($N14=AO$49,$B14&amp;"  ","")&amp;IF($N15=AO$49,$B15&amp;"  ","")&amp;IF($N16=AO$49,$B16&amp;"  ","")&amp;IF($N17=AO$49,$B17&amp;"  ","")&amp;IF($N18=AO$49,$B18&amp;"  ","")&amp;IF($N19=AO$49,$B19&amp;"  ","")&amp;IF($N20=AO$49,$B20&amp;"  ","")&amp;IF($N21=AO$49,$B21&amp;"  ","")&amp;IF($N22=AO$49,$B22&amp;"  ","")&amp;IF($N23=AO$49,$B23&amp;"  ","")&amp;IF($N24=AO$49,$B24&amp;"  ","")&amp;IF($N25=AO$49,$B25&amp;"  ","")&amp;IF($N26=AO$49,$B26&amp;"  ","")&amp;IF($N27=AO$49,$B27&amp;"  ","")&amp;IF($N28=AO$49,$B28&amp;"  ","")&amp;IF($N29=AO$49,$B29&amp;"  ","")&amp;IF($N30=AO$49,$B30&amp;"  ","")&amp;IF($N31=AO$49,$B31&amp;"  ","")&amp;IF($N32=AO$49,$B32&amp;"  ","")&amp;IF($N33=AO$49,$B33&amp;"  ","")&amp;IF($N34=AO$49,$B34&amp;"  ","")&amp;IF($N35=AO$49,$B35&amp;"  ","")&amp;IF($N36=AO$49,$B36&amp;"  ","")&amp;IF($N37=AO$49,$B37&amp;"  ","")&amp;IF($N38=AO$49,$B38&amp;"  ","")&amp;IF($N39=AO$49,$B39&amp;"  ","")&amp;IF($N40=AO$49,$B40&amp;"  ",""))</f>
        <v>0</v>
      </c>
      <c r="AP51" s="741"/>
      <c r="AQ51" s="741"/>
      <c r="AR51" s="741"/>
      <c r="AS51" s="741"/>
      <c r="AT51" s="741"/>
      <c r="AU51" s="744"/>
      <c r="AV51" s="740">
        <f>IF(AV$49=0,0,IF($N11=AV$49,$B11&amp;"  ","")&amp;IF($N12=AV$49,$B12&amp;"  ","")&amp;IF($N13=AV$49,$B13&amp;"  ","")&amp;IF($N14=AV$49,$B14&amp;"  ","")&amp;IF($N15=AV$49,$B15&amp;"  ","")&amp;IF($N16=AV$49,$B16&amp;"  ","")&amp;IF($N17=AV$49,$B17&amp;"  ","")&amp;IF($N18=AV$49,$B18&amp;"  ","")&amp;IF($N19=AV$49,$B19&amp;"  ","")&amp;IF($N20=AV$49,$B20&amp;"  ","")&amp;IF($N21=AV$49,$B21&amp;"  ","")&amp;IF($N22=AV$49,$B22&amp;"  ","")&amp;IF($N23=AV$49,$B23&amp;"  ","")&amp;IF($N24=AV$49,$B24&amp;"  ","")&amp;IF($N25=AV$49,$B25&amp;"  ","")&amp;IF($N26=AV$49,$B26&amp;"  ","")&amp;IF($N27=AV$49,$B27&amp;"  ","")&amp;IF($N28=AV$49,$B28&amp;"  ","")&amp;IF($N29=AV$49,$B29&amp;"  ","")&amp;IF($N30=AV$49,$B30&amp;"  ","")&amp;IF($N31=AV$49,$B31&amp;"  ","")&amp;IF($N32=AV$49,$B32&amp;"  ","")&amp;IF($N33=AV$49,$B33&amp;"  ","")&amp;IF($N34=AV$49,$B34&amp;"  ","")&amp;IF($N35=AV$49,$B35&amp;"  ","")&amp;IF($N36=AV$49,$B36&amp;"  ","")&amp;IF($N37=AV$49,$B37&amp;"  ","")&amp;IF($N38=AV$49,$B38&amp;"  ","")&amp;IF($N39=AV$49,$B39&amp;"  ","")&amp;IF($N40=AV$49,$B40&amp;"  ",""))</f>
        <v>0</v>
      </c>
      <c r="AW51" s="741"/>
      <c r="AX51" s="741"/>
      <c r="AY51" s="741"/>
      <c r="AZ51" s="741"/>
      <c r="BA51" s="741"/>
      <c r="BB51" s="741"/>
      <c r="BC51" s="741"/>
      <c r="BD51" s="741"/>
      <c r="BE51" s="741"/>
      <c r="BF51" s="741"/>
      <c r="BG51" s="741"/>
      <c r="BH51" s="741"/>
      <c r="BI51" s="741"/>
      <c r="BJ51" s="741"/>
      <c r="BK51" s="741"/>
      <c r="BL51" s="741"/>
      <c r="BM51" s="741"/>
      <c r="BN51" s="741"/>
      <c r="BO51" s="741"/>
      <c r="BP51" s="741"/>
      <c r="BQ51" s="741"/>
      <c r="BR51" s="741"/>
      <c r="BS51" s="741"/>
      <c r="BT51" s="741"/>
      <c r="BU51" s="741"/>
      <c r="BV51" s="741"/>
      <c r="BW51" s="741"/>
      <c r="BX51" s="741"/>
      <c r="BY51" s="741"/>
      <c r="BZ51" s="741"/>
      <c r="CA51" s="741"/>
      <c r="CB51" s="741"/>
      <c r="CC51" s="741"/>
      <c r="CD51" s="741"/>
      <c r="CE51" s="741"/>
      <c r="CF51" s="741"/>
      <c r="CG51" s="741"/>
      <c r="CH51" s="741"/>
      <c r="CI51" s="741"/>
      <c r="CJ51" s="741"/>
      <c r="CK51" s="741"/>
      <c r="CL51" s="741"/>
      <c r="CM51" s="741"/>
      <c r="CN51" s="741"/>
      <c r="CO51" s="741"/>
      <c r="CP51" s="741"/>
      <c r="CQ51" s="741"/>
      <c r="CR51" s="741"/>
      <c r="CS51" s="741"/>
      <c r="CT51" s="741"/>
      <c r="CU51" s="741"/>
      <c r="CV51" s="741"/>
      <c r="CW51" s="741"/>
      <c r="CX51" s="741"/>
      <c r="CY51" s="741"/>
      <c r="CZ51" s="741"/>
      <c r="DA51" s="741"/>
      <c r="DB51" s="741"/>
      <c r="DC51" s="741"/>
      <c r="DD51" s="741"/>
      <c r="DE51" s="741"/>
      <c r="DF51" s="741"/>
      <c r="DG51" s="741"/>
      <c r="DH51" s="741"/>
      <c r="DI51" s="741"/>
      <c r="DJ51" s="741"/>
      <c r="DK51" s="741"/>
      <c r="DL51" s="741"/>
      <c r="DM51" s="741"/>
      <c r="DN51" s="741"/>
      <c r="DO51" s="741"/>
      <c r="DP51" s="741"/>
      <c r="DQ51" s="741"/>
      <c r="DR51" s="741"/>
      <c r="DS51" s="741"/>
      <c r="DT51" s="741"/>
      <c r="DU51" s="741"/>
      <c r="DV51" s="741"/>
      <c r="DW51" s="741"/>
      <c r="DX51" s="741"/>
      <c r="DY51" s="741"/>
      <c r="DZ51" s="741"/>
      <c r="EA51" s="741"/>
      <c r="EB51" s="741"/>
      <c r="EC51" s="741"/>
      <c r="ED51" s="741"/>
      <c r="EE51" s="741"/>
      <c r="EF51" s="741"/>
      <c r="EG51" s="741"/>
      <c r="EH51" s="741"/>
      <c r="EI51" s="741"/>
      <c r="EJ51" s="741"/>
      <c r="EK51" s="741"/>
      <c r="EL51" s="741"/>
      <c r="EM51" s="741"/>
      <c r="EN51" s="741"/>
      <c r="EO51" s="741"/>
      <c r="EP51" s="741"/>
      <c r="EQ51" s="741"/>
      <c r="ER51" s="741"/>
      <c r="ES51" s="741"/>
      <c r="ET51" s="741"/>
      <c r="EU51" s="741"/>
      <c r="EV51" s="744"/>
      <c r="EW51" s="740">
        <f>IF(EW$49=0,0,IF($N11=EW$49,$B11&amp;"  ","")&amp;IF($N12=EW$49,$B12&amp;"  ","")&amp;IF($N13=EW$49,$B13&amp;"  ","")&amp;IF($N14=EW$49,$B14&amp;"  ","")&amp;IF($N15=EW$49,$B15&amp;"  ","")&amp;IF($N16=EW$49,$B16&amp;"  ","")&amp;IF($N17=EW$49,$B17&amp;"  ","")&amp;IF($N18=EW$49,$B18&amp;"  ","")&amp;IF($N19=EW$49,$B19&amp;"  ","")&amp;IF($N20=EW$49,$B20&amp;"  ","")&amp;IF($N21=EW$49,$B21&amp;"  ","")&amp;IF($N22=EW$49,$B22&amp;"  ","")&amp;IF($N23=EW$49,$B23&amp;"  ","")&amp;IF($N24=EW$49,$B24&amp;"  ","")&amp;IF($N25=EW$49,$B25&amp;"  ","")&amp;IF($N26=EW$49,$B26&amp;"  ","")&amp;IF($N27=EW$49,$B27&amp;"  ","")&amp;IF($N28=EW$49,$B28&amp;"  ","")&amp;IF($N29=EW$49,$B29&amp;"  ","")&amp;IF($N30=EW$49,$B30&amp;"  ","")&amp;IF($N31=EW$49,$B31&amp;"  ","")&amp;IF($N32=EW$49,$B32&amp;"  ","")&amp;IF($N33=EW$49,$B33&amp;"  ","")&amp;IF($N34=EW$49,$B34&amp;"  ","")&amp;IF($N35=EW$49,$B35&amp;"  ","")&amp;IF($N36=EW$49,$B36&amp;"  ","")&amp;IF($N37=EW$49,$B37&amp;"  ","")&amp;IF($N38=EW$49,$B38&amp;"  ","")&amp;IF($N39=EW$49,$B39&amp;"  ","")&amp;IF($N40=EW$49,$B40&amp;"  ",""))</f>
        <v>0</v>
      </c>
      <c r="EX51" s="741"/>
      <c r="EY51" s="741"/>
      <c r="EZ51" s="741"/>
    </row>
    <row r="52" spans="1:156" ht="18" customHeight="1" x14ac:dyDescent="0.15">
      <c r="A52" s="71"/>
      <c r="C52" s="511"/>
      <c r="D52" s="752">
        <f>'Operaciones - Gama ficticia'!E9</f>
        <v>0</v>
      </c>
      <c r="E52" s="752"/>
      <c r="F52" s="512"/>
      <c r="G52" s="744">
        <f>IF(G$49=0,0,IF($W11=G$49,$B11&amp;"  ","")&amp;IF($W12=G$49,$B12&amp;"  ","")&amp;IF($W13=G$49,$B13&amp;"  ","")&amp;IF($W14=G$49,$B14&amp;"  ","")&amp;IF($W15=G$49,$B15&amp;"  ","")&amp;IF($W16=G$49,$B16&amp;"  ","")&amp;IF($W17=G$49,$B17&amp;"  ","")&amp;IF($W18=G$49,$B18&amp;"  ","")&amp;IF($W19=G$49,$B19&amp;"  ","")&amp;IF($W20=G$49,$B20&amp;"  ","")&amp;IF($W21=G$49,$B21&amp;"  ","")&amp;IF($W22=G$49,$B22&amp;"  ","")&amp;IF($W23=G$49,$B23&amp;"  ","")&amp;IF($W24=G$49,$B24&amp;"  ","")&amp;IF($W25=G$49,$B25&amp;"  ","")&amp;IF($W26=G$49,$B26&amp;"  ","")&amp;IF($W27=G$49,$B27&amp;"  ","")&amp;IF($W28=G$49,$B28&amp;"  ","")&amp;IF($W29=G$49,$B29&amp;"  ","")&amp;IF($W30=G$49,$B30&amp;"  ","")&amp;IF($W31=G$49,$B31&amp;"  ","")&amp;IF($W32=G$49,$B32&amp;"  ","")&amp;IF($W33=G$49,$B33&amp;"  ","")&amp;IF($W34=G$49,$B34&amp;"  ","")&amp;IF($W35=G$49,$B35&amp;"  ","")&amp;IF($W36=G$49,$B36&amp;"  ","")&amp;IF($W37=G$49,$B37&amp;"  ","")&amp;IF($W38=G$49,$B38&amp;"  ","")&amp;IF($W39=G$49,$B39&amp;"  ","")&amp;IF($W40=G$49,$B40&amp;"  ",""))</f>
        <v>0</v>
      </c>
      <c r="H52" s="744"/>
      <c r="I52" s="744"/>
      <c r="J52" s="749"/>
      <c r="K52" s="749"/>
      <c r="L52" s="749"/>
      <c r="M52" s="749"/>
      <c r="N52" s="749">
        <f>IF(N$49=0,0,IF($W11=N$49,$B11&amp;"  ","")&amp;IF($W12=N$49,$B12&amp;"  ","")&amp;IF($W13=N$49,$B13&amp;"  ","")&amp;IF($W14=N$49,$B14&amp;"  ","")&amp;IF($W15=N$49,$B15&amp;"  ","")&amp;IF($W16=N$49,$B16&amp;"  ","")&amp;IF($W17=N$49,$B17&amp;"  ","")&amp;IF($W18=N$49,$B18&amp;"  ","")&amp;IF($W19=N$49,$B19&amp;"  ","")&amp;IF($W20=N$49,$B20&amp;"  ","")&amp;IF($W21=N$49,$B21&amp;"  ","")&amp;IF($W22=N$49,$B22&amp;"  ","")&amp;IF($W23=N$49,$B23&amp;"  ","")&amp;IF($W24=N$49,$B24&amp;"  ","")&amp;IF($W25=N$49,$B25&amp;"  ","")&amp;IF($W26=N$49,$B26&amp;"  ","")&amp;IF($W27=N$49,$B27&amp;"  ","")&amp;IF($W28=N$49,$B28&amp;"  ","")&amp;IF($W29=N$49,$B29&amp;"  ","")&amp;IF($W30=N$49,$B30&amp;"  ","")&amp;IF($W31=N$49,$B31&amp;"  ","")&amp;IF($W32=N$49,$B32&amp;"  ","")&amp;IF($W33=N$49,$B33&amp;"  ","")&amp;IF($W34=N$49,$B34&amp;"  ","")&amp;IF($W35=N$49,$B35&amp;"  ","")&amp;IF($W36=N$49,$B36&amp;"  ","")&amp;IF($W37=N$49,$B37&amp;"  ","")&amp;IF($W38=N$49,$B38&amp;"  ","")&amp;IF($W39=N$49,$B39&amp;"  ","")&amp;IF($W40=N$49,$B40&amp;"  ",""))</f>
        <v>0</v>
      </c>
      <c r="O52" s="749"/>
      <c r="P52" s="749"/>
      <c r="Q52" s="749"/>
      <c r="R52" s="749"/>
      <c r="S52" s="749"/>
      <c r="T52" s="749"/>
      <c r="V52" s="741">
        <f>IF(V$49=0,0,IF($W11=V$49,$B11&amp;"  ","")&amp;IF($W12=V$49,$B12&amp;"  ","")&amp;IF($W13=V$49,$B13&amp;"  ","")&amp;IF($W14=V$49,$B14&amp;"  ","")&amp;IF($W15=V$49,$B15&amp;"  ","")&amp;IF($W16=V$49,$B16&amp;"  ","")&amp;IF($W17=V$49,$B17&amp;"  ","")&amp;IF($W18=V$49,$B18&amp;"  ","")&amp;IF($W19=V$49,$B19&amp;"  ","")&amp;IF($W20=V$49,$B20&amp;"  ","")&amp;IF($W21=V$49,$B21&amp;"  ","")&amp;IF($W22=V$49,$B22&amp;"  ","")&amp;IF($W23=V$49,$B23&amp;"  ","")&amp;IF($W24=V$49,$B24&amp;"  ","")&amp;IF($W25=V$49,$B25&amp;"  ","")&amp;IF($W26=V$49,$B26&amp;"  ","")&amp;IF($W27=V$49,$B27&amp;"  ","")&amp;IF($W28=V$49,$B28&amp;"  ","")&amp;IF($W29=V$49,$B29&amp;"  ","")&amp;IF($W30=V$49,$B30&amp;"  ","")&amp;IF($W31=V$49,$B31&amp;"  ","")&amp;IF($W32=V$49,$B32&amp;"  ","")&amp;IF($W33=V$49,$B33&amp;"  ","")&amp;IF($W34=V$49,$B34&amp;"  ","")&amp;IF($W35=V$49,$B35&amp;"  ","")&amp;IF($W36=V$49,$B36&amp;"  ","")&amp;IF($W37=V$49,$B37&amp;"  ","")&amp;IF($W38=V$49,$B38&amp;"  ","")&amp;IF($W39=V$49,$B39&amp;"  ","")&amp;IF($W40=V$49,$B40&amp;"  ",""))</f>
        <v>0</v>
      </c>
      <c r="W52" s="741"/>
      <c r="X52" s="741"/>
      <c r="Y52" s="744"/>
      <c r="Z52" s="655"/>
      <c r="AA52" s="655"/>
      <c r="AB52" s="740">
        <f>IF(AB$49=0,0,IF($W11=AB$49,$B11&amp;"  ","")&amp;IF($W12=AB$49,$B12&amp;"  ","")&amp;IF($W13=AB$49,$B13&amp;"  ","")&amp;IF($W14=AB$49,$B14&amp;"  ","")&amp;IF($W15=AB$49,$B15&amp;"  ","")&amp;IF($W16=AB$49,$B16&amp;"  ","")&amp;IF($W17=AB$49,$B17&amp;"  ","")&amp;IF($W18=AB$49,$B18&amp;"  ","")&amp;IF($W19=AB$49,$B19&amp;"  ","")&amp;IF($W20=AB$49,$B20&amp;"  ","")&amp;IF($W21=AB$49,$B21&amp;"  ","")&amp;IF($W22=AB$49,$B22&amp;"  ","")&amp;IF($W23=AB$49,$B23&amp;"  ","")&amp;IF($W24=AB$49,$B24&amp;"  ","")&amp;IF($W25=AB$49,$B25&amp;"  ","")&amp;IF($W26=AB$49,$B26&amp;"  ","")&amp;IF($W27=AB$49,$B27&amp;"  ","")&amp;IF($W28=AB$49,$B28&amp;"  ","")&amp;IF($W29=AB$49,$B29&amp;"  ","")&amp;IF($W30=AB$49,$B30&amp;"  ","")&amp;IF($W31=AB$49,$B31&amp;"  ","")&amp;IF($W32=AB$49,$B32&amp;"  ","")&amp;IF($W33=AB$49,$B33&amp;"  ","")&amp;IF($W34=AB$49,$B34&amp;"  ","")&amp;IF($W35=AB$49,$B35&amp;"  ","")&amp;IF($W36=AB$49,$B36&amp;"  ","")&amp;IF($W37=AB$49,$B37&amp;"  ","")&amp;IF($W38=AB$49,$B38&amp;"  ","")&amp;IF($W39=AB$49,$B39&amp;"  ","")&amp;IF($W40=AB$49,$B40&amp;"  ",""))</f>
        <v>0</v>
      </c>
      <c r="AC52" s="741"/>
      <c r="AD52" s="741"/>
      <c r="AE52" s="741"/>
      <c r="AF52" s="744"/>
      <c r="AG52" s="740">
        <f>IF(AG$49=0,0,IF($W11=AG$49,$B11&amp;"  ","")&amp;IF($W12=AG$49,$B12&amp;"  ","")&amp;IF($W13=AG$49,$B13&amp;"  ","")&amp;IF($W14=AG$49,$B14&amp;"  ","")&amp;IF($W15=AG$49,$B15&amp;"  ","")&amp;IF($W16=AG$49,$B16&amp;"  ","")&amp;IF($W17=AG$49,$B17&amp;"  ","")&amp;IF($W18=AG$49,$B18&amp;"  ","")&amp;IF($W19=AG$49,$B19&amp;"  ","")&amp;IF($W20=AG$49,$B20&amp;"  ","")&amp;IF($W21=AG$49,$B21&amp;"  ","")&amp;IF($W22=AG$49,$B22&amp;"  ","")&amp;IF($W23=AG$49,$B23&amp;"  ","")&amp;IF($W24=AG$49,$B24&amp;"  ","")&amp;IF($W25=AG$49,$B25&amp;"  ","")&amp;IF($W26=AG$49,$B26&amp;"  ","")&amp;IF($W27=AG$49,$B27&amp;"  ","")&amp;IF($W28=AG$49,$B28&amp;"  ","")&amp;IF($W29=AG$49,$B29&amp;"  ","")&amp;IF($W30=AG$49,$B30&amp;"  ","")&amp;IF($W31=AG$49,$B31&amp;"  ","")&amp;IF($W32=AG$49,$B32&amp;"  ","")&amp;IF($W33=AG$49,$B33&amp;"  ","")&amp;IF($W34=AG$49,$B34&amp;"  ","")&amp;IF($W35=AG$49,$B35&amp;"  ","")&amp;IF($W36=AG$49,$B36&amp;"  ","")&amp;IF($W37=AG$49,$B37&amp;"  ","")&amp;IF($W38=AG$49,$B38&amp;"  ","")&amp;IF($W39=AG$49,$B39&amp;"  ","")&amp;IF($W40=AG$49,$B40&amp;"  ",""))</f>
        <v>0</v>
      </c>
      <c r="AH52" s="741"/>
      <c r="AI52" s="741"/>
      <c r="AJ52" s="741"/>
      <c r="AK52" s="741"/>
      <c r="AL52" s="741"/>
      <c r="AM52" s="741"/>
      <c r="AN52" s="744"/>
      <c r="AO52" s="740">
        <f>IF(AO$49=0,0,IF($W11=AO$49,$B11&amp;"  ","")&amp;IF($W12=AO$49,$B12&amp;"  ","")&amp;IF($W13=AO$49,$B13&amp;"  ","")&amp;IF($W14=AO$49,$B14&amp;"  ","")&amp;IF($W15=AO$49,$B15&amp;"  ","")&amp;IF($W16=AO$49,$B16&amp;"  ","")&amp;IF($W17=AO$49,$B17&amp;"  ","")&amp;IF($W18=AO$49,$B18&amp;"  ","")&amp;IF($W19=AO$49,$B19&amp;"  ","")&amp;IF($W20=AO$49,$B20&amp;"  ","")&amp;IF($W21=AO$49,$B21&amp;"  ","")&amp;IF($W22=AO$49,$B22&amp;"  ","")&amp;IF($W23=AO$49,$B23&amp;"  ","")&amp;IF($W24=AO$49,$B24&amp;"  ","")&amp;IF($W25=AO$49,$B25&amp;"  ","")&amp;IF($W26=AO$49,$B26&amp;"  ","")&amp;IF($W27=AO$49,$B27&amp;"  ","")&amp;IF($W28=AO$49,$B28&amp;"  ","")&amp;IF($W29=AO$49,$B29&amp;"  ","")&amp;IF($W30=AO$49,$B30&amp;"  ","")&amp;IF($W31=AO$49,$B31&amp;"  ","")&amp;IF($W32=AO$49,$B32&amp;"  ","")&amp;IF($W33=AO$49,$B33&amp;"  ","")&amp;IF($W34=AO$49,$B34&amp;"  ","")&amp;IF($W35=AO$49,$B35&amp;"  ","")&amp;IF($W36=AO$49,$B36&amp;"  ","")&amp;IF($W37=AO$49,$B37&amp;"  ","")&amp;IF($W38=AO$49,$B38&amp;"  ","")&amp;IF($W39=AO$49,$B39&amp;"  ","")&amp;IF($W40=AO$49,$B40&amp;"  ",""))</f>
        <v>0</v>
      </c>
      <c r="AP52" s="741"/>
      <c r="AQ52" s="741"/>
      <c r="AR52" s="741"/>
      <c r="AS52" s="741"/>
      <c r="AT52" s="741"/>
      <c r="AU52" s="744"/>
      <c r="AV52" s="740">
        <f>IF(AV$49=0,0,IF($W11=AV$49,$B11&amp;"  ","")&amp;IF($W12=AV$49,$B12&amp;"  ","")&amp;IF($W13=AV$49,$B13&amp;"  ","")&amp;IF($W14=AV$49,$B14&amp;"  ","")&amp;IF($W15=AV$49,$B15&amp;"  ","")&amp;IF($W16=AV$49,$B16&amp;"  ","")&amp;IF($W17=AV$49,$B17&amp;"  ","")&amp;IF($W18=AV$49,$B18&amp;"  ","")&amp;IF($W19=AV$49,$B19&amp;"  ","")&amp;IF($W20=AV$49,$B20&amp;"  ","")&amp;IF($W21=AV$49,$B21&amp;"  ","")&amp;IF($W22=AV$49,$B22&amp;"  ","")&amp;IF($W23=AV$49,$B23&amp;"  ","")&amp;IF($W24=AV$49,$B24&amp;"  ","")&amp;IF($W25=AV$49,$B25&amp;"  ","")&amp;IF($W26=AV$49,$B26&amp;"  ","")&amp;IF($W27=AV$49,$B27&amp;"  ","")&amp;IF($W28=AV$49,$B28&amp;"  ","")&amp;IF($W29=AV$49,$B29&amp;"  ","")&amp;IF($W30=AV$49,$B30&amp;"  ","")&amp;IF($W31=AV$49,$B31&amp;"  ","")&amp;IF($W32=AV$49,$B32&amp;"  ","")&amp;IF($W33=AV$49,$B33&amp;"  ","")&amp;IF($W34=AV$49,$B34&amp;"  ","")&amp;IF($W35=AV$49,$B35&amp;"  ","")&amp;IF($W36=AV$49,$B36&amp;"  ","")&amp;IF($W37=AV$49,$B37&amp;"  ","")&amp;IF($W38=AV$49,$B38&amp;"  ","")&amp;IF($W39=AV$49,$B39&amp;"  ","")&amp;IF($W40=AV$49,$B40&amp;"  ",""))</f>
        <v>0</v>
      </c>
      <c r="AW52" s="741"/>
      <c r="AX52" s="741"/>
      <c r="AY52" s="741"/>
      <c r="AZ52" s="741"/>
      <c r="BA52" s="741"/>
      <c r="BB52" s="741"/>
      <c r="BC52" s="741"/>
      <c r="BD52" s="741"/>
      <c r="BE52" s="741"/>
      <c r="BF52" s="741"/>
      <c r="BG52" s="741"/>
      <c r="BH52" s="741"/>
      <c r="BI52" s="741"/>
      <c r="BJ52" s="741"/>
      <c r="BK52" s="741"/>
      <c r="BL52" s="741"/>
      <c r="BM52" s="741"/>
      <c r="BN52" s="741"/>
      <c r="BO52" s="741"/>
      <c r="BP52" s="741"/>
      <c r="BQ52" s="741"/>
      <c r="BR52" s="741"/>
      <c r="BS52" s="741"/>
      <c r="BT52" s="741"/>
      <c r="BU52" s="741"/>
      <c r="BV52" s="741"/>
      <c r="BW52" s="741"/>
      <c r="BX52" s="741"/>
      <c r="BY52" s="741"/>
      <c r="BZ52" s="741"/>
      <c r="CA52" s="741"/>
      <c r="CB52" s="741"/>
      <c r="CC52" s="741"/>
      <c r="CD52" s="741"/>
      <c r="CE52" s="741"/>
      <c r="CF52" s="741"/>
      <c r="CG52" s="741"/>
      <c r="CH52" s="741"/>
      <c r="CI52" s="741"/>
      <c r="CJ52" s="741"/>
      <c r="CK52" s="741"/>
      <c r="CL52" s="741"/>
      <c r="CM52" s="741"/>
      <c r="CN52" s="741"/>
      <c r="CO52" s="741"/>
      <c r="CP52" s="741"/>
      <c r="CQ52" s="741"/>
      <c r="CR52" s="741"/>
      <c r="CS52" s="741"/>
      <c r="CT52" s="741"/>
      <c r="CU52" s="741"/>
      <c r="CV52" s="741"/>
      <c r="CW52" s="741"/>
      <c r="CX52" s="741"/>
      <c r="CY52" s="741"/>
      <c r="CZ52" s="741"/>
      <c r="DA52" s="741"/>
      <c r="DB52" s="741"/>
      <c r="DC52" s="741"/>
      <c r="DD52" s="741"/>
      <c r="DE52" s="741"/>
      <c r="DF52" s="741"/>
      <c r="DG52" s="741"/>
      <c r="DH52" s="741"/>
      <c r="DI52" s="741"/>
      <c r="DJ52" s="741"/>
      <c r="DK52" s="741"/>
      <c r="DL52" s="741"/>
      <c r="DM52" s="741"/>
      <c r="DN52" s="741"/>
      <c r="DO52" s="741"/>
      <c r="DP52" s="741"/>
      <c r="DQ52" s="741"/>
      <c r="DR52" s="741"/>
      <c r="DS52" s="741"/>
      <c r="DT52" s="741"/>
      <c r="DU52" s="741"/>
      <c r="DV52" s="741"/>
      <c r="DW52" s="741"/>
      <c r="DX52" s="741"/>
      <c r="DY52" s="741"/>
      <c r="DZ52" s="741"/>
      <c r="EA52" s="741"/>
      <c r="EB52" s="741"/>
      <c r="EC52" s="741"/>
      <c r="ED52" s="741"/>
      <c r="EE52" s="741"/>
      <c r="EF52" s="741"/>
      <c r="EG52" s="741"/>
      <c r="EH52" s="741"/>
      <c r="EI52" s="741"/>
      <c r="EJ52" s="741"/>
      <c r="EK52" s="741"/>
      <c r="EL52" s="741"/>
      <c r="EM52" s="741"/>
      <c r="EN52" s="741"/>
      <c r="EO52" s="741"/>
      <c r="EP52" s="741"/>
      <c r="EQ52" s="741"/>
      <c r="ER52" s="741"/>
      <c r="ES52" s="741"/>
      <c r="ET52" s="741"/>
      <c r="EU52" s="741"/>
      <c r="EV52" s="744"/>
      <c r="EW52" s="740">
        <f>IF(EW$49=0,0,IF($W11=EW$49,$B11&amp;"  ","")&amp;IF($W12=EW$49,$B12&amp;"  ","")&amp;IF($W13=EW$49,$B13&amp;"  ","")&amp;IF($W14=EW$49,$B14&amp;"  ","")&amp;IF($W15=EW$49,$B15&amp;"  ","")&amp;IF($W16=EW$49,$B16&amp;"  ","")&amp;IF($W17=EW$49,$B17&amp;"  ","")&amp;IF($W18=EW$49,$B18&amp;"  ","")&amp;IF($W19=EW$49,$B19&amp;"  ","")&amp;IF($W20=EW$49,$B20&amp;"  ","")&amp;IF($W21=EW$49,$B21&amp;"  ","")&amp;IF($W22=EW$49,$B22&amp;"  ","")&amp;IF($W23=EW$49,$B23&amp;"  ","")&amp;IF($W24=EW$49,$B24&amp;"  ","")&amp;IF($W25=EW$49,$B25&amp;"  ","")&amp;IF($W26=EW$49,$B26&amp;"  ","")&amp;IF($W27=EW$49,$B27&amp;"  ","")&amp;IF($W28=EW$49,$B28&amp;"  ","")&amp;IF($W29=EW$49,$B29&amp;"  ","")&amp;IF($W30=EW$49,$B30&amp;"  ","")&amp;IF($W31=EW$49,$B31&amp;"  ","")&amp;IF($W32=EW$49,$B32&amp;"  ","")&amp;IF($W33=EW$49,$B33&amp;"  ","")&amp;IF($W34=EW$49,$B34&amp;"  ","")&amp;IF($W35=EW$49,$B35&amp;"  ","")&amp;IF($W36=EW$49,$B36&amp;"  ","")&amp;IF($W37=EW$49,$B37&amp;"  ","")&amp;IF($W38=EW$49,$B38&amp;"  ","")&amp;IF($W39=EW$49,$B39&amp;"  ","")&amp;IF($W40=EW$49,$B40&amp;"  ",""))</f>
        <v>0</v>
      </c>
      <c r="EX52" s="741"/>
      <c r="EY52" s="741"/>
      <c r="EZ52" s="741"/>
    </row>
    <row r="53" spans="1:156" ht="18" customHeight="1" x14ac:dyDescent="0.15">
      <c r="A53" s="71"/>
      <c r="C53" s="71"/>
      <c r="D53" s="752">
        <f>'Operaciones - Gama ficticia'!F9</f>
        <v>0</v>
      </c>
      <c r="E53" s="752"/>
      <c r="F53" s="524"/>
      <c r="G53" s="744">
        <f>IF(G$49=0,0,IF($AF11=G$49,$B11&amp;"  ","")&amp;IF($AF12=G$49,$B12&amp;"  ","")&amp;IF($AF13=G$49,$B13&amp;"  ","")&amp;IF($AF14=G$49,$B14&amp;"  ","")&amp;IF($AF15=G$49,$B15&amp;"  ","")&amp;IF($AF16=G$49,$B16&amp;"  ","")&amp;IF($AF17=G$49,$B17&amp;"  ","")&amp;IF($AF18=G$49,$B18&amp;"  ","")&amp;IF($AF19=G$49,$B19&amp;"  ","")&amp;IF($AF20=G$49,$B20&amp;"  ","")&amp;IF($AF21=G$49,$B21&amp;"  ","")&amp;IF($AF22=G$49,$B22&amp;"  ","")&amp;IF($AF23=G$49,$B23&amp;"  ","")&amp;IF($AF24=G$49,$B24&amp;"  ","")&amp;IF($AF25=G$49,$B25&amp;"  ","")&amp;IF($AF26=G$49,$B26&amp;"  ","")&amp;IF($AF27=G$49,$B27&amp;"  ","")&amp;IF($AF28=G$49,$B28&amp;"  ","")&amp;IF($AF29=G$49,$B29&amp;"  ","")&amp;IF($AF30=G$49,$B30&amp;"  ","")&amp;IF($AF31=G$49,$B31&amp;"  ","")&amp;IF($AF32=G$49,$B32&amp;"  ","")&amp;IF($AF33=G$49,$B33&amp;"  ","")&amp;IF($AF34=G$49,$B34&amp;"  ","")&amp;IF($AF35=G$49,$B35&amp;"  ","")&amp;IF($AF36=G$49,$B36&amp;"  ","")&amp;IF($AF37=G$49,$B37&amp;"  ","")&amp;IF($AF38=G$49,$B38&amp;"  ","")&amp;IF($AF39=G$49,$B39&amp;"  ","")&amp;IF($AF40=G$49,$B40&amp;"  ",""))</f>
        <v>0</v>
      </c>
      <c r="H53" s="744"/>
      <c r="I53" s="744"/>
      <c r="J53" s="749"/>
      <c r="K53" s="749"/>
      <c r="L53" s="749"/>
      <c r="M53" s="749"/>
      <c r="N53" s="749">
        <f>IF(N$49=0,0,IF($AF11=N$49,$B11&amp;"  ","")&amp;IF($AF12=N$49,$B12&amp;"  ","")&amp;IF($AF13=N$49,$B13&amp;"  ","")&amp;IF($AF14=N$49,$B14&amp;"  ","")&amp;IF($AF15=N$49,$B15&amp;"  ","")&amp;IF($AF16=N$49,$B16&amp;"  ","")&amp;IF($AF17=N$49,$B17&amp;"  ","")&amp;IF($AF18=N$49,$B18&amp;"  ","")&amp;IF($AF19=N$49,$B19&amp;"  ","")&amp;IF($AF20=N$49,$B20&amp;"  ","")&amp;IF($AF21=N$49,$B21&amp;"  ","")&amp;IF($AF22=N$49,$B22&amp;"  ","")&amp;IF($AF23=N$49,$B23&amp;"  ","")&amp;IF($AF24=N$49,$B24&amp;"  ","")&amp;IF($AF25=N$49,$B25&amp;"  ","")&amp;IF($AF26=N$49,$B26&amp;"  ","")&amp;IF($AF27=N$49,$B27&amp;"  ","")&amp;IF($AF28=N$49,$B28&amp;"  ","")&amp;IF($AF29=N$49,$B29&amp;"  ","")&amp;IF($AF30=N$49,$B30&amp;"  ","")&amp;IF($AF31=N$49,$B31&amp;"  ","")&amp;IF($AF32=N$49,$B32&amp;"  ","")&amp;IF($AF33=N$49,$B33&amp;"  ","")&amp;IF($AF34=N$49,$B34&amp;"  ","")&amp;IF($AF35=N$49,$B35&amp;"  ","")&amp;IF($AF36=N$49,$B36&amp;"  ","")&amp;IF($AF37=N$49,$B37&amp;"  ","")&amp;IF($AF38=N$49,$B38&amp;"  ","")&amp;IF($AF39=N$49,$B39&amp;"  ","")&amp;IF($AF40=N$49,$B40&amp;"  ",""))</f>
        <v>0</v>
      </c>
      <c r="O53" s="749"/>
      <c r="P53" s="749"/>
      <c r="Q53" s="749"/>
      <c r="R53" s="749"/>
      <c r="S53" s="749"/>
      <c r="T53" s="749"/>
      <c r="V53" s="741">
        <f>IF(V$49=0,0,IF($AF11=V$49,$B11&amp;"  ","")&amp;IF($AF12=V$49,$B12&amp;"  ","")&amp;IF($AF13=V$49,$B13&amp;"  ","")&amp;IF($AF14=V$49,$B14&amp;"  ","")&amp;IF($AF15=V$49,$B15&amp;"  ","")&amp;IF($AF16=V$49,$B16&amp;"  ","")&amp;IF($AF17=V$49,$B17&amp;"  ","")&amp;IF($AF18=V$49,$B18&amp;"  ","")&amp;IF($AF19=V$49,$B19&amp;"  ","")&amp;IF($AF20=V$49,$B20&amp;"  ","")&amp;IF($AF21=V$49,$B21&amp;"  ","")&amp;IF($AF22=V$49,$B22&amp;"  ","")&amp;IF($AF23=V$49,$B23&amp;"  ","")&amp;IF($AF24=V$49,$B24&amp;"  ","")&amp;IF($AF25=V$49,$B25&amp;"  ","")&amp;IF($AF26=V$49,$B26&amp;"  ","")&amp;IF($AF27=V$49,$B27&amp;"  ","")&amp;IF($AF28=V$49,$B28&amp;"  ","")&amp;IF($AF29=V$49,$B29&amp;"  ","")&amp;IF($AF30=V$49,$B30&amp;"  ","")&amp;IF($AF31=V$49,$B31&amp;"  ","")&amp;IF($AF32=V$49,$B32&amp;"  ","")&amp;IF($AF33=V$49,$B33&amp;"  ","")&amp;IF($AF34=V$49,$B34&amp;"  ","")&amp;IF($AF35=V$49,$B35&amp;"  ","")&amp;IF($AF36=V$49,$B36&amp;"  ","")&amp;IF($AF37=V$49,$B37&amp;"  ","")&amp;IF($AF38=V$49,$B38&amp;"  ","")&amp;IF($AF39=V$49,$B39&amp;"  ","")&amp;IF($AF40=V$49,$B40&amp;"  ",""))</f>
        <v>0</v>
      </c>
      <c r="W53" s="741"/>
      <c r="X53" s="741"/>
      <c r="Y53" s="744"/>
      <c r="Z53" s="655"/>
      <c r="AA53" s="655"/>
      <c r="AB53" s="740">
        <f>IF(AB$49=0,0,IF($AF11=AB$49,$B11&amp;"  ","")&amp;IF($AF12=AB$49,$B12&amp;"  ","")&amp;IF($AF13=AB$49,$B13&amp;"  ","")&amp;IF($AF14=AB$49,$B14&amp;"  ","")&amp;IF($AF15=AB$49,$B15&amp;"  ","")&amp;IF($AF16=AB$49,$B16&amp;"  ","")&amp;IF($AF17=AB$49,$B17&amp;"  ","")&amp;IF($AF18=AB$49,$B18&amp;"  ","")&amp;IF($AF19=AB$49,$B19&amp;"  ","")&amp;IF($AF20=AB$49,$B20&amp;"  ","")&amp;IF($AF21=AB$49,$B21&amp;"  ","")&amp;IF($AF22=AB$49,$B22&amp;"  ","")&amp;IF($AF23=AB$49,$B23&amp;"  ","")&amp;IF($AF24=AB$49,$B24&amp;"  ","")&amp;IF($AF25=AB$49,$B25&amp;"  ","")&amp;IF($AF26=AB$49,$B26&amp;"  ","")&amp;IF($AF27=AB$49,$B27&amp;"  ","")&amp;IF($AF28=AB$49,$B28&amp;"  ","")&amp;IF($AF29=AB$49,$B29&amp;"  ","")&amp;IF($AF30=AB$49,$B30&amp;"  ","")&amp;IF($AF31=AB$49,$B31&amp;"  ","")&amp;IF($AF32=AB$49,$B32&amp;"  ","")&amp;IF($AF33=AB$49,$B33&amp;"  ","")&amp;IF($AF34=AB$49,$B34&amp;"  ","")&amp;IF($AF35=AB$49,$B35&amp;"  ","")&amp;IF($AF36=AB$49,$B36&amp;"  ","")&amp;IF($AF37=AB$49,$B37&amp;"  ","")&amp;IF($AF38=AB$49,$B38&amp;"  ","")&amp;IF($AF39=AB$49,$B39&amp;"  ","")&amp;IF($AF40=AB$49,$B40&amp;"  ",""))</f>
        <v>0</v>
      </c>
      <c r="AC53" s="741"/>
      <c r="AD53" s="741"/>
      <c r="AE53" s="741"/>
      <c r="AF53" s="744"/>
      <c r="AG53" s="740">
        <f>IF(AG$49=0,0,IF($AF11=AG$49,$B11&amp;"  ","")&amp;IF($AF12=AG$49,$B12&amp;"  ","")&amp;IF($AF13=AG$49,$B13&amp;"  ","")&amp;IF($AF14=AG$49,$B14&amp;"  ","")&amp;IF($AF15=AG$49,$B15&amp;"  ","")&amp;IF($AF16=AG$49,$B16&amp;"  ","")&amp;IF($AF17=AG$49,$B17&amp;"  ","")&amp;IF($AF18=AG$49,$B18&amp;"  ","")&amp;IF($AF19=AG$49,$B19&amp;"  ","")&amp;IF($AF20=AG$49,$B20&amp;"  ","")&amp;IF($AF21=AG$49,$B21&amp;"  ","")&amp;IF($AF22=AG$49,$B22&amp;"  ","")&amp;IF($AF23=AG$49,$B23&amp;"  ","")&amp;IF($AF24=AG$49,$B24&amp;"  ","")&amp;IF($AF25=AG$49,$B25&amp;"  ","")&amp;IF($AF26=AG$49,$B26&amp;"  ","")&amp;IF($AF27=AG$49,$B27&amp;"  ","")&amp;IF($AF28=AG$49,$B28&amp;"  ","")&amp;IF($AF29=AG$49,$B29&amp;"  ","")&amp;IF($AF30=AG$49,$B30&amp;"  ","")&amp;IF($AF31=AG$49,$B31&amp;"  ","")&amp;IF($AF32=AG$49,$B32&amp;"  ","")&amp;IF($AF33=AG$49,$B33&amp;"  ","")&amp;IF($AF34=AG$49,$B34&amp;"  ","")&amp;IF($AF35=AG$49,$B35&amp;"  ","")&amp;IF($AF36=AG$49,$B36&amp;"  ","")&amp;IF($AF37=AG$49,$B37&amp;"  ","")&amp;IF($AF38=AG$49,$B38&amp;"  ","")&amp;IF($AF39=AG$49,$B39&amp;"  ","")&amp;IF($AF40=AG$49,$B40&amp;"  ",""))</f>
        <v>0</v>
      </c>
      <c r="AH53" s="741"/>
      <c r="AI53" s="741"/>
      <c r="AJ53" s="741"/>
      <c r="AK53" s="741"/>
      <c r="AL53" s="741"/>
      <c r="AM53" s="741"/>
      <c r="AN53" s="744"/>
      <c r="AO53" s="740">
        <f>IF(AO$49=0,0,IF($AF11=AO$49,$B11&amp;"  ","")&amp;IF($AF12=AO$49,$B12&amp;"  ","")&amp;IF($AF13=AO$49,$B13&amp;"  ","")&amp;IF($AF14=AO$49,$B14&amp;"  ","")&amp;IF($AF15=AO$49,$B15&amp;"  ","")&amp;IF($AF16=AO$49,$B16&amp;"  ","")&amp;IF($AF17=AO$49,$B17&amp;"  ","")&amp;IF($AF18=AO$49,$B18&amp;"  ","")&amp;IF($AF19=AO$49,$B19&amp;"  ","")&amp;IF($AF20=AO$49,$B20&amp;"  ","")&amp;IF($AF21=AO$49,$B21&amp;"  ","")&amp;IF($AF22=AO$49,$B22&amp;"  ","")&amp;IF($AF23=AO$49,$B23&amp;"  ","")&amp;IF($AF24=AO$49,$B24&amp;"  ","")&amp;IF($AF25=AO$49,$B25&amp;"  ","")&amp;IF($AF26=AO$49,$B26&amp;"  ","")&amp;IF($AF27=AO$49,$B27&amp;"  ","")&amp;IF($AF28=AO$49,$B28&amp;"  ","")&amp;IF($AF29=AO$49,$B29&amp;"  ","")&amp;IF($AF30=AO$49,$B30&amp;"  ","")&amp;IF($AF31=AO$49,$B31&amp;"  ","")&amp;IF($AF32=AO$49,$B32&amp;"  ","")&amp;IF($AF33=AO$49,$B33&amp;"  ","")&amp;IF($AF34=AO$49,$B34&amp;"  ","")&amp;IF($AF35=AO$49,$B35&amp;"  ","")&amp;IF($AF36=AO$49,$B36&amp;"  ","")&amp;IF($AF37=AO$49,$B37&amp;"  ","")&amp;IF($AF38=AO$49,$B38&amp;"  ","")&amp;IF($AF39=AO$49,$B39&amp;"  ","")&amp;IF($AF40=AO$49,$B40&amp;"  ",""))</f>
        <v>0</v>
      </c>
      <c r="AP53" s="741"/>
      <c r="AQ53" s="741"/>
      <c r="AR53" s="741"/>
      <c r="AS53" s="741"/>
      <c r="AT53" s="741"/>
      <c r="AU53" s="744"/>
      <c r="AV53" s="740">
        <f>IF(AV$49=0,0,IF($AF11=AV$49,$B11&amp;"  ","")&amp;IF($AF12=AV$49,$B12&amp;"  ","")&amp;IF($AF13=AV$49,$B13&amp;"  ","")&amp;IF($AF14=AV$49,$B14&amp;"  ","")&amp;IF($AF15=AV$49,$B15&amp;"  ","")&amp;IF($AF16=AV$49,$B16&amp;"  ","")&amp;IF($AF17=AV$49,$B17&amp;"  ","")&amp;IF($AF18=AV$49,$B18&amp;"  ","")&amp;IF($AF19=AV$49,$B19&amp;"  ","")&amp;IF($AF20=AV$49,$B20&amp;"  ","")&amp;IF($AF21=AV$49,$B21&amp;"  ","")&amp;IF($AF22=AV$49,$B22&amp;"  ","")&amp;IF($AF23=AV$49,$B23&amp;"  ","")&amp;IF($AF24=AV$49,$B24&amp;"  ","")&amp;IF($AF25=AV$49,$B25&amp;"  ","")&amp;IF($AF26=AV$49,$B26&amp;"  ","")&amp;IF($AF27=AV$49,$B27&amp;"  ","")&amp;IF($AF28=AV$49,$B28&amp;"  ","")&amp;IF($AF29=AV$49,$B29&amp;"  ","")&amp;IF($AF30=AV$49,$B30&amp;"  ","")&amp;IF($AF31=AV$49,$B31&amp;"  ","")&amp;IF($AF32=AV$49,$B32&amp;"  ","")&amp;IF($AF33=AV$49,$B33&amp;"  ","")&amp;IF($AF34=AV$49,$B34&amp;"  ","")&amp;IF($AF35=AV$49,$B35&amp;"  ","")&amp;IF($AF36=AV$49,$B36&amp;"  ","")&amp;IF($AF37=AV$49,$B37&amp;"  ","")&amp;IF($AF38=AV$49,$B38&amp;"  ","")&amp;IF($AF39=AV$49,$B39&amp;"  ","")&amp;IF($AF40=AV$49,$B40&amp;"  ",""))</f>
        <v>0</v>
      </c>
      <c r="AW53" s="741"/>
      <c r="AX53" s="741"/>
      <c r="AY53" s="741"/>
      <c r="AZ53" s="741"/>
      <c r="BA53" s="741"/>
      <c r="BB53" s="741"/>
      <c r="BC53" s="741"/>
      <c r="BD53" s="741"/>
      <c r="BE53" s="741"/>
      <c r="BF53" s="741"/>
      <c r="BG53" s="741"/>
      <c r="BH53" s="741"/>
      <c r="BI53" s="741"/>
      <c r="BJ53" s="741"/>
      <c r="BK53" s="741"/>
      <c r="BL53" s="741"/>
      <c r="BM53" s="741"/>
      <c r="BN53" s="741"/>
      <c r="BO53" s="741"/>
      <c r="BP53" s="741"/>
      <c r="BQ53" s="741"/>
      <c r="BR53" s="741"/>
      <c r="BS53" s="741"/>
      <c r="BT53" s="741"/>
      <c r="BU53" s="741"/>
      <c r="BV53" s="741"/>
      <c r="BW53" s="741"/>
      <c r="BX53" s="741"/>
      <c r="BY53" s="741"/>
      <c r="BZ53" s="741"/>
      <c r="CA53" s="741"/>
      <c r="CB53" s="741"/>
      <c r="CC53" s="741"/>
      <c r="CD53" s="741"/>
      <c r="CE53" s="741"/>
      <c r="CF53" s="741"/>
      <c r="CG53" s="741"/>
      <c r="CH53" s="741"/>
      <c r="CI53" s="741"/>
      <c r="CJ53" s="741"/>
      <c r="CK53" s="741"/>
      <c r="CL53" s="741"/>
      <c r="CM53" s="741"/>
      <c r="CN53" s="741"/>
      <c r="CO53" s="741"/>
      <c r="CP53" s="741"/>
      <c r="CQ53" s="741"/>
      <c r="CR53" s="741"/>
      <c r="CS53" s="741"/>
      <c r="CT53" s="741"/>
      <c r="CU53" s="741"/>
      <c r="CV53" s="741"/>
      <c r="CW53" s="741"/>
      <c r="CX53" s="741"/>
      <c r="CY53" s="741"/>
      <c r="CZ53" s="741"/>
      <c r="DA53" s="741"/>
      <c r="DB53" s="741"/>
      <c r="DC53" s="741"/>
      <c r="DD53" s="741"/>
      <c r="DE53" s="741"/>
      <c r="DF53" s="741"/>
      <c r="DG53" s="741"/>
      <c r="DH53" s="741"/>
      <c r="DI53" s="741"/>
      <c r="DJ53" s="741"/>
      <c r="DK53" s="741"/>
      <c r="DL53" s="741"/>
      <c r="DM53" s="741"/>
      <c r="DN53" s="741"/>
      <c r="DO53" s="741"/>
      <c r="DP53" s="741"/>
      <c r="DQ53" s="741"/>
      <c r="DR53" s="741"/>
      <c r="DS53" s="741"/>
      <c r="DT53" s="741"/>
      <c r="DU53" s="741"/>
      <c r="DV53" s="741"/>
      <c r="DW53" s="741"/>
      <c r="DX53" s="741"/>
      <c r="DY53" s="741"/>
      <c r="DZ53" s="741"/>
      <c r="EA53" s="741"/>
      <c r="EB53" s="741"/>
      <c r="EC53" s="741"/>
      <c r="ED53" s="741"/>
      <c r="EE53" s="741"/>
      <c r="EF53" s="741"/>
      <c r="EG53" s="741"/>
      <c r="EH53" s="741"/>
      <c r="EI53" s="741"/>
      <c r="EJ53" s="741"/>
      <c r="EK53" s="741"/>
      <c r="EL53" s="741"/>
      <c r="EM53" s="741"/>
      <c r="EN53" s="741"/>
      <c r="EO53" s="741"/>
      <c r="EP53" s="741"/>
      <c r="EQ53" s="741"/>
      <c r="ER53" s="741"/>
      <c r="ES53" s="741"/>
      <c r="ET53" s="741"/>
      <c r="EU53" s="741"/>
      <c r="EV53" s="744"/>
      <c r="EW53" s="740">
        <f>IF(EW$49=0,0,IF($AF11=EW$49,$B11&amp;"  ","")&amp;IF($AF12=EW$49,$B12&amp;"  ","")&amp;IF($AF13=EW$49,$B13&amp;"  ","")&amp;IF($AF14=EW$49,$B14&amp;"  ","")&amp;IF($AF15=EW$49,$B15&amp;"  ","")&amp;IF($AF16=EW$49,$B16&amp;"  ","")&amp;IF($AF17=EW$49,$B17&amp;"  ","")&amp;IF($AF18=EW$49,$B18&amp;"  ","")&amp;IF($AF19=EW$49,$B19&amp;"  ","")&amp;IF($AF20=EW$49,$B20&amp;"  ","")&amp;IF($AF21=EW$49,$B21&amp;"  ","")&amp;IF($AF22=EW$49,$B22&amp;"  ","")&amp;IF($AF23=EW$49,$B23&amp;"  ","")&amp;IF($AF24=EW$49,$B24&amp;"  ","")&amp;IF($AF25=EW$49,$B25&amp;"  ","")&amp;IF($AF26=EW$49,$B26&amp;"  ","")&amp;IF($AF27=EW$49,$B27&amp;"  ","")&amp;IF($AF28=EW$49,$B28&amp;"  ","")&amp;IF($AF29=EW$49,$B29&amp;"  ","")&amp;IF($AF30=EW$49,$B30&amp;"  ","")&amp;IF($AF31=EW$49,$B31&amp;"  ","")&amp;IF($AF32=EW$49,$B32&amp;"  ","")&amp;IF($AF33=EW$49,$B33&amp;"  ","")&amp;IF($AF34=EW$49,$B34&amp;"  ","")&amp;IF($AF35=EW$49,$B35&amp;"  ","")&amp;IF($AF36=EW$49,$B36&amp;"  ","")&amp;IF($AF37=EW$49,$B37&amp;"  ","")&amp;IF($AF38=EW$49,$B38&amp;"  ","")&amp;IF($AF39=EW$49,$B39&amp;"  ","")&amp;IF($AF40=EW$49,$B40&amp;"  ",""))</f>
        <v>0</v>
      </c>
      <c r="EX53" s="741"/>
      <c r="EY53" s="741"/>
      <c r="EZ53" s="741"/>
    </row>
    <row r="54" spans="1:156" ht="18" customHeight="1" x14ac:dyDescent="0.15">
      <c r="A54" s="71"/>
      <c r="C54" s="71"/>
      <c r="D54" s="755">
        <f>'Operaciones - Gama ficticia'!G9</f>
        <v>0</v>
      </c>
      <c r="E54" s="755"/>
      <c r="F54" s="512"/>
      <c r="G54" s="735">
        <f>IF(G$49=0,0,IF($AO11=G$49,$B11&amp;"  ","")&amp;IF($AO12=G$49,$B12&amp;"  ","")&amp;IF($AO13=G$49,$B13&amp;"  ","")&amp;IF($AO14=G$49,$B14&amp;"  ","")&amp;IF($AO15=G$49,$B15&amp;"  ","")&amp;IF($AO16=G$49,$B16&amp;"  ","")&amp;IF($AO17=G$49,$B17&amp;"  ","")&amp;IF($AO18=G$49,$B18&amp;"  ","")&amp;IF($AO19=G$49,$B19&amp;"  ","")&amp;IF($AO20=G$49,$B20&amp;"  ","")&amp;IF($AO21=G$49,$B21&amp;"  ","")&amp;IF($AO22=G$49,$B22&amp;"  ","")&amp;IF($AO23=G$49,$B23&amp;"  ","")&amp;IF($AO24=G$49,$B24&amp;"  ","")&amp;IF($AO25=G$49,$B25&amp;"  ","")&amp;IF($AO26=G$49,$B26&amp;"  ","")&amp;IF($AO27=G$49,$B27&amp;"  ","")&amp;IF($AO28=G$49,$B28&amp;"  ","")&amp;IF($AO29=G$49,$B29&amp;"  ","")&amp;IF($AO30=G$49,$B30&amp;"  ","")&amp;IF($AO31=G$49,$B31&amp;"  ","")&amp;IF($AO32=G$49,$B32&amp;"  ","")&amp;IF($AO33=G$49,$B33&amp;"  ","")&amp;IF($AO34=G$49,$B34&amp;"  ","")&amp;IF($AO35=G$49,$B35&amp;"  ","")&amp;IF($AO36=G$49,$B36&amp;"  ","")&amp;IF($AO37=G$49,$B37&amp;"  ","")&amp;IF($AO38=G$49,$B38&amp;"  ","")&amp;IF($AO39=G$49,$B39&amp;"  ","")&amp;IF($AO40=G$49,$B40&amp;"  ",""))</f>
        <v>0</v>
      </c>
      <c r="H54" s="735"/>
      <c r="I54" s="735"/>
      <c r="J54" s="756"/>
      <c r="K54" s="756"/>
      <c r="L54" s="756"/>
      <c r="M54" s="756"/>
      <c r="N54" s="756">
        <f>IF(N$49=0,0,IF($AO11=N$49,$B11&amp;"  ","")&amp;IF($AO12=N$49,$B12&amp;"  ","")&amp;IF($AO13=N$49,$B13&amp;"  ","")&amp;IF($AO14=N$49,$B14&amp;"  ","")&amp;IF($AO15=N$49,$B15&amp;"  ","")&amp;IF($AO16=N$49,$B16&amp;"  ","")&amp;IF($AO17=N$49,$B17&amp;"  ","")&amp;IF($AO18=N$49,$B18&amp;"  ","")&amp;IF($AO19=N$49,$B19&amp;"  ","")&amp;IF($AO20=N$49,$B20&amp;"  ","")&amp;IF($AO21=N$49,$B21&amp;"  ","")&amp;IF($AO22=N$49,$B22&amp;"  ","")&amp;IF($AO23=N$49,$B23&amp;"  ","")&amp;IF($AO24=N$49,$B24&amp;"  ","")&amp;IF($AO25=N$49,$B25&amp;"  ","")&amp;IF($AO26=N$49,$B26&amp;"  ","")&amp;IF($AO27=N$49,$B27&amp;"  ","")&amp;IF($AO28=N$49,$B28&amp;"  ","")&amp;IF($AO29=N$49,$B29&amp;"  ","")&amp;IF($AO30=N$49,$B30&amp;"  ","")&amp;IF($AO31=N$49,$B31&amp;"  ","")&amp;IF($AO32=N$49,$B32&amp;"  ","")&amp;IF($AO33=N$49,$B33&amp;"  ","")&amp;IF($AO34=N$49,$B34&amp;"  ","")&amp;IF($AO35=N$49,$B35&amp;"  ","")&amp;IF($AO36=N$49,$B36&amp;"  ","")&amp;IF($AO37=N$49,$B37&amp;"  ","")&amp;IF($AO38=N$49,$B38&amp;"  ","")&amp;IF($AO39=N$49,$B39&amp;"  ","")&amp;IF($AO40=N$49,$B40&amp;"  ",""))</f>
        <v>0</v>
      </c>
      <c r="O54" s="756"/>
      <c r="P54" s="756"/>
      <c r="Q54" s="756"/>
      <c r="R54" s="756"/>
      <c r="S54" s="756"/>
      <c r="T54" s="756"/>
      <c r="V54" s="741">
        <f>IF(V$49=0,0,IF($AO11=V$49,$B11&amp;"  ","")&amp;IF($AO12=V$49,$B12&amp;"  ","")&amp;IF($AO13=V$49,$B13&amp;"  ","")&amp;IF($AO14=V$49,$B14&amp;"  ","")&amp;IF($AO15=V$49,$B15&amp;"  ","")&amp;IF($AO16=V$49,$B16&amp;"  ","")&amp;IF($AO17=V$49,$B17&amp;"  ","")&amp;IF($AO18=V$49,$B18&amp;"  ","")&amp;IF($AO19=V$49,$B19&amp;"  ","")&amp;IF($AO20=V$49,$B20&amp;"  ","")&amp;IF($AO21=V$49,$B21&amp;"  ","")&amp;IF($AO22=V$49,$B22&amp;"  ","")&amp;IF($AO23=V$49,$B23&amp;"  ","")&amp;IF($AO24=V$49,$B24&amp;"  ","")&amp;IF($AO25=V$49,$B25&amp;"  ","")&amp;IF($AO26=V$49,$B26&amp;"  ","")&amp;IF($AO27=V$49,$B27&amp;"  ","")&amp;IF($AO28=V$49,$B28&amp;"  ","")&amp;IF($AO29=V$49,$B29&amp;"  ","")&amp;IF($AO30=V$49,$B30&amp;"  ","")&amp;IF($AO31=V$49,$B31&amp;"  ","")&amp;IF($AO32=V$49,$B32&amp;"  ","")&amp;IF($AO33=V$49,$B33&amp;"  ","")&amp;IF($AO34=V$49,$B34&amp;"  ","")&amp;IF($AO35=V$49,$B35&amp;"  ","")&amp;IF($AO36=V$49,$B36&amp;"  ","")&amp;IF($AO37=V$49,$B37&amp;"  ","")&amp;IF($AO38=V$49,$B38&amp;"  ","")&amp;IF($AO39=V$49,$B39&amp;"  ","")&amp;IF($AO40=V$49,$B40&amp;"  ",""))</f>
        <v>0</v>
      </c>
      <c r="W54" s="741"/>
      <c r="X54" s="741"/>
      <c r="Y54" s="744"/>
      <c r="Z54" s="652"/>
      <c r="AA54" s="652"/>
      <c r="AB54" s="733">
        <f>IF(AB$49=0,0,IF($AO11=AB$49,$B11&amp;"  ","")&amp;IF($AO12=AB$49,$B12&amp;"  ","")&amp;IF($AO13=AB$49,$B13&amp;"  ","")&amp;IF($AO14=AB$49,$B14&amp;"  ","")&amp;IF($AO15=AB$49,$B15&amp;"  ","")&amp;IF($AO16=AB$49,$B16&amp;"  ","")&amp;IF($AO17=AB$49,$B17&amp;"  ","")&amp;IF($AO18=AB$49,$B18&amp;"  ","")&amp;IF($AO19=AB$49,$B19&amp;"  ","")&amp;IF($AO20=AB$49,$B20&amp;"  ","")&amp;IF($AO21=AB$49,$B21&amp;"  ","")&amp;IF($AO22=AB$49,$B22&amp;"  ","")&amp;IF($AO23=AB$49,$B23&amp;"  ","")&amp;IF($AO24=AB$49,$B24&amp;"  ","")&amp;IF($AO25=AB$49,$B25&amp;"  ","")&amp;IF($AO26=AB$49,$B26&amp;"  ","")&amp;IF($AO27=AB$49,$B27&amp;"  ","")&amp;IF($AO28=AB$49,$B28&amp;"  ","")&amp;IF($AO29=AB$49,$B29&amp;"  ","")&amp;IF($AO30=AB$49,$B30&amp;"  ","")&amp;IF($AO31=AB$49,$B31&amp;"  ","")&amp;IF($AO32=AB$49,$B32&amp;"  ","")&amp;IF($AO33=AB$49,$B33&amp;"  ","")&amp;IF($AO34=AB$49,$B34&amp;"  ","")&amp;IF($AO35=AB$49,$B35&amp;"  ","")&amp;IF($AO36=AB$49,$B36&amp;"  ","")&amp;IF($AO37=AB$49,$B37&amp;"  ","")&amp;IF($AO38=AB$49,$B38&amp;"  ","")&amp;IF($AO39=AB$49,$B39&amp;"  ","")&amp;IF($AO40=AB$49,$B40&amp;"  ",""))</f>
        <v>0</v>
      </c>
      <c r="AC54" s="734"/>
      <c r="AD54" s="734"/>
      <c r="AE54" s="734"/>
      <c r="AF54" s="735"/>
      <c r="AG54" s="733">
        <f>IF(AG$49=0,0,IF($AO11=AG$49,$B11&amp;"  ","")&amp;IF($AO12=AG$49,$B12&amp;"  ","")&amp;IF($AO13=AG$49,$B13&amp;"  ","")&amp;IF($AO14=AG$49,$B14&amp;"  ","")&amp;IF($AO15=AG$49,$B15&amp;"  ","")&amp;IF($AO16=AG$49,$B16&amp;"  ","")&amp;IF($AO17=AG$49,$B17&amp;"  ","")&amp;IF($AO18=AG$49,$B18&amp;"  ","")&amp;IF($AO19=AG$49,$B19&amp;"  ","")&amp;IF($AO20=AG$49,$B20&amp;"  ","")&amp;IF($AO21=AG$49,$B21&amp;"  ","")&amp;IF($AO22=AG$49,$B22&amp;"  ","")&amp;IF($AO23=AG$49,$B23&amp;"  ","")&amp;IF($AO24=AG$49,$B24&amp;"  ","")&amp;IF($AO25=AG$49,$B25&amp;"  ","")&amp;IF($AO26=AG$49,$B26&amp;"  ","")&amp;IF($AO27=AG$49,$B27&amp;"  ","")&amp;IF($AO28=AG$49,$B28&amp;"  ","")&amp;IF($AO29=AG$49,$B29&amp;"  ","")&amp;IF($AO30=AG$49,$B30&amp;"  ","")&amp;IF($AO31=AG$49,$B31&amp;"  ","")&amp;IF($AO32=AG$49,$B32&amp;"  ","")&amp;IF($AO33=AG$49,$B33&amp;"  ","")&amp;IF($AO34=AG$49,$B34&amp;"  ","")&amp;IF($AO35=AG$49,$B35&amp;"  ","")&amp;IF($AO36=AG$49,$B36&amp;"  ","")&amp;IF($AO37=AG$49,$B37&amp;"  ","")&amp;IF($AO38=AG$49,$B38&amp;"  ","")&amp;IF($AO39=AG$49,$B39&amp;"  ","")&amp;IF($AO40=AG$49,$B40&amp;"  ",""))</f>
        <v>0</v>
      </c>
      <c r="AH54" s="734"/>
      <c r="AI54" s="734"/>
      <c r="AJ54" s="734"/>
      <c r="AK54" s="734"/>
      <c r="AL54" s="734"/>
      <c r="AM54" s="734"/>
      <c r="AN54" s="735"/>
      <c r="AO54" s="733">
        <f>IF(AO$49=0,0,IF($AO11=AO$49,$B11&amp;"  ","")&amp;IF($AO12=AO$49,$B12&amp;"  ","")&amp;IF($AO13=AO$49,$B13&amp;"  ","")&amp;IF($AO14=AO$49,$B14&amp;"  ","")&amp;IF($AO15=AO$49,$B15&amp;"  ","")&amp;IF($AO16=AO$49,$B16&amp;"  ","")&amp;IF($AO17=AO$49,$B17&amp;"  ","")&amp;IF($AO18=AO$49,$B18&amp;"  ","")&amp;IF($AO19=AO$49,$B19&amp;"  ","")&amp;IF($AO20=AO$49,$B20&amp;"  ","")&amp;IF($AO21=AO$49,$B21&amp;"  ","")&amp;IF($AO22=AO$49,$B22&amp;"  ","")&amp;IF($AO23=AO$49,$B23&amp;"  ","")&amp;IF($AO24=AO$49,$B24&amp;"  ","")&amp;IF($AO25=AO$49,$B25&amp;"  ","")&amp;IF($AO26=AO$49,$B26&amp;"  ","")&amp;IF($AO27=AO$49,$B27&amp;"  ","")&amp;IF($AO28=AO$49,$B28&amp;"  ","")&amp;IF($AO29=AO$49,$B29&amp;"  ","")&amp;IF($AO30=AO$49,$B30&amp;"  ","")&amp;IF($AO31=AO$49,$B31&amp;"  ","")&amp;IF($AO32=AO$49,$B32&amp;"  ","")&amp;IF($AO33=AO$49,$B33&amp;"  ","")&amp;IF($AO34=AO$49,$B34&amp;"  ","")&amp;IF($AO35=AO$49,$B35&amp;"  ","")&amp;IF($AO36=AO$49,$B36&amp;"  ","")&amp;IF($AO37=AO$49,$B37&amp;"  ","")&amp;IF($AO38=AO$49,$B38&amp;"  ","")&amp;IF($AO39=AO$49,$B39&amp;"  ","")&amp;IF($AO40=AO$49,$B40&amp;"  ",""))</f>
        <v>0</v>
      </c>
      <c r="AP54" s="734"/>
      <c r="AQ54" s="734"/>
      <c r="AR54" s="734"/>
      <c r="AS54" s="734"/>
      <c r="AT54" s="734"/>
      <c r="AU54" s="735"/>
      <c r="AV54" s="733">
        <f>IF(AV$49=0,0,IF($AO11=AV$49,$B11&amp;"  ","")&amp;IF($AO12=AV$49,$B12&amp;"  ","")&amp;IF($AO13=AV$49,$B13&amp;"  ","")&amp;IF($AO14=AV$49,$B14&amp;"  ","")&amp;IF($AO15=AV$49,$B15&amp;"  ","")&amp;IF($AO16=AV$49,$B16&amp;"  ","")&amp;IF($AO17=AV$49,$B17&amp;"  ","")&amp;IF($AO18=AV$49,$B18&amp;"  ","")&amp;IF($AO19=AV$49,$B19&amp;"  ","")&amp;IF($AO20=AV$49,$B20&amp;"  ","")&amp;IF($AO21=AV$49,$B21&amp;"  ","")&amp;IF($AO22=AV$49,$B22&amp;"  ","")&amp;IF($AO23=AV$49,$B23&amp;"  ","")&amp;IF($AO24=AV$49,$B24&amp;"  ","")&amp;IF($AO25=AV$49,$B25&amp;"  ","")&amp;IF($AO26=AV$49,$B26&amp;"  ","")&amp;IF($AO27=AV$49,$B27&amp;"  ","")&amp;IF($AO28=AV$49,$B28&amp;"  ","")&amp;IF($AO29=AV$49,$B29&amp;"  ","")&amp;IF($AO30=AV$49,$B30&amp;"  ","")&amp;IF($AO31=AV$49,$B31&amp;"  ","")&amp;IF($AO32=AV$49,$B32&amp;"  ","")&amp;IF($AO33=AV$49,$B33&amp;"  ","")&amp;IF($AO34=AV$49,$B34&amp;"  ","")&amp;IF($AO35=AV$49,$B35&amp;"  ","")&amp;IF($AO36=AV$49,$B36&amp;"  ","")&amp;IF($AO37=AV$49,$B37&amp;"  ","")&amp;IF($AO38=AV$49,$B38&amp;"  ","")&amp;IF($AO39=AV$49,$B39&amp;"  ","")&amp;IF($AO40=AV$49,$B40&amp;"  ",""))</f>
        <v>0</v>
      </c>
      <c r="AW54" s="734"/>
      <c r="AX54" s="734"/>
      <c r="AY54" s="734"/>
      <c r="AZ54" s="734"/>
      <c r="BA54" s="734"/>
      <c r="BB54" s="734"/>
      <c r="BC54" s="734"/>
      <c r="BD54" s="734"/>
      <c r="BE54" s="734"/>
      <c r="BF54" s="734"/>
      <c r="BG54" s="734"/>
      <c r="BH54" s="734"/>
      <c r="BI54" s="734"/>
      <c r="BJ54" s="734"/>
      <c r="BK54" s="734"/>
      <c r="BL54" s="734"/>
      <c r="BM54" s="734"/>
      <c r="BN54" s="734"/>
      <c r="BO54" s="734"/>
      <c r="BP54" s="734"/>
      <c r="BQ54" s="734"/>
      <c r="BR54" s="734"/>
      <c r="BS54" s="734"/>
      <c r="BT54" s="734"/>
      <c r="BU54" s="734"/>
      <c r="BV54" s="734"/>
      <c r="BW54" s="734"/>
      <c r="BX54" s="734"/>
      <c r="BY54" s="734"/>
      <c r="BZ54" s="734"/>
      <c r="CA54" s="734"/>
      <c r="CB54" s="734"/>
      <c r="CC54" s="734"/>
      <c r="CD54" s="734"/>
      <c r="CE54" s="734"/>
      <c r="CF54" s="734"/>
      <c r="CG54" s="734"/>
      <c r="CH54" s="734"/>
      <c r="CI54" s="734"/>
      <c r="CJ54" s="734"/>
      <c r="CK54" s="734"/>
      <c r="CL54" s="734"/>
      <c r="CM54" s="734"/>
      <c r="CN54" s="734"/>
      <c r="CO54" s="734"/>
      <c r="CP54" s="734"/>
      <c r="CQ54" s="734"/>
      <c r="CR54" s="734"/>
      <c r="CS54" s="734"/>
      <c r="CT54" s="734"/>
      <c r="CU54" s="734"/>
      <c r="CV54" s="734"/>
      <c r="CW54" s="734"/>
      <c r="CX54" s="734"/>
      <c r="CY54" s="734"/>
      <c r="CZ54" s="734"/>
      <c r="DA54" s="734"/>
      <c r="DB54" s="734"/>
      <c r="DC54" s="734"/>
      <c r="DD54" s="734"/>
      <c r="DE54" s="734"/>
      <c r="DF54" s="734"/>
      <c r="DG54" s="734"/>
      <c r="DH54" s="734"/>
      <c r="DI54" s="734"/>
      <c r="DJ54" s="734"/>
      <c r="DK54" s="734"/>
      <c r="DL54" s="734"/>
      <c r="DM54" s="734"/>
      <c r="DN54" s="734"/>
      <c r="DO54" s="734"/>
      <c r="DP54" s="734"/>
      <c r="DQ54" s="734"/>
      <c r="DR54" s="734"/>
      <c r="DS54" s="734"/>
      <c r="DT54" s="734"/>
      <c r="DU54" s="734"/>
      <c r="DV54" s="734"/>
      <c r="DW54" s="734"/>
      <c r="DX54" s="734"/>
      <c r="DY54" s="734"/>
      <c r="DZ54" s="734"/>
      <c r="EA54" s="734"/>
      <c r="EB54" s="734"/>
      <c r="EC54" s="734"/>
      <c r="ED54" s="734"/>
      <c r="EE54" s="734"/>
      <c r="EF54" s="734"/>
      <c r="EG54" s="734"/>
      <c r="EH54" s="734"/>
      <c r="EI54" s="734"/>
      <c r="EJ54" s="734"/>
      <c r="EK54" s="734"/>
      <c r="EL54" s="734"/>
      <c r="EM54" s="734"/>
      <c r="EN54" s="734"/>
      <c r="EO54" s="734"/>
      <c r="EP54" s="734"/>
      <c r="EQ54" s="734"/>
      <c r="ER54" s="734"/>
      <c r="ES54" s="734"/>
      <c r="ET54" s="734"/>
      <c r="EU54" s="734"/>
      <c r="EV54" s="735"/>
      <c r="EW54" s="733">
        <f>IF(EW$49=0,0,IF($AO11=EW$49,$B11&amp;"  ","")&amp;IF($AO12=EW$49,$B12&amp;"  ","")&amp;IF($AO13=EW$49,$B13&amp;"  ","")&amp;IF($AO14=EW$49,$B14&amp;"  ","")&amp;IF($AO15=EW$49,$B15&amp;"  ","")&amp;IF($AO16=EW$49,$B16&amp;"  ","")&amp;IF($AO17=EW$49,$B17&amp;"  ","")&amp;IF($AO18=EW$49,$B18&amp;"  ","")&amp;IF($AO19=EW$49,$B19&amp;"  ","")&amp;IF($AO20=EW$49,$B20&amp;"  ","")&amp;IF($AO21=EW$49,$B21&amp;"  ","")&amp;IF($AO22=EW$49,$B22&amp;"  ","")&amp;IF($AO23=EW$49,$B23&amp;"  ","")&amp;IF($AO24=EW$49,$B24&amp;"  ","")&amp;IF($AO25=EW$49,$B25&amp;"  ","")&amp;IF($AO26=EW$49,$B26&amp;"  ","")&amp;IF($AO27=EW$49,$B27&amp;"  ","")&amp;IF($AO28=EW$49,$B28&amp;"  ","")&amp;IF($AO29=EW$49,$B29&amp;"  ","")&amp;IF($AO30=EW$49,$B30&amp;"  ","")&amp;IF($AO31=EW$49,$B31&amp;"  ","")&amp;IF($AO32=EW$49,$B32&amp;"  ","")&amp;IF($AO33=EW$49,$B33&amp;"  ","")&amp;IF($AO34=EW$49,$B34&amp;"  ","")&amp;IF($AO35=EW$49,$B35&amp;"  ","")&amp;IF($AO36=EW$49,$B36&amp;"  ","")&amp;IF($AO37=EW$49,$B37&amp;"  ","")&amp;IF($AO38=EW$49,$B38&amp;"  ","")&amp;IF($AO39=EW$49,$B39&amp;"  ","")&amp;IF($AO40=EW$49,$B40&amp;"  ",""))</f>
        <v>0</v>
      </c>
      <c r="EX54" s="734"/>
      <c r="EY54" s="734"/>
      <c r="EZ54" s="734"/>
    </row>
    <row r="55" spans="1:156" x14ac:dyDescent="0.15">
      <c r="A55" s="71"/>
      <c r="B55" s="71"/>
      <c r="C55" s="71"/>
      <c r="D55" s="71"/>
      <c r="E55" s="71"/>
      <c r="F55" s="71"/>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71"/>
      <c r="AH55" s="71"/>
      <c r="AI55" s="71"/>
      <c r="AJ55" s="71"/>
      <c r="AK55" s="71"/>
      <c r="AL55" s="71"/>
      <c r="AM55" s="71"/>
      <c r="AN55" s="71"/>
      <c r="AO55" s="71"/>
      <c r="AP55" s="71"/>
      <c r="AQ55" s="71"/>
      <c r="AR55" s="71"/>
      <c r="AS55" s="71"/>
      <c r="AT55" s="71"/>
      <c r="AU55" s="71"/>
      <c r="AV55" s="71"/>
      <c r="AW55" s="71"/>
      <c r="AX55" s="71"/>
      <c r="AY55" s="71"/>
      <c r="AZ55" s="71"/>
      <c r="BA55" s="71"/>
    </row>
    <row r="56" spans="1:156" x14ac:dyDescent="0.15">
      <c r="A56" s="71"/>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71"/>
      <c r="AH56" s="71"/>
      <c r="AI56" s="71"/>
      <c r="AJ56" s="71"/>
      <c r="AK56" s="71"/>
      <c r="AL56" s="71"/>
      <c r="AM56" s="71"/>
      <c r="AN56" s="71"/>
      <c r="AO56" s="71"/>
      <c r="AP56" s="71"/>
      <c r="AQ56" s="71"/>
      <c r="AR56" s="71"/>
      <c r="AS56" s="71"/>
      <c r="AT56" s="71"/>
      <c r="AU56" s="71"/>
      <c r="AV56" s="71"/>
      <c r="AW56" s="71"/>
      <c r="AX56" s="71"/>
      <c r="AY56" s="71"/>
      <c r="AZ56" s="71"/>
      <c r="BA56" s="71"/>
    </row>
    <row r="57" spans="1:156" x14ac:dyDescent="0.15">
      <c r="A57" s="71"/>
      <c r="B57" s="71"/>
      <c r="C57" s="71"/>
      <c r="D57" s="71"/>
      <c r="E57" s="71"/>
      <c r="F57" s="71"/>
      <c r="G57" s="71"/>
      <c r="H57" s="71"/>
      <c r="I57" s="71"/>
      <c r="J57" s="71"/>
      <c r="K57" s="71"/>
      <c r="L57" s="71"/>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1"/>
      <c r="AW57" s="71"/>
      <c r="AX57" s="71"/>
      <c r="AY57" s="71"/>
      <c r="AZ57" s="71"/>
      <c r="BA57" s="71"/>
    </row>
    <row r="58" spans="1:156" x14ac:dyDescent="0.15">
      <c r="A58" s="71"/>
      <c r="B58" s="71"/>
      <c r="C58" s="71"/>
      <c r="D58" s="71"/>
      <c r="E58" s="71"/>
      <c r="F58" s="71"/>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71"/>
      <c r="AH58" s="71"/>
      <c r="AI58" s="71"/>
      <c r="AJ58" s="71"/>
      <c r="AK58" s="71"/>
      <c r="AL58" s="71"/>
      <c r="AM58" s="71"/>
      <c r="AN58" s="71"/>
      <c r="AO58" s="71"/>
      <c r="AP58" s="71"/>
      <c r="AQ58" s="71"/>
      <c r="AR58" s="71"/>
      <c r="AS58" s="71"/>
      <c r="AT58" s="71"/>
      <c r="AU58" s="71"/>
      <c r="AV58" s="71"/>
      <c r="AW58" s="71"/>
      <c r="AX58" s="71"/>
      <c r="AY58" s="71"/>
      <c r="AZ58" s="71"/>
      <c r="BA58" s="71"/>
    </row>
    <row r="59" spans="1:156" x14ac:dyDescent="0.15">
      <c r="A59" s="71"/>
      <c r="B59" s="71"/>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1"/>
      <c r="AL59" s="71"/>
      <c r="AM59" s="71"/>
      <c r="AN59" s="71"/>
      <c r="AO59" s="71"/>
      <c r="AP59" s="71"/>
      <c r="AQ59" s="71"/>
      <c r="AR59" s="71"/>
      <c r="AS59" s="71"/>
      <c r="AT59" s="71"/>
      <c r="AU59" s="71"/>
      <c r="AV59" s="71"/>
      <c r="AW59" s="71"/>
      <c r="AX59" s="71"/>
      <c r="AY59" s="71"/>
      <c r="AZ59" s="71"/>
      <c r="BA59" s="71"/>
    </row>
    <row r="60" spans="1:156" x14ac:dyDescent="0.15">
      <c r="A60" s="71"/>
      <c r="B60" s="71"/>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row>
    <row r="61" spans="1:156" x14ac:dyDescent="0.15">
      <c r="A61" s="71"/>
      <c r="B61" s="71"/>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row>
    <row r="62" spans="1:156" x14ac:dyDescent="0.15">
      <c r="A62" s="71"/>
      <c r="B62" s="71"/>
      <c r="C62" s="71"/>
      <c r="D62" s="71"/>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71"/>
      <c r="AH62" s="71"/>
      <c r="AI62" s="71"/>
      <c r="AJ62" s="71"/>
      <c r="AK62" s="71"/>
      <c r="AL62" s="71"/>
      <c r="AM62" s="71"/>
      <c r="AN62" s="71"/>
      <c r="AO62" s="71"/>
      <c r="AP62" s="71"/>
      <c r="AQ62" s="71"/>
      <c r="AR62" s="71"/>
      <c r="AS62" s="71"/>
      <c r="AT62" s="71"/>
      <c r="AU62" s="71"/>
      <c r="AV62" s="71"/>
      <c r="AW62" s="71"/>
      <c r="AX62" s="71"/>
      <c r="AY62" s="71"/>
      <c r="AZ62" s="71"/>
      <c r="BA62" s="71"/>
    </row>
    <row r="63" spans="1:156" x14ac:dyDescent="0.15">
      <c r="A63" s="71"/>
      <c r="B63" s="71"/>
      <c r="C63" s="71"/>
      <c r="D63" s="71"/>
      <c r="E63" s="71"/>
      <c r="F63" s="71"/>
      <c r="G63" s="71"/>
      <c r="H63" s="71"/>
      <c r="I63" s="71"/>
      <c r="J63" s="71"/>
      <c r="K63" s="71"/>
      <c r="L63" s="71"/>
      <c r="M63" s="71"/>
      <c r="N63" s="71"/>
      <c r="O63" s="71"/>
      <c r="P63" s="71"/>
      <c r="Q63" s="71"/>
      <c r="R63" s="71"/>
      <c r="S63" s="71"/>
      <c r="T63" s="71"/>
      <c r="U63" s="71"/>
      <c r="V63" s="71"/>
      <c r="W63" s="71"/>
      <c r="X63" s="71"/>
      <c r="Y63" s="71"/>
      <c r="Z63" s="71"/>
      <c r="AA63" s="71"/>
      <c r="AB63" s="71"/>
      <c r="AC63" s="71"/>
      <c r="AD63" s="71"/>
      <c r="AE63" s="71"/>
      <c r="AF63" s="71"/>
      <c r="AG63" s="71"/>
      <c r="AH63" s="71"/>
      <c r="AI63" s="71"/>
      <c r="AJ63" s="71"/>
      <c r="AK63" s="71"/>
      <c r="AL63" s="71"/>
      <c r="AM63" s="71"/>
      <c r="AN63" s="71"/>
      <c r="AO63" s="71"/>
      <c r="AP63" s="71"/>
      <c r="AQ63" s="71"/>
      <c r="AR63" s="71"/>
      <c r="AS63" s="71"/>
      <c r="AT63" s="71"/>
      <c r="AU63" s="71"/>
      <c r="AV63" s="71"/>
      <c r="AW63" s="71"/>
      <c r="AX63" s="71"/>
      <c r="AY63" s="71"/>
      <c r="AZ63" s="71"/>
      <c r="BA63" s="71"/>
    </row>
    <row r="64" spans="1:156" x14ac:dyDescent="0.15">
      <c r="A64" s="71"/>
      <c r="B64" s="71"/>
      <c r="C64" s="71"/>
      <c r="D64" s="71"/>
      <c r="E64" s="71"/>
      <c r="F64" s="71"/>
      <c r="G64" s="71"/>
      <c r="H64" s="71"/>
      <c r="I64" s="71"/>
      <c r="J64" s="71"/>
      <c r="K64" s="71"/>
      <c r="L64" s="71"/>
      <c r="M64" s="71"/>
      <c r="N64" s="71"/>
      <c r="O64" s="71"/>
      <c r="P64" s="71"/>
      <c r="Q64" s="71"/>
      <c r="R64" s="71"/>
      <c r="S64" s="71"/>
      <c r="T64" s="71"/>
      <c r="U64" s="71"/>
      <c r="V64" s="71"/>
      <c r="W64" s="71"/>
      <c r="X64" s="71"/>
      <c r="Y64" s="71"/>
      <c r="Z64" s="71"/>
      <c r="AA64" s="71"/>
      <c r="AB64" s="71"/>
      <c r="AC64" s="71"/>
      <c r="AD64" s="71"/>
      <c r="AE64" s="71"/>
      <c r="AF64" s="71"/>
      <c r="AG64" s="71"/>
      <c r="AH64" s="71"/>
      <c r="AI64" s="71"/>
      <c r="AJ64" s="71"/>
      <c r="AK64" s="71"/>
      <c r="AL64" s="71"/>
      <c r="AM64" s="71"/>
      <c r="AN64" s="71"/>
      <c r="AO64" s="71"/>
      <c r="AP64" s="71"/>
      <c r="AQ64" s="71"/>
      <c r="AR64" s="71"/>
      <c r="AS64" s="71"/>
      <c r="AT64" s="71"/>
      <c r="AU64" s="71"/>
      <c r="AV64" s="71"/>
      <c r="AW64" s="71"/>
      <c r="AX64" s="71"/>
      <c r="AY64" s="71"/>
      <c r="AZ64" s="71"/>
      <c r="BA64" s="71"/>
    </row>
    <row r="65" spans="1:53" x14ac:dyDescent="0.15">
      <c r="A65" s="71"/>
      <c r="B65" s="71"/>
      <c r="C65" s="71"/>
      <c r="D65" s="71"/>
      <c r="E65" s="71"/>
      <c r="F65" s="71"/>
      <c r="G65" s="71"/>
      <c r="H65" s="71"/>
      <c r="I65" s="71"/>
      <c r="J65" s="71"/>
      <c r="K65" s="71"/>
      <c r="L65" s="71"/>
      <c r="M65" s="71"/>
      <c r="N65" s="71"/>
      <c r="O65" s="71"/>
      <c r="P65" s="71"/>
      <c r="Q65" s="71"/>
      <c r="R65" s="71"/>
      <c r="S65" s="71"/>
      <c r="T65" s="71"/>
      <c r="U65" s="71"/>
      <c r="V65" s="71"/>
      <c r="W65" s="71"/>
      <c r="X65" s="71"/>
      <c r="Y65" s="71"/>
      <c r="Z65" s="71"/>
      <c r="AA65" s="71"/>
      <c r="AB65" s="71"/>
      <c r="AC65" s="71"/>
      <c r="AD65" s="71"/>
      <c r="AE65" s="71"/>
      <c r="AF65" s="71"/>
      <c r="AG65" s="71"/>
      <c r="AH65" s="71"/>
      <c r="AI65" s="71"/>
      <c r="AJ65" s="71"/>
      <c r="AK65" s="71"/>
      <c r="AL65" s="71"/>
      <c r="AM65" s="71"/>
      <c r="AN65" s="71"/>
      <c r="AO65" s="71"/>
      <c r="AP65" s="71"/>
      <c r="AQ65" s="71"/>
      <c r="AR65" s="71"/>
      <c r="AS65" s="71"/>
      <c r="AT65" s="71"/>
      <c r="AU65" s="71"/>
      <c r="AV65" s="71"/>
      <c r="AW65" s="71"/>
      <c r="AX65" s="71"/>
      <c r="AY65" s="71"/>
      <c r="AZ65" s="71"/>
      <c r="BA65" s="71"/>
    </row>
    <row r="66" spans="1:53" x14ac:dyDescent="0.15">
      <c r="A66" s="71"/>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c r="AO66" s="71"/>
      <c r="AP66" s="71"/>
      <c r="AQ66" s="71"/>
      <c r="AR66" s="71"/>
      <c r="AS66" s="71"/>
      <c r="AT66" s="71"/>
      <c r="AU66" s="71"/>
      <c r="AV66" s="71"/>
      <c r="AW66" s="71"/>
      <c r="AX66" s="71"/>
      <c r="AY66" s="71"/>
      <c r="AZ66" s="71"/>
      <c r="BA66" s="71"/>
    </row>
    <row r="67" spans="1:53" x14ac:dyDescent="0.15">
      <c r="A67" s="71"/>
      <c r="B67" s="71"/>
      <c r="C67" s="71"/>
      <c r="D67" s="71"/>
      <c r="E67" s="71"/>
      <c r="F67" s="71"/>
      <c r="G67" s="71"/>
      <c r="H67" s="71"/>
      <c r="I67" s="71"/>
      <c r="J67" s="71"/>
      <c r="K67" s="71"/>
      <c r="L67" s="71"/>
      <c r="M67" s="71"/>
      <c r="N67" s="71"/>
      <c r="O67" s="71"/>
      <c r="P67" s="71"/>
      <c r="Q67" s="71"/>
      <c r="R67" s="71"/>
      <c r="S67" s="71"/>
      <c r="T67" s="71"/>
      <c r="U67" s="71"/>
      <c r="V67" s="71"/>
      <c r="W67" s="71"/>
      <c r="X67" s="71"/>
      <c r="Y67" s="71"/>
      <c r="Z67" s="71"/>
      <c r="AA67" s="71"/>
      <c r="AB67" s="71"/>
      <c r="AC67" s="71"/>
      <c r="AD67" s="71"/>
      <c r="AE67" s="71"/>
      <c r="AF67" s="71"/>
      <c r="AG67" s="71"/>
      <c r="AH67" s="71"/>
      <c r="AI67" s="71"/>
      <c r="AJ67" s="71"/>
      <c r="AK67" s="71"/>
      <c r="AL67" s="71"/>
      <c r="AM67" s="71"/>
      <c r="AN67" s="71"/>
      <c r="AO67" s="71"/>
      <c r="AP67" s="71"/>
      <c r="AQ67" s="71"/>
      <c r="AR67" s="71"/>
      <c r="AS67" s="71"/>
      <c r="AT67" s="71"/>
      <c r="AU67" s="71"/>
      <c r="AV67" s="71"/>
      <c r="AW67" s="71"/>
      <c r="AX67" s="71"/>
      <c r="AY67" s="71"/>
      <c r="AZ67" s="71"/>
      <c r="BA67" s="71"/>
    </row>
    <row r="68" spans="1:53" x14ac:dyDescent="0.15">
      <c r="A68" s="71"/>
      <c r="B68" s="71"/>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71"/>
      <c r="AL68" s="71"/>
      <c r="AM68" s="71"/>
      <c r="AN68" s="71"/>
      <c r="AO68" s="71"/>
      <c r="AP68" s="71"/>
      <c r="AQ68" s="71"/>
      <c r="AR68" s="71"/>
      <c r="AS68" s="71"/>
      <c r="AT68" s="71"/>
      <c r="AU68" s="71"/>
      <c r="AV68" s="71"/>
      <c r="AW68" s="71"/>
      <c r="AX68" s="71"/>
      <c r="AY68" s="71"/>
      <c r="AZ68" s="71"/>
      <c r="BA68" s="71"/>
    </row>
    <row r="69" spans="1:53" x14ac:dyDescent="0.15">
      <c r="A69" s="71"/>
      <c r="B69" s="71"/>
      <c r="C69" s="71"/>
      <c r="D69" s="71"/>
      <c r="E69" s="71"/>
      <c r="F69" s="71"/>
      <c r="G69" s="71"/>
      <c r="H69" s="71"/>
      <c r="I69" s="71"/>
      <c r="J69" s="71"/>
      <c r="K69" s="71"/>
      <c r="L69" s="71"/>
      <c r="M69" s="71"/>
      <c r="N69" s="71"/>
      <c r="O69" s="71"/>
      <c r="P69" s="71"/>
      <c r="Q69" s="71"/>
      <c r="R69" s="71"/>
      <c r="S69" s="71"/>
      <c r="T69" s="71"/>
      <c r="U69" s="71"/>
      <c r="V69" s="71"/>
      <c r="W69" s="71"/>
      <c r="X69" s="71"/>
      <c r="Y69" s="71"/>
      <c r="Z69" s="71"/>
      <c r="AA69" s="71"/>
      <c r="AB69" s="71"/>
      <c r="AC69" s="71"/>
      <c r="AD69" s="71"/>
      <c r="AE69" s="71"/>
      <c r="AF69" s="71"/>
      <c r="AG69" s="71"/>
      <c r="AH69" s="71"/>
      <c r="AI69" s="71"/>
      <c r="AJ69" s="71"/>
      <c r="AK69" s="71"/>
      <c r="AL69" s="71"/>
      <c r="AM69" s="71"/>
      <c r="AN69" s="71"/>
      <c r="AO69" s="71"/>
      <c r="AP69" s="71"/>
      <c r="AQ69" s="71"/>
      <c r="AR69" s="71"/>
      <c r="AS69" s="71"/>
      <c r="AT69" s="71"/>
      <c r="AU69" s="71"/>
      <c r="AV69" s="71"/>
      <c r="AW69" s="71"/>
      <c r="AX69" s="71"/>
      <c r="AY69" s="71"/>
      <c r="AZ69" s="71"/>
      <c r="BA69" s="71"/>
    </row>
  </sheetData>
  <sheetProtection algorithmName="SHA-512" hashValue="dQatlzP/9U3+XpyDbVaJOeemT/seKfXTj4bC4enokqZhnDnqjh5FRShUXtL7jZv6gkUoJntCj8xCcEExT5PnaA==" saltValue="FEVLkpfuhMFeWjYVgwNMlg==" spinCount="100000" sheet="1" objects="1" scenarios="1" formatCells="0"/>
  <mergeCells count="56">
    <mergeCell ref="AG53:AN53"/>
    <mergeCell ref="AG54:AN54"/>
    <mergeCell ref="AO49:AU49"/>
    <mergeCell ref="AO50:AU50"/>
    <mergeCell ref="AO51:AU51"/>
    <mergeCell ref="AO52:AU52"/>
    <mergeCell ref="AO53:AU53"/>
    <mergeCell ref="AO54:AU54"/>
    <mergeCell ref="AG49:AN49"/>
    <mergeCell ref="AG50:AN50"/>
    <mergeCell ref="AG51:AN51"/>
    <mergeCell ref="AG52:AN52"/>
    <mergeCell ref="V53:Y53"/>
    <mergeCell ref="V54:Y54"/>
    <mergeCell ref="V49:Y49"/>
    <mergeCell ref="AB49:AF49"/>
    <mergeCell ref="AB50:AF50"/>
    <mergeCell ref="AB51:AF51"/>
    <mergeCell ref="AB52:AF52"/>
    <mergeCell ref="AB53:AF53"/>
    <mergeCell ref="AB54:AF54"/>
    <mergeCell ref="D53:E53"/>
    <mergeCell ref="D54:E54"/>
    <mergeCell ref="D51:E51"/>
    <mergeCell ref="G54:M54"/>
    <mergeCell ref="N54:T54"/>
    <mergeCell ref="G53:M53"/>
    <mergeCell ref="N53:T53"/>
    <mergeCell ref="N49:T49"/>
    <mergeCell ref="N50:T50"/>
    <mergeCell ref="N51:T51"/>
    <mergeCell ref="N52:T52"/>
    <mergeCell ref="D49:E49"/>
    <mergeCell ref="D50:E50"/>
    <mergeCell ref="D52:E52"/>
    <mergeCell ref="G49:M49"/>
    <mergeCell ref="G50:M50"/>
    <mergeCell ref="G51:M51"/>
    <mergeCell ref="G52:M52"/>
    <mergeCell ref="X5:AC5"/>
    <mergeCell ref="V50:Y50"/>
    <mergeCell ref="V51:Y51"/>
    <mergeCell ref="V52:Y52"/>
    <mergeCell ref="X6:AC6"/>
    <mergeCell ref="AV54:EV54"/>
    <mergeCell ref="EW54:EZ54"/>
    <mergeCell ref="EW49:EZ49"/>
    <mergeCell ref="EW50:EZ50"/>
    <mergeCell ref="EW51:EZ51"/>
    <mergeCell ref="EW52:EZ52"/>
    <mergeCell ref="EW53:EZ53"/>
    <mergeCell ref="AV49:EV49"/>
    <mergeCell ref="AV50:EV50"/>
    <mergeCell ref="AV51:EV51"/>
    <mergeCell ref="AV52:EV52"/>
    <mergeCell ref="AV53:EV53"/>
  </mergeCells>
  <conditionalFormatting sqref="M8:O8 T8">
    <cfRule type="expression" dxfId="454" priority="1082">
      <formula>$P$8&gt;0</formula>
    </cfRule>
  </conditionalFormatting>
  <conditionalFormatting sqref="P8:R8">
    <cfRule type="expression" dxfId="453" priority="1081">
      <formula>$P$8&gt;0</formula>
    </cfRule>
  </conditionalFormatting>
  <conditionalFormatting sqref="D8:F8 K8 I9:K10 D9:G10">
    <cfRule type="expression" dxfId="452" priority="1019">
      <formula>$G$8&gt;0</formula>
    </cfRule>
  </conditionalFormatting>
  <conditionalFormatting sqref="G8:I8">
    <cfRule type="expression" dxfId="451" priority="1018">
      <formula>$G$8&gt;0</formula>
    </cfRule>
  </conditionalFormatting>
  <conditionalFormatting sqref="D24">
    <cfRule type="expression" dxfId="450" priority="998">
      <formula>$G$8&gt;0</formula>
    </cfRule>
  </conditionalFormatting>
  <conditionalFormatting sqref="B12">
    <cfRule type="expression" dxfId="449" priority="944">
      <formula>$B12&gt;0</formula>
    </cfRule>
  </conditionalFormatting>
  <conditionalFormatting sqref="B14">
    <cfRule type="expression" dxfId="448" priority="943">
      <formula>$B14&gt;0</formula>
    </cfRule>
  </conditionalFormatting>
  <conditionalFormatting sqref="B16">
    <cfRule type="expression" dxfId="447" priority="942">
      <formula>$B16&gt;0</formula>
    </cfRule>
  </conditionalFormatting>
  <conditionalFormatting sqref="B18">
    <cfRule type="expression" dxfId="446" priority="941">
      <formula>$B18&gt;0</formula>
    </cfRule>
  </conditionalFormatting>
  <conditionalFormatting sqref="B20">
    <cfRule type="expression" dxfId="445" priority="940">
      <formula>$B20&gt;0</formula>
    </cfRule>
  </conditionalFormatting>
  <conditionalFormatting sqref="B22">
    <cfRule type="expression" dxfId="444" priority="939">
      <formula>$B22&gt;0</formula>
    </cfRule>
  </conditionalFormatting>
  <conditionalFormatting sqref="B24">
    <cfRule type="expression" dxfId="443" priority="938">
      <formula>$B24&gt;0</formula>
    </cfRule>
  </conditionalFormatting>
  <conditionalFormatting sqref="B26">
    <cfRule type="expression" dxfId="442" priority="937">
      <formula>$B26&gt;0</formula>
    </cfRule>
  </conditionalFormatting>
  <conditionalFormatting sqref="B28">
    <cfRule type="expression" dxfId="441" priority="936">
      <formula>$B28&gt;0</formula>
    </cfRule>
  </conditionalFormatting>
  <conditionalFormatting sqref="B30">
    <cfRule type="expression" dxfId="440" priority="935">
      <formula>$B30&gt;0</formula>
    </cfRule>
  </conditionalFormatting>
  <conditionalFormatting sqref="B32">
    <cfRule type="expression" dxfId="439" priority="934">
      <formula>$B32&gt;0</formula>
    </cfRule>
  </conditionalFormatting>
  <conditionalFormatting sqref="B34">
    <cfRule type="expression" dxfId="438" priority="933">
      <formula>$B34&gt;0</formula>
    </cfRule>
  </conditionalFormatting>
  <conditionalFormatting sqref="B36">
    <cfRule type="expression" dxfId="437" priority="932">
      <formula>$B36&gt;0</formula>
    </cfRule>
  </conditionalFormatting>
  <conditionalFormatting sqref="B38">
    <cfRule type="expression" dxfId="436" priority="931">
      <formula>$B38&gt;0</formula>
    </cfRule>
  </conditionalFormatting>
  <conditionalFormatting sqref="B40">
    <cfRule type="expression" dxfId="435" priority="930">
      <formula>$B40&gt;0</formula>
    </cfRule>
  </conditionalFormatting>
  <conditionalFormatting sqref="G49:I49">
    <cfRule type="expression" dxfId="434" priority="929">
      <formula>$G$49&gt;0</formula>
    </cfRule>
  </conditionalFormatting>
  <conditionalFormatting sqref="V49">
    <cfRule type="expression" dxfId="433" priority="924">
      <formula>$V$49&gt;0</formula>
    </cfRule>
  </conditionalFormatting>
  <conditionalFormatting sqref="AB49">
    <cfRule type="expression" dxfId="432" priority="923">
      <formula>$AB$49&gt;0</formula>
    </cfRule>
  </conditionalFormatting>
  <conditionalFormatting sqref="AG49">
    <cfRule type="expression" dxfId="431" priority="921">
      <formula>$AG$49&gt;0</formula>
    </cfRule>
  </conditionalFormatting>
  <conditionalFormatting sqref="AO49">
    <cfRule type="expression" dxfId="430" priority="920">
      <formula>$AO$49&gt;0</formula>
    </cfRule>
  </conditionalFormatting>
  <conditionalFormatting sqref="AV49">
    <cfRule type="expression" dxfId="429" priority="919">
      <formula>$AV$49&gt;0</formula>
    </cfRule>
  </conditionalFormatting>
  <conditionalFormatting sqref="EW49">
    <cfRule type="expression" dxfId="428" priority="918">
      <formula>$EW$49&gt;0</formula>
    </cfRule>
  </conditionalFormatting>
  <conditionalFormatting sqref="D50:E50">
    <cfRule type="expression" dxfId="427" priority="915">
      <formula>$G$8&gt;0</formula>
    </cfRule>
  </conditionalFormatting>
  <conditionalFormatting sqref="D51:E51">
    <cfRule type="expression" dxfId="426" priority="914">
      <formula>$P$8&gt;0</formula>
    </cfRule>
  </conditionalFormatting>
  <conditionalFormatting sqref="D52:E52">
    <cfRule type="expression" dxfId="425" priority="913">
      <formula>$Y$8&gt;0</formula>
    </cfRule>
  </conditionalFormatting>
  <conditionalFormatting sqref="D53:E53">
    <cfRule type="expression" dxfId="424" priority="912">
      <formula>$AH$8&gt;0</formula>
    </cfRule>
  </conditionalFormatting>
  <conditionalFormatting sqref="D54:E54">
    <cfRule type="expression" dxfId="423" priority="911">
      <formula>$AQ$8&gt;0</formula>
    </cfRule>
  </conditionalFormatting>
  <conditionalFormatting sqref="G50:I50 AG50 V50 AB50 AO50 AV50 EW50">
    <cfRule type="expression" dxfId="422" priority="906">
      <formula>AND(G$49&gt;0,$D50&gt;0)</formula>
    </cfRule>
  </conditionalFormatting>
  <conditionalFormatting sqref="G51:I54">
    <cfRule type="expression" dxfId="421" priority="891">
      <formula>AND(G$49&gt;0,$D51&gt;0)</formula>
    </cfRule>
  </conditionalFormatting>
  <conditionalFormatting sqref="D49:E49">
    <cfRule type="expression" dxfId="420" priority="2392">
      <formula>SUM($G$49:$U$49)&gt;0</formula>
    </cfRule>
  </conditionalFormatting>
  <conditionalFormatting sqref="N49">
    <cfRule type="expression" dxfId="419" priority="779">
      <formula>$G$49&gt;0</formula>
    </cfRule>
  </conditionalFormatting>
  <conditionalFormatting sqref="N50">
    <cfRule type="expression" dxfId="418" priority="778">
      <formula>AND(N$49&gt;0,$D50&gt;0)</formula>
    </cfRule>
  </conditionalFormatting>
  <conditionalFormatting sqref="N51">
    <cfRule type="expression" dxfId="417" priority="777">
      <formula>AND(N$49&gt;0,$D51&gt;0)</formula>
    </cfRule>
  </conditionalFormatting>
  <conditionalFormatting sqref="N52">
    <cfRule type="expression" dxfId="416" priority="776">
      <formula>AND(N$49&gt;0,$D52&gt;0)</formula>
    </cfRule>
  </conditionalFormatting>
  <conditionalFormatting sqref="N53">
    <cfRule type="expression" dxfId="415" priority="775">
      <formula>AND(N$49&gt;0,$D53&gt;0)</formula>
    </cfRule>
  </conditionalFormatting>
  <conditionalFormatting sqref="N54">
    <cfRule type="expression" dxfId="414" priority="774">
      <formula>AND(N$49&gt;0,$D54&gt;0)</formula>
    </cfRule>
  </conditionalFormatting>
  <conditionalFormatting sqref="V51">
    <cfRule type="expression" dxfId="413" priority="773">
      <formula>AND(V$49&gt;0,$D51&gt;0)</formula>
    </cfRule>
  </conditionalFormatting>
  <conditionalFormatting sqref="V52">
    <cfRule type="expression" dxfId="412" priority="772">
      <formula>AND(V$49&gt;0,$D52&gt;0)</formula>
    </cfRule>
  </conditionalFormatting>
  <conditionalFormatting sqref="V53">
    <cfRule type="expression" dxfId="411" priority="771">
      <formula>AND(V$49&gt;0,$D53&gt;0)</formula>
    </cfRule>
  </conditionalFormatting>
  <conditionalFormatting sqref="V54">
    <cfRule type="expression" dxfId="410" priority="770">
      <formula>AND(V$49&gt;0,$D54&gt;0)</formula>
    </cfRule>
  </conditionalFormatting>
  <conditionalFormatting sqref="AB51">
    <cfRule type="expression" dxfId="409" priority="769">
      <formula>AND(AB$49&gt;0,$D51&gt;0)</formula>
    </cfRule>
  </conditionalFormatting>
  <conditionalFormatting sqref="AB52">
    <cfRule type="expression" dxfId="408" priority="768">
      <formula>AND(AB$49&gt;0,$D52&gt;0)</formula>
    </cfRule>
  </conditionalFormatting>
  <conditionalFormatting sqref="AB53">
    <cfRule type="expression" dxfId="407" priority="767">
      <formula>AND(AB$49&gt;0,$D53&gt;0)</formula>
    </cfRule>
  </conditionalFormatting>
  <conditionalFormatting sqref="AB54">
    <cfRule type="expression" dxfId="406" priority="766">
      <formula>AND(AB$49&gt;0,$D54&gt;0)</formula>
    </cfRule>
  </conditionalFormatting>
  <conditionalFormatting sqref="AG51">
    <cfRule type="expression" dxfId="405" priority="765">
      <formula>AND(AG$49&gt;0,$D51&gt;0)</formula>
    </cfRule>
  </conditionalFormatting>
  <conditionalFormatting sqref="AG52">
    <cfRule type="expression" dxfId="404" priority="764">
      <formula>AND(AG$49&gt;0,$D52&gt;0)</formula>
    </cfRule>
  </conditionalFormatting>
  <conditionalFormatting sqref="AG53">
    <cfRule type="expression" dxfId="403" priority="763">
      <formula>AND(AG$49&gt;0,$D53&gt;0)</formula>
    </cfRule>
  </conditionalFormatting>
  <conditionalFormatting sqref="AG54">
    <cfRule type="expression" dxfId="402" priority="762">
      <formula>AND(AG$49&gt;0,$D54&gt;0)</formula>
    </cfRule>
  </conditionalFormatting>
  <conditionalFormatting sqref="AO51">
    <cfRule type="expression" dxfId="401" priority="761">
      <formula>AND(AO$49&gt;0,$D51&gt;0)</formula>
    </cfRule>
  </conditionalFormatting>
  <conditionalFormatting sqref="AO52">
    <cfRule type="expression" dxfId="400" priority="760">
      <formula>AND(AO$49&gt;0,$D52&gt;0)</formula>
    </cfRule>
  </conditionalFormatting>
  <conditionalFormatting sqref="AO53">
    <cfRule type="expression" dxfId="399" priority="759">
      <formula>AND(AO$49&gt;0,$D53&gt;0)</formula>
    </cfRule>
  </conditionalFormatting>
  <conditionalFormatting sqref="AO54">
    <cfRule type="expression" dxfId="398" priority="758">
      <formula>AND(AO$49&gt;0,$D54&gt;0)</formula>
    </cfRule>
  </conditionalFormatting>
  <conditionalFormatting sqref="AV51">
    <cfRule type="expression" dxfId="397" priority="756">
      <formula>AND(AV$49&gt;0,$D51&gt;0)</formula>
    </cfRule>
  </conditionalFormatting>
  <conditionalFormatting sqref="AV52">
    <cfRule type="expression" dxfId="396" priority="755">
      <formula>AND(AV$49&gt;0,$D52&gt;0)</formula>
    </cfRule>
  </conditionalFormatting>
  <conditionalFormatting sqref="AV53">
    <cfRule type="expression" dxfId="395" priority="754">
      <formula>AND(AV$49&gt;0,$D53&gt;0)</formula>
    </cfRule>
  </conditionalFormatting>
  <conditionalFormatting sqref="AV54">
    <cfRule type="expression" dxfId="394" priority="753">
      <formula>AND(AV$49&gt;0,$D54&gt;0)</formula>
    </cfRule>
  </conditionalFormatting>
  <conditionalFormatting sqref="EW51">
    <cfRule type="expression" dxfId="393" priority="752">
      <formula>AND(EW$49&gt;0,$D51&gt;0)</formula>
    </cfRule>
  </conditionalFormatting>
  <conditionalFormatting sqref="EW52">
    <cfRule type="expression" dxfId="392" priority="751">
      <formula>AND(EW$49&gt;0,$D52&gt;0)</formula>
    </cfRule>
  </conditionalFormatting>
  <conditionalFormatting sqref="EW53">
    <cfRule type="expression" dxfId="391" priority="750">
      <formula>AND(EW$49&gt;0,$D53&gt;0)</formula>
    </cfRule>
  </conditionalFormatting>
  <conditionalFormatting sqref="EW54">
    <cfRule type="expression" dxfId="390" priority="749">
      <formula>AND(EW$49&gt;0,$D54&gt;0)</formula>
    </cfRule>
  </conditionalFormatting>
  <conditionalFormatting sqref="G24">
    <cfRule type="expression" dxfId="389" priority="748">
      <formula>$G$8&gt;0</formula>
    </cfRule>
  </conditionalFormatting>
  <conditionalFormatting sqref="D12">
    <cfRule type="expression" dxfId="388" priority="747">
      <formula>$G$8&gt;0</formula>
    </cfRule>
  </conditionalFormatting>
  <conditionalFormatting sqref="E12:F12">
    <cfRule type="expression" dxfId="387" priority="746">
      <formula>$G$8&gt;0</formula>
    </cfRule>
  </conditionalFormatting>
  <conditionalFormatting sqref="D14">
    <cfRule type="expression" dxfId="386" priority="745">
      <formula>$G$8&gt;0</formula>
    </cfRule>
  </conditionalFormatting>
  <conditionalFormatting sqref="E14:F14">
    <cfRule type="expression" dxfId="385" priority="744">
      <formula>$G$8&gt;0</formula>
    </cfRule>
  </conditionalFormatting>
  <conditionalFormatting sqref="D16">
    <cfRule type="expression" dxfId="384" priority="743">
      <formula>$G$8&gt;0</formula>
    </cfRule>
  </conditionalFormatting>
  <conditionalFormatting sqref="E16:F16">
    <cfRule type="expression" dxfId="383" priority="742">
      <formula>$G$8&gt;0</formula>
    </cfRule>
  </conditionalFormatting>
  <conditionalFormatting sqref="D18">
    <cfRule type="expression" dxfId="382" priority="741">
      <formula>$G$8&gt;0</formula>
    </cfRule>
  </conditionalFormatting>
  <conditionalFormatting sqref="E18:F18">
    <cfRule type="expression" dxfId="381" priority="740">
      <formula>$G$8&gt;0</formula>
    </cfRule>
  </conditionalFormatting>
  <conditionalFormatting sqref="D20">
    <cfRule type="expression" dxfId="380" priority="739">
      <formula>$G$8&gt;0</formula>
    </cfRule>
  </conditionalFormatting>
  <conditionalFormatting sqref="E20:F20">
    <cfRule type="expression" dxfId="379" priority="738">
      <formula>$G$8&gt;0</formula>
    </cfRule>
  </conditionalFormatting>
  <conditionalFormatting sqref="D22">
    <cfRule type="expression" dxfId="378" priority="737">
      <formula>$G$8&gt;0</formula>
    </cfRule>
  </conditionalFormatting>
  <conditionalFormatting sqref="E22:F22">
    <cfRule type="expression" dxfId="377" priority="736">
      <formula>$G$8&gt;0</formula>
    </cfRule>
  </conditionalFormatting>
  <conditionalFormatting sqref="D26">
    <cfRule type="expression" dxfId="376" priority="735">
      <formula>$G$8&gt;0</formula>
    </cfRule>
  </conditionalFormatting>
  <conditionalFormatting sqref="E26:F26">
    <cfRule type="expression" dxfId="375" priority="734">
      <formula>$G$8&gt;0</formula>
    </cfRule>
  </conditionalFormatting>
  <conditionalFormatting sqref="D28">
    <cfRule type="expression" dxfId="374" priority="733">
      <formula>$G$8&gt;0</formula>
    </cfRule>
  </conditionalFormatting>
  <conditionalFormatting sqref="E28:F28">
    <cfRule type="expression" dxfId="373" priority="732">
      <formula>$G$8&gt;0</formula>
    </cfRule>
  </conditionalFormatting>
  <conditionalFormatting sqref="D30">
    <cfRule type="expression" dxfId="372" priority="731">
      <formula>$G$8&gt;0</formula>
    </cfRule>
  </conditionalFormatting>
  <conditionalFormatting sqref="E30:F30">
    <cfRule type="expression" dxfId="371" priority="730">
      <formula>$G$8&gt;0</formula>
    </cfRule>
  </conditionalFormatting>
  <conditionalFormatting sqref="D32">
    <cfRule type="expression" dxfId="370" priority="729">
      <formula>$G$8&gt;0</formula>
    </cfRule>
  </conditionalFormatting>
  <conditionalFormatting sqref="E32:F32">
    <cfRule type="expression" dxfId="369" priority="728">
      <formula>$G$8&gt;0</formula>
    </cfRule>
  </conditionalFormatting>
  <conditionalFormatting sqref="D34">
    <cfRule type="expression" dxfId="368" priority="727">
      <formula>$G$8&gt;0</formula>
    </cfRule>
  </conditionalFormatting>
  <conditionalFormatting sqref="E34:F34">
    <cfRule type="expression" dxfId="367" priority="726">
      <formula>$G$8&gt;0</formula>
    </cfRule>
  </conditionalFormatting>
  <conditionalFormatting sqref="D36">
    <cfRule type="expression" dxfId="366" priority="725">
      <formula>$G$8&gt;0</formula>
    </cfRule>
  </conditionalFormatting>
  <conditionalFormatting sqref="E36:F36">
    <cfRule type="expression" dxfId="365" priority="724">
      <formula>$G$8&gt;0</formula>
    </cfRule>
  </conditionalFormatting>
  <conditionalFormatting sqref="D38">
    <cfRule type="expression" dxfId="364" priority="723">
      <formula>$G$8&gt;0</formula>
    </cfRule>
  </conditionalFormatting>
  <conditionalFormatting sqref="E38:F38">
    <cfRule type="expression" dxfId="363" priority="722">
      <formula>$G$8&gt;0</formula>
    </cfRule>
  </conditionalFormatting>
  <conditionalFormatting sqref="D40">
    <cfRule type="expression" dxfId="362" priority="721">
      <formula>$G$8&gt;0</formula>
    </cfRule>
  </conditionalFormatting>
  <conditionalFormatting sqref="E40:F40">
    <cfRule type="expression" dxfId="361" priority="720">
      <formula>$G$8&gt;0</formula>
    </cfRule>
  </conditionalFormatting>
  <conditionalFormatting sqref="E24">
    <cfRule type="expression" dxfId="360" priority="719">
      <formula>$G$8&gt;0</formula>
    </cfRule>
  </conditionalFormatting>
  <conditionalFormatting sqref="F24">
    <cfRule type="expression" dxfId="359" priority="718">
      <formula>$G$8&gt;0</formula>
    </cfRule>
  </conditionalFormatting>
  <conditionalFormatting sqref="G12">
    <cfRule type="expression" dxfId="358" priority="717">
      <formula>$G$8&gt;0</formula>
    </cfRule>
  </conditionalFormatting>
  <conditionalFormatting sqref="G14">
    <cfRule type="expression" dxfId="357" priority="716">
      <formula>$G$8&gt;0</formula>
    </cfRule>
  </conditionalFormatting>
  <conditionalFormatting sqref="G16">
    <cfRule type="expression" dxfId="356" priority="715">
      <formula>$G$8&gt;0</formula>
    </cfRule>
  </conditionalFormatting>
  <conditionalFormatting sqref="G18">
    <cfRule type="expression" dxfId="355" priority="714">
      <formula>$G$8&gt;0</formula>
    </cfRule>
  </conditionalFormatting>
  <conditionalFormatting sqref="G20">
    <cfRule type="expression" dxfId="354" priority="713">
      <formula>$G$8&gt;0</formula>
    </cfRule>
  </conditionalFormatting>
  <conditionalFormatting sqref="G22">
    <cfRule type="expression" dxfId="353" priority="712">
      <formula>$G$8&gt;0</formula>
    </cfRule>
  </conditionalFormatting>
  <conditionalFormatting sqref="G26">
    <cfRule type="expression" dxfId="352" priority="711">
      <formula>$G$8&gt;0</formula>
    </cfRule>
  </conditionalFormatting>
  <conditionalFormatting sqref="G28">
    <cfRule type="expression" dxfId="351" priority="710">
      <formula>$G$8&gt;0</formula>
    </cfRule>
  </conditionalFormatting>
  <conditionalFormatting sqref="G30">
    <cfRule type="expression" dxfId="350" priority="709">
      <formula>$G$8&gt;0</formula>
    </cfRule>
  </conditionalFormatting>
  <conditionalFormatting sqref="G32">
    <cfRule type="expression" dxfId="349" priority="708">
      <formula>$G$8&gt;0</formula>
    </cfRule>
  </conditionalFormatting>
  <conditionalFormatting sqref="G34">
    <cfRule type="expression" dxfId="348" priority="707">
      <formula>$G$8&gt;0</formula>
    </cfRule>
  </conditionalFormatting>
  <conditionalFormatting sqref="G36">
    <cfRule type="expression" dxfId="347" priority="706">
      <formula>$G$8&gt;0</formula>
    </cfRule>
  </conditionalFormatting>
  <conditionalFormatting sqref="G40">
    <cfRule type="expression" dxfId="346" priority="704">
      <formula>$G$8&gt;0</formula>
    </cfRule>
  </conditionalFormatting>
  <conditionalFormatting sqref="G38">
    <cfRule type="expression" dxfId="345" priority="703">
      <formula>$G$8&gt;0</formula>
    </cfRule>
  </conditionalFormatting>
  <conditionalFormatting sqref="I12:J12">
    <cfRule type="expression" dxfId="344" priority="629">
      <formula>$G$8&gt;0</formula>
    </cfRule>
  </conditionalFormatting>
  <conditionalFormatting sqref="K12">
    <cfRule type="expression" dxfId="343" priority="628">
      <formula>$G$8&gt;0</formula>
    </cfRule>
  </conditionalFormatting>
  <conditionalFormatting sqref="I14:J14">
    <cfRule type="expression" dxfId="342" priority="627">
      <formula>$G$8&gt;0</formula>
    </cfRule>
  </conditionalFormatting>
  <conditionalFormatting sqref="K14">
    <cfRule type="expression" dxfId="341" priority="626">
      <formula>$G$8&gt;0</formula>
    </cfRule>
  </conditionalFormatting>
  <conditionalFormatting sqref="I16:J16">
    <cfRule type="expression" dxfId="340" priority="625">
      <formula>$G$8&gt;0</formula>
    </cfRule>
  </conditionalFormatting>
  <conditionalFormatting sqref="K16">
    <cfRule type="expression" dxfId="339" priority="624">
      <formula>$G$8&gt;0</formula>
    </cfRule>
  </conditionalFormatting>
  <conditionalFormatting sqref="I18:J18">
    <cfRule type="expression" dxfId="338" priority="623">
      <formula>$G$8&gt;0</formula>
    </cfRule>
  </conditionalFormatting>
  <conditionalFormatting sqref="K18">
    <cfRule type="expression" dxfId="337" priority="622">
      <formula>$G$8&gt;0</formula>
    </cfRule>
  </conditionalFormatting>
  <conditionalFormatting sqref="I20:J20">
    <cfRule type="expression" dxfId="336" priority="621">
      <formula>$G$8&gt;0</formula>
    </cfRule>
  </conditionalFormatting>
  <conditionalFormatting sqref="K20">
    <cfRule type="expression" dxfId="335" priority="620">
      <formula>$G$8&gt;0</formula>
    </cfRule>
  </conditionalFormatting>
  <conditionalFormatting sqref="I22:J22">
    <cfRule type="expression" dxfId="334" priority="619">
      <formula>$G$8&gt;0</formula>
    </cfRule>
  </conditionalFormatting>
  <conditionalFormatting sqref="K22">
    <cfRule type="expression" dxfId="333" priority="618">
      <formula>$G$8&gt;0</formula>
    </cfRule>
  </conditionalFormatting>
  <conditionalFormatting sqref="I24:J24">
    <cfRule type="expression" dxfId="332" priority="617">
      <formula>$G$8&gt;0</formula>
    </cfRule>
  </conditionalFormatting>
  <conditionalFormatting sqref="K24">
    <cfRule type="expression" dxfId="331" priority="616">
      <formula>$G$8&gt;0</formula>
    </cfRule>
  </conditionalFormatting>
  <conditionalFormatting sqref="I26:J26">
    <cfRule type="expression" dxfId="330" priority="615">
      <formula>$G$8&gt;0</formula>
    </cfRule>
  </conditionalFormatting>
  <conditionalFormatting sqref="K26">
    <cfRule type="expression" dxfId="329" priority="614">
      <formula>$G$8&gt;0</formula>
    </cfRule>
  </conditionalFormatting>
  <conditionalFormatting sqref="I28:J28">
    <cfRule type="expression" dxfId="328" priority="613">
      <formula>$G$8&gt;0</formula>
    </cfRule>
  </conditionalFormatting>
  <conditionalFormatting sqref="K28">
    <cfRule type="expression" dxfId="327" priority="612">
      <formula>$G$8&gt;0</formula>
    </cfRule>
  </conditionalFormatting>
  <conditionalFormatting sqref="I30:J30">
    <cfRule type="expression" dxfId="326" priority="611">
      <formula>$G$8&gt;0</formula>
    </cfRule>
  </conditionalFormatting>
  <conditionalFormatting sqref="K30">
    <cfRule type="expression" dxfId="325" priority="610">
      <formula>$G$8&gt;0</formula>
    </cfRule>
  </conditionalFormatting>
  <conditionalFormatting sqref="I32:J32">
    <cfRule type="expression" dxfId="324" priority="609">
      <formula>$G$8&gt;0</formula>
    </cfRule>
  </conditionalFormatting>
  <conditionalFormatting sqref="K32">
    <cfRule type="expression" dxfId="323" priority="608">
      <formula>$G$8&gt;0</formula>
    </cfRule>
  </conditionalFormatting>
  <conditionalFormatting sqref="I34:J34">
    <cfRule type="expression" dxfId="322" priority="607">
      <formula>$G$8&gt;0</formula>
    </cfRule>
  </conditionalFormatting>
  <conditionalFormatting sqref="K34">
    <cfRule type="expression" dxfId="321" priority="606">
      <formula>$G$8&gt;0</formula>
    </cfRule>
  </conditionalFormatting>
  <conditionalFormatting sqref="I36:J36">
    <cfRule type="expression" dxfId="320" priority="605">
      <formula>$G$8&gt;0</formula>
    </cfRule>
  </conditionalFormatting>
  <conditionalFormatting sqref="K36">
    <cfRule type="expression" dxfId="319" priority="604">
      <formula>$G$8&gt;0</formula>
    </cfRule>
  </conditionalFormatting>
  <conditionalFormatting sqref="I38:J38">
    <cfRule type="expression" dxfId="318" priority="603">
      <formula>$G$8&gt;0</formula>
    </cfRule>
  </conditionalFormatting>
  <conditionalFormatting sqref="K38">
    <cfRule type="expression" dxfId="317" priority="602">
      <formula>$G$8&gt;0</formula>
    </cfRule>
  </conditionalFormatting>
  <conditionalFormatting sqref="I40:J40">
    <cfRule type="expression" dxfId="316" priority="601">
      <formula>$G$8&gt;0</formula>
    </cfRule>
  </conditionalFormatting>
  <conditionalFormatting sqref="K40">
    <cfRule type="expression" dxfId="315" priority="600">
      <formula>$G$8&gt;0</formula>
    </cfRule>
  </conditionalFormatting>
  <conditionalFormatting sqref="J8">
    <cfRule type="expression" dxfId="314" priority="599">
      <formula>$G$8&gt;0</formula>
    </cfRule>
  </conditionalFormatting>
  <conditionalFormatting sqref="M12">
    <cfRule type="expression" dxfId="313" priority="596">
      <formula>$P$8&gt;0</formula>
    </cfRule>
  </conditionalFormatting>
  <conditionalFormatting sqref="N12:O12">
    <cfRule type="expression" dxfId="312" priority="595">
      <formula>$P$8&gt;0</formula>
    </cfRule>
  </conditionalFormatting>
  <conditionalFormatting sqref="P12">
    <cfRule type="expression" dxfId="311" priority="566">
      <formula>$P$8&gt;0</formula>
    </cfRule>
  </conditionalFormatting>
  <conditionalFormatting sqref="R12:S12">
    <cfRule type="expression" dxfId="310" priority="552">
      <formula>$P$8&gt;0</formula>
    </cfRule>
  </conditionalFormatting>
  <conditionalFormatting sqref="T12">
    <cfRule type="expression" dxfId="309" priority="551">
      <formula>$P$8&gt;0</formula>
    </cfRule>
  </conditionalFormatting>
  <conditionalFormatting sqref="R9:T10 M9:P10">
    <cfRule type="expression" dxfId="308" priority="522">
      <formula>$P$8&gt;0</formula>
    </cfRule>
  </conditionalFormatting>
  <conditionalFormatting sqref="S8">
    <cfRule type="expression" dxfId="307" priority="521">
      <formula>$P$8&gt;0</formula>
    </cfRule>
  </conditionalFormatting>
  <conditionalFormatting sqref="V12">
    <cfRule type="expression" dxfId="306" priority="518">
      <formula>$Y$8&gt;0</formula>
    </cfRule>
  </conditionalFormatting>
  <conditionalFormatting sqref="W12:X12">
    <cfRule type="expression" dxfId="305" priority="517">
      <formula>$Y$8&gt;0</formula>
    </cfRule>
  </conditionalFormatting>
  <conditionalFormatting sqref="Y12">
    <cfRule type="expression" dxfId="304" priority="488">
      <formula>$Y$8&gt;0</formula>
    </cfRule>
  </conditionalFormatting>
  <conditionalFormatting sqref="AA12:AB12">
    <cfRule type="expression" dxfId="303" priority="474">
      <formula>$Y$8&gt;0</formula>
    </cfRule>
  </conditionalFormatting>
  <conditionalFormatting sqref="AC12">
    <cfRule type="expression" dxfId="302" priority="473">
      <formula>$Y$8&gt;0</formula>
    </cfRule>
  </conditionalFormatting>
  <conditionalFormatting sqref="V8:X8 AC8">
    <cfRule type="expression" dxfId="301" priority="444">
      <formula>$Y$8&gt;0</formula>
    </cfRule>
  </conditionalFormatting>
  <conditionalFormatting sqref="Y8:AA8">
    <cfRule type="expression" dxfId="300" priority="443">
      <formula>$Y$8&gt;0</formula>
    </cfRule>
  </conditionalFormatting>
  <conditionalFormatting sqref="AA9:AC10 V9:Y10">
    <cfRule type="expression" dxfId="299" priority="442">
      <formula>$Y$8&gt;0</formula>
    </cfRule>
  </conditionalFormatting>
  <conditionalFormatting sqref="AB8">
    <cfRule type="expression" dxfId="298" priority="441">
      <formula>$Y$8&gt;0</formula>
    </cfRule>
  </conditionalFormatting>
  <conditionalFormatting sqref="AE8:AG8 AL8">
    <cfRule type="expression" dxfId="297" priority="440">
      <formula>$AH$8&gt;0</formula>
    </cfRule>
  </conditionalFormatting>
  <conditionalFormatting sqref="AH8:AJ8">
    <cfRule type="expression" dxfId="296" priority="439">
      <formula>$AH$8&gt;0</formula>
    </cfRule>
  </conditionalFormatting>
  <conditionalFormatting sqref="AJ9:AL10 AE9:AH10">
    <cfRule type="expression" dxfId="295" priority="438">
      <formula>$AH$8&gt;0</formula>
    </cfRule>
  </conditionalFormatting>
  <conditionalFormatting sqref="AK8">
    <cfRule type="expression" dxfId="294" priority="437">
      <formula>$AH$8&gt;0</formula>
    </cfRule>
  </conditionalFormatting>
  <conditionalFormatting sqref="AE12">
    <cfRule type="expression" dxfId="293" priority="434">
      <formula>$AH$8&gt;0</formula>
    </cfRule>
  </conditionalFormatting>
  <conditionalFormatting sqref="AF12:AG12">
    <cfRule type="expression" dxfId="292" priority="433">
      <formula>$AH$8&gt;0</formula>
    </cfRule>
  </conditionalFormatting>
  <conditionalFormatting sqref="AH12">
    <cfRule type="expression" dxfId="291" priority="404">
      <formula>$AH$8&gt;0</formula>
    </cfRule>
  </conditionalFormatting>
  <conditionalFormatting sqref="AJ12:AK12">
    <cfRule type="expression" dxfId="290" priority="390">
      <formula>$AH$8&gt;0</formula>
    </cfRule>
  </conditionalFormatting>
  <conditionalFormatting sqref="AL12">
    <cfRule type="expression" dxfId="289" priority="389">
      <formula>$AH$8&gt;0</formula>
    </cfRule>
  </conditionalFormatting>
  <conditionalFormatting sqref="AN12">
    <cfRule type="expression" dxfId="288" priority="358">
      <formula>$AQ$8&gt;0</formula>
    </cfRule>
  </conditionalFormatting>
  <conditionalFormatting sqref="AO12:AP12">
    <cfRule type="expression" dxfId="287" priority="357">
      <formula>$AQ$8&gt;0</formula>
    </cfRule>
  </conditionalFormatting>
  <conditionalFormatting sqref="AQ12">
    <cfRule type="expression" dxfId="286" priority="328">
      <formula>$AQ$8&gt;0</formula>
    </cfRule>
  </conditionalFormatting>
  <conditionalFormatting sqref="AS12:AT12">
    <cfRule type="expression" dxfId="285" priority="314">
      <formula>$AQ$8&gt;0</formula>
    </cfRule>
  </conditionalFormatting>
  <conditionalFormatting sqref="AU12">
    <cfRule type="expression" dxfId="284" priority="313">
      <formula>$AQ$8&gt;0</formula>
    </cfRule>
  </conditionalFormatting>
  <conditionalFormatting sqref="AN8:AP8 AU8">
    <cfRule type="expression" dxfId="283" priority="284">
      <formula>$AQ$8&gt;0</formula>
    </cfRule>
  </conditionalFormatting>
  <conditionalFormatting sqref="AQ8:AS8">
    <cfRule type="expression" dxfId="282" priority="283">
      <formula>$AQ$8&gt;0</formula>
    </cfRule>
  </conditionalFormatting>
  <conditionalFormatting sqref="AS9:AU10 AN9:AQ10">
    <cfRule type="expression" dxfId="281" priority="282">
      <formula>$AQ$8&gt;0</formula>
    </cfRule>
  </conditionalFormatting>
  <conditionalFormatting sqref="AT8">
    <cfRule type="expression" dxfId="280" priority="281">
      <formula>$AQ$8&gt;0</formula>
    </cfRule>
  </conditionalFormatting>
  <conditionalFormatting sqref="M14">
    <cfRule type="expression" dxfId="279" priority="280">
      <formula>$P$8&gt;0</formula>
    </cfRule>
  </conditionalFormatting>
  <conditionalFormatting sqref="N14:O14">
    <cfRule type="expression" dxfId="278" priority="279">
      <formula>$P$8&gt;0</formula>
    </cfRule>
  </conditionalFormatting>
  <conditionalFormatting sqref="P14">
    <cfRule type="expression" dxfId="277" priority="278">
      <formula>$P$8&gt;0</formula>
    </cfRule>
  </conditionalFormatting>
  <conditionalFormatting sqref="R14:S14">
    <cfRule type="expression" dxfId="276" priority="277">
      <formula>$P$8&gt;0</formula>
    </cfRule>
  </conditionalFormatting>
  <conditionalFormatting sqref="T14">
    <cfRule type="expression" dxfId="275" priority="276">
      <formula>$P$8&gt;0</formula>
    </cfRule>
  </conditionalFormatting>
  <conditionalFormatting sqref="M16">
    <cfRule type="expression" dxfId="274" priority="275">
      <formula>$P$8&gt;0</formula>
    </cfRule>
  </conditionalFormatting>
  <conditionalFormatting sqref="N16:O16">
    <cfRule type="expression" dxfId="273" priority="274">
      <formula>$P$8&gt;0</formula>
    </cfRule>
  </conditionalFormatting>
  <conditionalFormatting sqref="P16">
    <cfRule type="expression" dxfId="272" priority="273">
      <formula>$P$8&gt;0</formula>
    </cfRule>
  </conditionalFormatting>
  <conditionalFormatting sqref="R16:S16">
    <cfRule type="expression" dxfId="271" priority="272">
      <formula>$P$8&gt;0</formula>
    </cfRule>
  </conditionalFormatting>
  <conditionalFormatting sqref="T16">
    <cfRule type="expression" dxfId="270" priority="271">
      <formula>$P$8&gt;0</formula>
    </cfRule>
  </conditionalFormatting>
  <conditionalFormatting sqref="M18">
    <cfRule type="expression" dxfId="269" priority="270">
      <formula>$P$8&gt;0</formula>
    </cfRule>
  </conditionalFormatting>
  <conditionalFormatting sqref="N18:O18">
    <cfRule type="expression" dxfId="268" priority="269">
      <formula>$P$8&gt;0</formula>
    </cfRule>
  </conditionalFormatting>
  <conditionalFormatting sqref="P18">
    <cfRule type="expression" dxfId="267" priority="268">
      <formula>$P$8&gt;0</formula>
    </cfRule>
  </conditionalFormatting>
  <conditionalFormatting sqref="R18:S18">
    <cfRule type="expression" dxfId="266" priority="267">
      <formula>$P$8&gt;0</formula>
    </cfRule>
  </conditionalFormatting>
  <conditionalFormatting sqref="T18">
    <cfRule type="expression" dxfId="265" priority="266">
      <formula>$P$8&gt;0</formula>
    </cfRule>
  </conditionalFormatting>
  <conditionalFormatting sqref="M20">
    <cfRule type="expression" dxfId="264" priority="265">
      <formula>$P$8&gt;0</formula>
    </cfRule>
  </conditionalFormatting>
  <conditionalFormatting sqref="N20:O20">
    <cfRule type="expression" dxfId="263" priority="264">
      <formula>$P$8&gt;0</formula>
    </cfRule>
  </conditionalFormatting>
  <conditionalFormatting sqref="P20">
    <cfRule type="expression" dxfId="262" priority="263">
      <formula>$P$8&gt;0</formula>
    </cfRule>
  </conditionalFormatting>
  <conditionalFormatting sqref="R20:S20">
    <cfRule type="expression" dxfId="261" priority="262">
      <formula>$P$8&gt;0</formula>
    </cfRule>
  </conditionalFormatting>
  <conditionalFormatting sqref="T20">
    <cfRule type="expression" dxfId="260" priority="261">
      <formula>$P$8&gt;0</formula>
    </cfRule>
  </conditionalFormatting>
  <conditionalFormatting sqref="M22">
    <cfRule type="expression" dxfId="259" priority="260">
      <formula>$P$8&gt;0</formula>
    </cfRule>
  </conditionalFormatting>
  <conditionalFormatting sqref="N22:O22">
    <cfRule type="expression" dxfId="258" priority="259">
      <formula>$P$8&gt;0</formula>
    </cfRule>
  </conditionalFormatting>
  <conditionalFormatting sqref="P22">
    <cfRule type="expression" dxfId="257" priority="258">
      <formula>$P$8&gt;0</formula>
    </cfRule>
  </conditionalFormatting>
  <conditionalFormatting sqref="R22:S22">
    <cfRule type="expression" dxfId="256" priority="257">
      <formula>$P$8&gt;0</formula>
    </cfRule>
  </conditionalFormatting>
  <conditionalFormatting sqref="T22">
    <cfRule type="expression" dxfId="255" priority="256">
      <formula>$P$8&gt;0</formula>
    </cfRule>
  </conditionalFormatting>
  <conditionalFormatting sqref="M24">
    <cfRule type="expression" dxfId="254" priority="255">
      <formula>$P$8&gt;0</formula>
    </cfRule>
  </conditionalFormatting>
  <conditionalFormatting sqref="N24:O24">
    <cfRule type="expression" dxfId="253" priority="254">
      <formula>$P$8&gt;0</formula>
    </cfRule>
  </conditionalFormatting>
  <conditionalFormatting sqref="P24">
    <cfRule type="expression" dxfId="252" priority="253">
      <formula>$P$8&gt;0</formula>
    </cfRule>
  </conditionalFormatting>
  <conditionalFormatting sqref="R24:S24">
    <cfRule type="expression" dxfId="251" priority="252">
      <formula>$P$8&gt;0</formula>
    </cfRule>
  </conditionalFormatting>
  <conditionalFormatting sqref="T24">
    <cfRule type="expression" dxfId="250" priority="251">
      <formula>$P$8&gt;0</formula>
    </cfRule>
  </conditionalFormatting>
  <conditionalFormatting sqref="M26">
    <cfRule type="expression" dxfId="249" priority="250">
      <formula>$P$8&gt;0</formula>
    </cfRule>
  </conditionalFormatting>
  <conditionalFormatting sqref="N26:O26">
    <cfRule type="expression" dxfId="248" priority="249">
      <formula>$P$8&gt;0</formula>
    </cfRule>
  </conditionalFormatting>
  <conditionalFormatting sqref="P26">
    <cfRule type="expression" dxfId="247" priority="248">
      <formula>$P$8&gt;0</formula>
    </cfRule>
  </conditionalFormatting>
  <conditionalFormatting sqref="R26:S26">
    <cfRule type="expression" dxfId="246" priority="247">
      <formula>$P$8&gt;0</formula>
    </cfRule>
  </conditionalFormatting>
  <conditionalFormatting sqref="T26">
    <cfRule type="expression" dxfId="245" priority="246">
      <formula>$P$8&gt;0</formula>
    </cfRule>
  </conditionalFormatting>
  <conditionalFormatting sqref="M28">
    <cfRule type="expression" dxfId="244" priority="245">
      <formula>$P$8&gt;0</formula>
    </cfRule>
  </conditionalFormatting>
  <conditionalFormatting sqref="N28:O28">
    <cfRule type="expression" dxfId="243" priority="244">
      <formula>$P$8&gt;0</formula>
    </cfRule>
  </conditionalFormatting>
  <conditionalFormatting sqref="P28">
    <cfRule type="expression" dxfId="242" priority="243">
      <formula>$P$8&gt;0</formula>
    </cfRule>
  </conditionalFormatting>
  <conditionalFormatting sqref="R28:S28">
    <cfRule type="expression" dxfId="241" priority="242">
      <formula>$P$8&gt;0</formula>
    </cfRule>
  </conditionalFormatting>
  <conditionalFormatting sqref="T28">
    <cfRule type="expression" dxfId="240" priority="241">
      <formula>$P$8&gt;0</formula>
    </cfRule>
  </conditionalFormatting>
  <conditionalFormatting sqref="M30">
    <cfRule type="expression" dxfId="239" priority="240">
      <formula>$P$8&gt;0</formula>
    </cfRule>
  </conditionalFormatting>
  <conditionalFormatting sqref="N30:O30">
    <cfRule type="expression" dxfId="238" priority="239">
      <formula>$P$8&gt;0</formula>
    </cfRule>
  </conditionalFormatting>
  <conditionalFormatting sqref="P30">
    <cfRule type="expression" dxfId="237" priority="238">
      <formula>$P$8&gt;0</formula>
    </cfRule>
  </conditionalFormatting>
  <conditionalFormatting sqref="R30:S30">
    <cfRule type="expression" dxfId="236" priority="237">
      <formula>$P$8&gt;0</formula>
    </cfRule>
  </conditionalFormatting>
  <conditionalFormatting sqref="T30">
    <cfRule type="expression" dxfId="235" priority="236">
      <formula>$P$8&gt;0</formula>
    </cfRule>
  </conditionalFormatting>
  <conditionalFormatting sqref="M32">
    <cfRule type="expression" dxfId="234" priority="235">
      <formula>$P$8&gt;0</formula>
    </cfRule>
  </conditionalFormatting>
  <conditionalFormatting sqref="N32:O32">
    <cfRule type="expression" dxfId="233" priority="234">
      <formula>$P$8&gt;0</formula>
    </cfRule>
  </conditionalFormatting>
  <conditionalFormatting sqref="P32">
    <cfRule type="expression" dxfId="232" priority="233">
      <formula>$P$8&gt;0</formula>
    </cfRule>
  </conditionalFormatting>
  <conditionalFormatting sqref="R32:S32">
    <cfRule type="expression" dxfId="231" priority="232">
      <formula>$P$8&gt;0</formula>
    </cfRule>
  </conditionalFormatting>
  <conditionalFormatting sqref="T32">
    <cfRule type="expression" dxfId="230" priority="231">
      <formula>$P$8&gt;0</formula>
    </cfRule>
  </conditionalFormatting>
  <conditionalFormatting sqref="M34">
    <cfRule type="expression" dxfId="229" priority="230">
      <formula>$P$8&gt;0</formula>
    </cfRule>
  </conditionalFormatting>
  <conditionalFormatting sqref="N34:O34">
    <cfRule type="expression" dxfId="228" priority="229">
      <formula>$P$8&gt;0</formula>
    </cfRule>
  </conditionalFormatting>
  <conditionalFormatting sqref="P34">
    <cfRule type="expression" dxfId="227" priority="228">
      <formula>$P$8&gt;0</formula>
    </cfRule>
  </conditionalFormatting>
  <conditionalFormatting sqref="R34:S34">
    <cfRule type="expression" dxfId="226" priority="227">
      <formula>$P$8&gt;0</formula>
    </cfRule>
  </conditionalFormatting>
  <conditionalFormatting sqref="T34">
    <cfRule type="expression" dxfId="225" priority="226">
      <formula>$P$8&gt;0</formula>
    </cfRule>
  </conditionalFormatting>
  <conditionalFormatting sqref="M36">
    <cfRule type="expression" dxfId="224" priority="225">
      <formula>$P$8&gt;0</formula>
    </cfRule>
  </conditionalFormatting>
  <conditionalFormatting sqref="N36:O36">
    <cfRule type="expression" dxfId="223" priority="224">
      <formula>$P$8&gt;0</formula>
    </cfRule>
  </conditionalFormatting>
  <conditionalFormatting sqref="P36">
    <cfRule type="expression" dxfId="222" priority="223">
      <formula>$P$8&gt;0</formula>
    </cfRule>
  </conditionalFormatting>
  <conditionalFormatting sqref="R36:S36">
    <cfRule type="expression" dxfId="221" priority="222">
      <formula>$P$8&gt;0</formula>
    </cfRule>
  </conditionalFormatting>
  <conditionalFormatting sqref="T36">
    <cfRule type="expression" dxfId="220" priority="221">
      <formula>$P$8&gt;0</formula>
    </cfRule>
  </conditionalFormatting>
  <conditionalFormatting sqref="M38">
    <cfRule type="expression" dxfId="219" priority="220">
      <formula>$P$8&gt;0</formula>
    </cfRule>
  </conditionalFormatting>
  <conditionalFormatting sqref="N38:O38">
    <cfRule type="expression" dxfId="218" priority="219">
      <formula>$P$8&gt;0</formula>
    </cfRule>
  </conditionalFormatting>
  <conditionalFormatting sqref="P38">
    <cfRule type="expression" dxfId="217" priority="218">
      <formula>$P$8&gt;0</formula>
    </cfRule>
  </conditionalFormatting>
  <conditionalFormatting sqref="R38:S38">
    <cfRule type="expression" dxfId="216" priority="217">
      <formula>$P$8&gt;0</formula>
    </cfRule>
  </conditionalFormatting>
  <conditionalFormatting sqref="T38">
    <cfRule type="expression" dxfId="215" priority="216">
      <formula>$P$8&gt;0</formula>
    </cfRule>
  </conditionalFormatting>
  <conditionalFormatting sqref="M40">
    <cfRule type="expression" dxfId="214" priority="215">
      <formula>$P$8&gt;0</formula>
    </cfRule>
  </conditionalFormatting>
  <conditionalFormatting sqref="N40:O40">
    <cfRule type="expression" dxfId="213" priority="214">
      <formula>$P$8&gt;0</formula>
    </cfRule>
  </conditionalFormatting>
  <conditionalFormatting sqref="P40">
    <cfRule type="expression" dxfId="212" priority="213">
      <formula>$P$8&gt;0</formula>
    </cfRule>
  </conditionalFormatting>
  <conditionalFormatting sqref="R40:S40">
    <cfRule type="expression" dxfId="211" priority="212">
      <formula>$P$8&gt;0</formula>
    </cfRule>
  </conditionalFormatting>
  <conditionalFormatting sqref="T40">
    <cfRule type="expression" dxfId="210" priority="211">
      <formula>$P$8&gt;0</formula>
    </cfRule>
  </conditionalFormatting>
  <conditionalFormatting sqref="V14">
    <cfRule type="expression" dxfId="209" priority="210">
      <formula>$Y$8&gt;0</formula>
    </cfRule>
  </conditionalFormatting>
  <conditionalFormatting sqref="W14:X14">
    <cfRule type="expression" dxfId="208" priority="209">
      <formula>$Y$8&gt;0</formula>
    </cfRule>
  </conditionalFormatting>
  <conditionalFormatting sqref="Y14">
    <cfRule type="expression" dxfId="207" priority="208">
      <formula>$Y$8&gt;0</formula>
    </cfRule>
  </conditionalFormatting>
  <conditionalFormatting sqref="AA14:AB14">
    <cfRule type="expression" dxfId="206" priority="207">
      <formula>$Y$8&gt;0</formula>
    </cfRule>
  </conditionalFormatting>
  <conditionalFormatting sqref="AC14">
    <cfRule type="expression" dxfId="205" priority="206">
      <formula>$Y$8&gt;0</formula>
    </cfRule>
  </conditionalFormatting>
  <conditionalFormatting sqref="V16">
    <cfRule type="expression" dxfId="204" priority="205">
      <formula>$Y$8&gt;0</formula>
    </cfRule>
  </conditionalFormatting>
  <conditionalFormatting sqref="W16:X16">
    <cfRule type="expression" dxfId="203" priority="204">
      <formula>$Y$8&gt;0</formula>
    </cfRule>
  </conditionalFormatting>
  <conditionalFormatting sqref="Y16">
    <cfRule type="expression" dxfId="202" priority="203">
      <formula>$Y$8&gt;0</formula>
    </cfRule>
  </conditionalFormatting>
  <conditionalFormatting sqref="AA16:AB16">
    <cfRule type="expression" dxfId="201" priority="202">
      <formula>$Y$8&gt;0</formula>
    </cfRule>
  </conditionalFormatting>
  <conditionalFormatting sqref="AC16">
    <cfRule type="expression" dxfId="200" priority="201">
      <formula>$Y$8&gt;0</formula>
    </cfRule>
  </conditionalFormatting>
  <conditionalFormatting sqref="V18">
    <cfRule type="expression" dxfId="199" priority="200">
      <formula>$Y$8&gt;0</formula>
    </cfRule>
  </conditionalFormatting>
  <conditionalFormatting sqref="W18:X18">
    <cfRule type="expression" dxfId="198" priority="199">
      <formula>$Y$8&gt;0</formula>
    </cfRule>
  </conditionalFormatting>
  <conditionalFormatting sqref="Y18">
    <cfRule type="expression" dxfId="197" priority="198">
      <formula>$Y$8&gt;0</formula>
    </cfRule>
  </conditionalFormatting>
  <conditionalFormatting sqref="AA18:AB18">
    <cfRule type="expression" dxfId="196" priority="197">
      <formula>$Y$8&gt;0</formula>
    </cfRule>
  </conditionalFormatting>
  <conditionalFormatting sqref="AC18">
    <cfRule type="expression" dxfId="195" priority="196">
      <formula>$Y$8&gt;0</formula>
    </cfRule>
  </conditionalFormatting>
  <conditionalFormatting sqref="V20">
    <cfRule type="expression" dxfId="194" priority="195">
      <formula>$Y$8&gt;0</formula>
    </cfRule>
  </conditionalFormatting>
  <conditionalFormatting sqref="W20:X20">
    <cfRule type="expression" dxfId="193" priority="194">
      <formula>$Y$8&gt;0</formula>
    </cfRule>
  </conditionalFormatting>
  <conditionalFormatting sqref="Y20">
    <cfRule type="expression" dxfId="192" priority="193">
      <formula>$Y$8&gt;0</formula>
    </cfRule>
  </conditionalFormatting>
  <conditionalFormatting sqref="AA20:AB20">
    <cfRule type="expression" dxfId="191" priority="192">
      <formula>$Y$8&gt;0</formula>
    </cfRule>
  </conditionalFormatting>
  <conditionalFormatting sqref="AC20">
    <cfRule type="expression" dxfId="190" priority="191">
      <formula>$Y$8&gt;0</formula>
    </cfRule>
  </conditionalFormatting>
  <conditionalFormatting sqref="V22">
    <cfRule type="expression" dxfId="189" priority="190">
      <formula>$Y$8&gt;0</formula>
    </cfRule>
  </conditionalFormatting>
  <conditionalFormatting sqref="W22:X22">
    <cfRule type="expression" dxfId="188" priority="189">
      <formula>$Y$8&gt;0</formula>
    </cfRule>
  </conditionalFormatting>
  <conditionalFormatting sqref="Y22">
    <cfRule type="expression" dxfId="187" priority="188">
      <formula>$Y$8&gt;0</formula>
    </cfRule>
  </conditionalFormatting>
  <conditionalFormatting sqref="AA22:AB22">
    <cfRule type="expression" dxfId="186" priority="187">
      <formula>$Y$8&gt;0</formula>
    </cfRule>
  </conditionalFormatting>
  <conditionalFormatting sqref="AC22">
    <cfRule type="expression" dxfId="185" priority="186">
      <formula>$Y$8&gt;0</formula>
    </cfRule>
  </conditionalFormatting>
  <conditionalFormatting sqref="V24">
    <cfRule type="expression" dxfId="184" priority="185">
      <formula>$Y$8&gt;0</formula>
    </cfRule>
  </conditionalFormatting>
  <conditionalFormatting sqref="W24:X24">
    <cfRule type="expression" dxfId="183" priority="184">
      <formula>$Y$8&gt;0</formula>
    </cfRule>
  </conditionalFormatting>
  <conditionalFormatting sqref="Y24">
    <cfRule type="expression" dxfId="182" priority="183">
      <formula>$Y$8&gt;0</formula>
    </cfRule>
  </conditionalFormatting>
  <conditionalFormatting sqref="AA24:AB24">
    <cfRule type="expression" dxfId="181" priority="182">
      <formula>$Y$8&gt;0</formula>
    </cfRule>
  </conditionalFormatting>
  <conditionalFormatting sqref="AC24">
    <cfRule type="expression" dxfId="180" priority="181">
      <formula>$Y$8&gt;0</formula>
    </cfRule>
  </conditionalFormatting>
  <conditionalFormatting sqref="V26">
    <cfRule type="expression" dxfId="179" priority="180">
      <formula>$Y$8&gt;0</formula>
    </cfRule>
  </conditionalFormatting>
  <conditionalFormatting sqref="W26:X26">
    <cfRule type="expression" dxfId="178" priority="179">
      <formula>$Y$8&gt;0</formula>
    </cfRule>
  </conditionalFormatting>
  <conditionalFormatting sqref="Y26">
    <cfRule type="expression" dxfId="177" priority="178">
      <formula>$Y$8&gt;0</formula>
    </cfRule>
  </conditionalFormatting>
  <conditionalFormatting sqref="AA26:AB26">
    <cfRule type="expression" dxfId="176" priority="177">
      <formula>$Y$8&gt;0</formula>
    </cfRule>
  </conditionalFormatting>
  <conditionalFormatting sqref="AC26">
    <cfRule type="expression" dxfId="175" priority="176">
      <formula>$Y$8&gt;0</formula>
    </cfRule>
  </conditionalFormatting>
  <conditionalFormatting sqref="V28">
    <cfRule type="expression" dxfId="174" priority="175">
      <formula>$Y$8&gt;0</formula>
    </cfRule>
  </conditionalFormatting>
  <conditionalFormatting sqref="W28:X28">
    <cfRule type="expression" dxfId="173" priority="174">
      <formula>$Y$8&gt;0</formula>
    </cfRule>
  </conditionalFormatting>
  <conditionalFormatting sqref="Y28">
    <cfRule type="expression" dxfId="172" priority="173">
      <formula>$Y$8&gt;0</formula>
    </cfRule>
  </conditionalFormatting>
  <conditionalFormatting sqref="AA28:AB28">
    <cfRule type="expression" dxfId="171" priority="172">
      <formula>$Y$8&gt;0</formula>
    </cfRule>
  </conditionalFormatting>
  <conditionalFormatting sqref="AC28">
    <cfRule type="expression" dxfId="170" priority="171">
      <formula>$Y$8&gt;0</formula>
    </cfRule>
  </conditionalFormatting>
  <conditionalFormatting sqref="V30">
    <cfRule type="expression" dxfId="169" priority="170">
      <formula>$Y$8&gt;0</formula>
    </cfRule>
  </conditionalFormatting>
  <conditionalFormatting sqref="W30:X30">
    <cfRule type="expression" dxfId="168" priority="169">
      <formula>$Y$8&gt;0</formula>
    </cfRule>
  </conditionalFormatting>
  <conditionalFormatting sqref="Y30">
    <cfRule type="expression" dxfId="167" priority="168">
      <formula>$Y$8&gt;0</formula>
    </cfRule>
  </conditionalFormatting>
  <conditionalFormatting sqref="AA30:AB30">
    <cfRule type="expression" dxfId="166" priority="167">
      <formula>$Y$8&gt;0</formula>
    </cfRule>
  </conditionalFormatting>
  <conditionalFormatting sqref="AC30">
    <cfRule type="expression" dxfId="165" priority="166">
      <formula>$Y$8&gt;0</formula>
    </cfRule>
  </conditionalFormatting>
  <conditionalFormatting sqref="V32">
    <cfRule type="expression" dxfId="164" priority="165">
      <formula>$Y$8&gt;0</formula>
    </cfRule>
  </conditionalFormatting>
  <conditionalFormatting sqref="W32:X32">
    <cfRule type="expression" dxfId="163" priority="164">
      <formula>$Y$8&gt;0</formula>
    </cfRule>
  </conditionalFormatting>
  <conditionalFormatting sqref="Y32">
    <cfRule type="expression" dxfId="162" priority="163">
      <formula>$Y$8&gt;0</formula>
    </cfRule>
  </conditionalFormatting>
  <conditionalFormatting sqref="AA32:AB32">
    <cfRule type="expression" dxfId="161" priority="162">
      <formula>$Y$8&gt;0</formula>
    </cfRule>
  </conditionalFormatting>
  <conditionalFormatting sqref="AC32">
    <cfRule type="expression" dxfId="160" priority="161">
      <formula>$Y$8&gt;0</formula>
    </cfRule>
  </conditionalFormatting>
  <conditionalFormatting sqref="V34">
    <cfRule type="expression" dxfId="159" priority="160">
      <formula>$Y$8&gt;0</formula>
    </cfRule>
  </conditionalFormatting>
  <conditionalFormatting sqref="W34:X34">
    <cfRule type="expression" dxfId="158" priority="159">
      <formula>$Y$8&gt;0</formula>
    </cfRule>
  </conditionalFormatting>
  <conditionalFormatting sqref="Y34">
    <cfRule type="expression" dxfId="157" priority="158">
      <formula>$Y$8&gt;0</formula>
    </cfRule>
  </conditionalFormatting>
  <conditionalFormatting sqref="AA34:AB34">
    <cfRule type="expression" dxfId="156" priority="157">
      <formula>$Y$8&gt;0</formula>
    </cfRule>
  </conditionalFormatting>
  <conditionalFormatting sqref="AC34">
    <cfRule type="expression" dxfId="155" priority="156">
      <formula>$Y$8&gt;0</formula>
    </cfRule>
  </conditionalFormatting>
  <conditionalFormatting sqref="V36">
    <cfRule type="expression" dxfId="154" priority="155">
      <formula>$Y$8&gt;0</formula>
    </cfRule>
  </conditionalFormatting>
  <conditionalFormatting sqref="W36:X36">
    <cfRule type="expression" dxfId="153" priority="154">
      <formula>$Y$8&gt;0</formula>
    </cfRule>
  </conditionalFormatting>
  <conditionalFormatting sqref="Y36">
    <cfRule type="expression" dxfId="152" priority="153">
      <formula>$Y$8&gt;0</formula>
    </cfRule>
  </conditionalFormatting>
  <conditionalFormatting sqref="AA36:AB36">
    <cfRule type="expression" dxfId="151" priority="152">
      <formula>$Y$8&gt;0</formula>
    </cfRule>
  </conditionalFormatting>
  <conditionalFormatting sqref="AC36">
    <cfRule type="expression" dxfId="150" priority="151">
      <formula>$Y$8&gt;0</formula>
    </cfRule>
  </conditionalFormatting>
  <conditionalFormatting sqref="V38">
    <cfRule type="expression" dxfId="149" priority="150">
      <formula>$Y$8&gt;0</formula>
    </cfRule>
  </conditionalFormatting>
  <conditionalFormatting sqref="W38:X38">
    <cfRule type="expression" dxfId="148" priority="149">
      <formula>$Y$8&gt;0</formula>
    </cfRule>
  </conditionalFormatting>
  <conditionalFormatting sqref="Y38">
    <cfRule type="expression" dxfId="147" priority="148">
      <formula>$Y$8&gt;0</formula>
    </cfRule>
  </conditionalFormatting>
  <conditionalFormatting sqref="AA38:AB38">
    <cfRule type="expression" dxfId="146" priority="147">
      <formula>$Y$8&gt;0</formula>
    </cfRule>
  </conditionalFormatting>
  <conditionalFormatting sqref="AC38">
    <cfRule type="expression" dxfId="145" priority="146">
      <formula>$Y$8&gt;0</formula>
    </cfRule>
  </conditionalFormatting>
  <conditionalFormatting sqref="V40">
    <cfRule type="expression" dxfId="144" priority="145">
      <formula>$Y$8&gt;0</formula>
    </cfRule>
  </conditionalFormatting>
  <conditionalFormatting sqref="W40:X40">
    <cfRule type="expression" dxfId="143" priority="144">
      <formula>$Y$8&gt;0</formula>
    </cfRule>
  </conditionalFormatting>
  <conditionalFormatting sqref="Y40">
    <cfRule type="expression" dxfId="142" priority="143">
      <formula>$Y$8&gt;0</formula>
    </cfRule>
  </conditionalFormatting>
  <conditionalFormatting sqref="AA40:AB40">
    <cfRule type="expression" dxfId="141" priority="142">
      <formula>$Y$8&gt;0</formula>
    </cfRule>
  </conditionalFormatting>
  <conditionalFormatting sqref="AC40">
    <cfRule type="expression" dxfId="140" priority="141">
      <formula>$Y$8&gt;0</formula>
    </cfRule>
  </conditionalFormatting>
  <conditionalFormatting sqref="AE14">
    <cfRule type="expression" dxfId="139" priority="140">
      <formula>$AH$8&gt;0</formula>
    </cfRule>
  </conditionalFormatting>
  <conditionalFormatting sqref="AF14:AG14">
    <cfRule type="expression" dxfId="138" priority="139">
      <formula>$AH$8&gt;0</formula>
    </cfRule>
  </conditionalFormatting>
  <conditionalFormatting sqref="AH14">
    <cfRule type="expression" dxfId="137" priority="138">
      <formula>$AH$8&gt;0</formula>
    </cfRule>
  </conditionalFormatting>
  <conditionalFormatting sqref="AJ14:AK14">
    <cfRule type="expression" dxfId="136" priority="137">
      <formula>$AH$8&gt;0</formula>
    </cfRule>
  </conditionalFormatting>
  <conditionalFormatting sqref="AL14">
    <cfRule type="expression" dxfId="135" priority="136">
      <formula>$AH$8&gt;0</formula>
    </cfRule>
  </conditionalFormatting>
  <conditionalFormatting sqref="AE16">
    <cfRule type="expression" dxfId="134" priority="135">
      <formula>$AH$8&gt;0</formula>
    </cfRule>
  </conditionalFormatting>
  <conditionalFormatting sqref="AF16:AG16">
    <cfRule type="expression" dxfId="133" priority="134">
      <formula>$AH$8&gt;0</formula>
    </cfRule>
  </conditionalFormatting>
  <conditionalFormatting sqref="AH16">
    <cfRule type="expression" dxfId="132" priority="133">
      <formula>$AH$8&gt;0</formula>
    </cfRule>
  </conditionalFormatting>
  <conditionalFormatting sqref="AJ16:AK16">
    <cfRule type="expression" dxfId="131" priority="132">
      <formula>$AH$8&gt;0</formula>
    </cfRule>
  </conditionalFormatting>
  <conditionalFormatting sqref="AL16">
    <cfRule type="expression" dxfId="130" priority="131">
      <formula>$AH$8&gt;0</formula>
    </cfRule>
  </conditionalFormatting>
  <conditionalFormatting sqref="AE18">
    <cfRule type="expression" dxfId="129" priority="130">
      <formula>$AH$8&gt;0</formula>
    </cfRule>
  </conditionalFormatting>
  <conditionalFormatting sqref="AF18:AG18">
    <cfRule type="expression" dxfId="128" priority="129">
      <formula>$AH$8&gt;0</formula>
    </cfRule>
  </conditionalFormatting>
  <conditionalFormatting sqref="AH18">
    <cfRule type="expression" dxfId="127" priority="128">
      <formula>$AH$8&gt;0</formula>
    </cfRule>
  </conditionalFormatting>
  <conditionalFormatting sqref="AJ18:AK18">
    <cfRule type="expression" dxfId="126" priority="127">
      <formula>$AH$8&gt;0</formula>
    </cfRule>
  </conditionalFormatting>
  <conditionalFormatting sqref="AL18">
    <cfRule type="expression" dxfId="125" priority="126">
      <formula>$AH$8&gt;0</formula>
    </cfRule>
  </conditionalFormatting>
  <conditionalFormatting sqref="AE20">
    <cfRule type="expression" dxfId="124" priority="125">
      <formula>$AH$8&gt;0</formula>
    </cfRule>
  </conditionalFormatting>
  <conditionalFormatting sqref="AF20:AG20">
    <cfRule type="expression" dxfId="123" priority="124">
      <formula>$AH$8&gt;0</formula>
    </cfRule>
  </conditionalFormatting>
  <conditionalFormatting sqref="AH20">
    <cfRule type="expression" dxfId="122" priority="123">
      <formula>$AH$8&gt;0</formula>
    </cfRule>
  </conditionalFormatting>
  <conditionalFormatting sqref="AJ20:AK20">
    <cfRule type="expression" dxfId="121" priority="122">
      <formula>$AH$8&gt;0</formula>
    </cfRule>
  </conditionalFormatting>
  <conditionalFormatting sqref="AL20">
    <cfRule type="expression" dxfId="120" priority="121">
      <formula>$AH$8&gt;0</formula>
    </cfRule>
  </conditionalFormatting>
  <conditionalFormatting sqref="AE22">
    <cfRule type="expression" dxfId="119" priority="120">
      <formula>$AH$8&gt;0</formula>
    </cfRule>
  </conditionalFormatting>
  <conditionalFormatting sqref="AF22:AG22">
    <cfRule type="expression" dxfId="118" priority="119">
      <formula>$AH$8&gt;0</formula>
    </cfRule>
  </conditionalFormatting>
  <conditionalFormatting sqref="AH22">
    <cfRule type="expression" dxfId="117" priority="118">
      <formula>$AH$8&gt;0</formula>
    </cfRule>
  </conditionalFormatting>
  <conditionalFormatting sqref="AJ22:AK22">
    <cfRule type="expression" dxfId="116" priority="117">
      <formula>$AH$8&gt;0</formula>
    </cfRule>
  </conditionalFormatting>
  <conditionalFormatting sqref="AL22">
    <cfRule type="expression" dxfId="115" priority="116">
      <formula>$AH$8&gt;0</formula>
    </cfRule>
  </conditionalFormatting>
  <conditionalFormatting sqref="AE24">
    <cfRule type="expression" dxfId="114" priority="115">
      <formula>$AH$8&gt;0</formula>
    </cfRule>
  </conditionalFormatting>
  <conditionalFormatting sqref="AF24:AG24">
    <cfRule type="expression" dxfId="113" priority="114">
      <formula>$AH$8&gt;0</formula>
    </cfRule>
  </conditionalFormatting>
  <conditionalFormatting sqref="AH24">
    <cfRule type="expression" dxfId="112" priority="113">
      <formula>$AH$8&gt;0</formula>
    </cfRule>
  </conditionalFormatting>
  <conditionalFormatting sqref="AJ24:AK24">
    <cfRule type="expression" dxfId="111" priority="112">
      <formula>$AH$8&gt;0</formula>
    </cfRule>
  </conditionalFormatting>
  <conditionalFormatting sqref="AL24">
    <cfRule type="expression" dxfId="110" priority="111">
      <formula>$AH$8&gt;0</formula>
    </cfRule>
  </conditionalFormatting>
  <conditionalFormatting sqref="AE26">
    <cfRule type="expression" dxfId="109" priority="110">
      <formula>$AH$8&gt;0</formula>
    </cfRule>
  </conditionalFormatting>
  <conditionalFormatting sqref="AF26:AG26">
    <cfRule type="expression" dxfId="108" priority="109">
      <formula>$AH$8&gt;0</formula>
    </cfRule>
  </conditionalFormatting>
  <conditionalFormatting sqref="AH26">
    <cfRule type="expression" dxfId="107" priority="108">
      <formula>$AH$8&gt;0</formula>
    </cfRule>
  </conditionalFormatting>
  <conditionalFormatting sqref="AJ26:AK26">
    <cfRule type="expression" dxfId="106" priority="107">
      <formula>$AH$8&gt;0</formula>
    </cfRule>
  </conditionalFormatting>
  <conditionalFormatting sqref="AL26">
    <cfRule type="expression" dxfId="105" priority="106">
      <formula>$AH$8&gt;0</formula>
    </cfRule>
  </conditionalFormatting>
  <conditionalFormatting sqref="AE28">
    <cfRule type="expression" dxfId="104" priority="105">
      <formula>$AH$8&gt;0</formula>
    </cfRule>
  </conditionalFormatting>
  <conditionalFormatting sqref="AF28:AG28">
    <cfRule type="expression" dxfId="103" priority="104">
      <formula>$AH$8&gt;0</formula>
    </cfRule>
  </conditionalFormatting>
  <conditionalFormatting sqref="AH28">
    <cfRule type="expression" dxfId="102" priority="103">
      <formula>$AH$8&gt;0</formula>
    </cfRule>
  </conditionalFormatting>
  <conditionalFormatting sqref="AJ28:AK28">
    <cfRule type="expression" dxfId="101" priority="102">
      <formula>$AH$8&gt;0</formula>
    </cfRule>
  </conditionalFormatting>
  <conditionalFormatting sqref="AL28">
    <cfRule type="expression" dxfId="100" priority="101">
      <formula>$AH$8&gt;0</formula>
    </cfRule>
  </conditionalFormatting>
  <conditionalFormatting sqref="AE30">
    <cfRule type="expression" dxfId="99" priority="100">
      <formula>$AH$8&gt;0</formula>
    </cfRule>
  </conditionalFormatting>
  <conditionalFormatting sqref="AF30:AG30">
    <cfRule type="expression" dxfId="98" priority="99">
      <formula>$AH$8&gt;0</formula>
    </cfRule>
  </conditionalFormatting>
  <conditionalFormatting sqref="AH30">
    <cfRule type="expression" dxfId="97" priority="98">
      <formula>$AH$8&gt;0</formula>
    </cfRule>
  </conditionalFormatting>
  <conditionalFormatting sqref="AJ30:AK30">
    <cfRule type="expression" dxfId="96" priority="97">
      <formula>$AH$8&gt;0</formula>
    </cfRule>
  </conditionalFormatting>
  <conditionalFormatting sqref="AL30">
    <cfRule type="expression" dxfId="95" priority="96">
      <formula>$AH$8&gt;0</formula>
    </cfRule>
  </conditionalFormatting>
  <conditionalFormatting sqref="AE32">
    <cfRule type="expression" dxfId="94" priority="95">
      <formula>$AH$8&gt;0</formula>
    </cfRule>
  </conditionalFormatting>
  <conditionalFormatting sqref="AF32:AG32">
    <cfRule type="expression" dxfId="93" priority="94">
      <formula>$AH$8&gt;0</formula>
    </cfRule>
  </conditionalFormatting>
  <conditionalFormatting sqref="AH32">
    <cfRule type="expression" dxfId="92" priority="93">
      <formula>$AH$8&gt;0</formula>
    </cfRule>
  </conditionalFormatting>
  <conditionalFormatting sqref="AJ32:AK32">
    <cfRule type="expression" dxfId="91" priority="92">
      <formula>$AH$8&gt;0</formula>
    </cfRule>
  </conditionalFormatting>
  <conditionalFormatting sqref="AL32">
    <cfRule type="expression" dxfId="90" priority="91">
      <formula>$AH$8&gt;0</formula>
    </cfRule>
  </conditionalFormatting>
  <conditionalFormatting sqref="AE34">
    <cfRule type="expression" dxfId="89" priority="90">
      <formula>$AH$8&gt;0</formula>
    </cfRule>
  </conditionalFormatting>
  <conditionalFormatting sqref="AF34:AG34">
    <cfRule type="expression" dxfId="88" priority="89">
      <formula>$AH$8&gt;0</formula>
    </cfRule>
  </conditionalFormatting>
  <conditionalFormatting sqref="AH34">
    <cfRule type="expression" dxfId="87" priority="88">
      <formula>$AH$8&gt;0</formula>
    </cfRule>
  </conditionalFormatting>
  <conditionalFormatting sqref="AJ34:AK34">
    <cfRule type="expression" dxfId="86" priority="87">
      <formula>$AH$8&gt;0</formula>
    </cfRule>
  </conditionalFormatting>
  <conditionalFormatting sqref="AL34">
    <cfRule type="expression" dxfId="85" priority="86">
      <formula>$AH$8&gt;0</formula>
    </cfRule>
  </conditionalFormatting>
  <conditionalFormatting sqref="AE36">
    <cfRule type="expression" dxfId="84" priority="85">
      <formula>$AH$8&gt;0</formula>
    </cfRule>
  </conditionalFormatting>
  <conditionalFormatting sqref="AF36:AG36">
    <cfRule type="expression" dxfId="83" priority="84">
      <formula>$AH$8&gt;0</formula>
    </cfRule>
  </conditionalFormatting>
  <conditionalFormatting sqref="AH36">
    <cfRule type="expression" dxfId="82" priority="83">
      <formula>$AH$8&gt;0</formula>
    </cfRule>
  </conditionalFormatting>
  <conditionalFormatting sqref="AJ36:AK36">
    <cfRule type="expression" dxfId="81" priority="82">
      <formula>$AH$8&gt;0</formula>
    </cfRule>
  </conditionalFormatting>
  <conditionalFormatting sqref="AL36">
    <cfRule type="expression" dxfId="80" priority="81">
      <formula>$AH$8&gt;0</formula>
    </cfRule>
  </conditionalFormatting>
  <conditionalFormatting sqref="AE38">
    <cfRule type="expression" dxfId="79" priority="80">
      <formula>$AH$8&gt;0</formula>
    </cfRule>
  </conditionalFormatting>
  <conditionalFormatting sqref="AF38:AG38">
    <cfRule type="expression" dxfId="78" priority="79">
      <formula>$AH$8&gt;0</formula>
    </cfRule>
  </conditionalFormatting>
  <conditionalFormatting sqref="AH38">
    <cfRule type="expression" dxfId="77" priority="78">
      <formula>$AH$8&gt;0</formula>
    </cfRule>
  </conditionalFormatting>
  <conditionalFormatting sqref="AJ38:AK38">
    <cfRule type="expression" dxfId="76" priority="77">
      <formula>$AH$8&gt;0</formula>
    </cfRule>
  </conditionalFormatting>
  <conditionalFormatting sqref="AL38">
    <cfRule type="expression" dxfId="75" priority="76">
      <formula>$AH$8&gt;0</formula>
    </cfRule>
  </conditionalFormatting>
  <conditionalFormatting sqref="AE40">
    <cfRule type="expression" dxfId="74" priority="75">
      <formula>$AH$8&gt;0</formula>
    </cfRule>
  </conditionalFormatting>
  <conditionalFormatting sqref="AF40:AG40">
    <cfRule type="expression" dxfId="73" priority="74">
      <formula>$AH$8&gt;0</formula>
    </cfRule>
  </conditionalFormatting>
  <conditionalFormatting sqref="AH40">
    <cfRule type="expression" dxfId="72" priority="73">
      <formula>$AH$8&gt;0</formula>
    </cfRule>
  </conditionalFormatting>
  <conditionalFormatting sqref="AJ40:AK40">
    <cfRule type="expression" dxfId="71" priority="72">
      <formula>$AH$8&gt;0</formula>
    </cfRule>
  </conditionalFormatting>
  <conditionalFormatting sqref="AL40">
    <cfRule type="expression" dxfId="70" priority="71">
      <formula>$AH$8&gt;0</formula>
    </cfRule>
  </conditionalFormatting>
  <conditionalFormatting sqref="AN14">
    <cfRule type="expression" dxfId="69" priority="70">
      <formula>$AQ$8&gt;0</formula>
    </cfRule>
  </conditionalFormatting>
  <conditionalFormatting sqref="AO14:AP14">
    <cfRule type="expression" dxfId="68" priority="69">
      <formula>$AQ$8&gt;0</formula>
    </cfRule>
  </conditionalFormatting>
  <conditionalFormatting sqref="AQ14">
    <cfRule type="expression" dxfId="67" priority="68">
      <formula>$AQ$8&gt;0</formula>
    </cfRule>
  </conditionalFormatting>
  <conditionalFormatting sqref="AS14:AT14">
    <cfRule type="expression" dxfId="66" priority="67">
      <formula>$AQ$8&gt;0</formula>
    </cfRule>
  </conditionalFormatting>
  <conditionalFormatting sqref="AU14">
    <cfRule type="expression" dxfId="65" priority="66">
      <formula>$AQ$8&gt;0</formula>
    </cfRule>
  </conditionalFormatting>
  <conditionalFormatting sqref="AN16">
    <cfRule type="expression" dxfId="64" priority="65">
      <formula>$AQ$8&gt;0</formula>
    </cfRule>
  </conditionalFormatting>
  <conditionalFormatting sqref="AO16:AP16">
    <cfRule type="expression" dxfId="63" priority="64">
      <formula>$AQ$8&gt;0</formula>
    </cfRule>
  </conditionalFormatting>
  <conditionalFormatting sqref="AQ16">
    <cfRule type="expression" dxfId="62" priority="63">
      <formula>$AQ$8&gt;0</formula>
    </cfRule>
  </conditionalFormatting>
  <conditionalFormatting sqref="AS16:AT16">
    <cfRule type="expression" dxfId="61" priority="62">
      <formula>$AQ$8&gt;0</formula>
    </cfRule>
  </conditionalFormatting>
  <conditionalFormatting sqref="AU16">
    <cfRule type="expression" dxfId="60" priority="61">
      <formula>$AQ$8&gt;0</formula>
    </cfRule>
  </conditionalFormatting>
  <conditionalFormatting sqref="AN18">
    <cfRule type="expression" dxfId="59" priority="60">
      <formula>$AQ$8&gt;0</formula>
    </cfRule>
  </conditionalFormatting>
  <conditionalFormatting sqref="AO18:AP18">
    <cfRule type="expression" dxfId="58" priority="59">
      <formula>$AQ$8&gt;0</formula>
    </cfRule>
  </conditionalFormatting>
  <conditionalFormatting sqref="AQ18">
    <cfRule type="expression" dxfId="57" priority="58">
      <formula>$AQ$8&gt;0</formula>
    </cfRule>
  </conditionalFormatting>
  <conditionalFormatting sqref="AS18:AT18">
    <cfRule type="expression" dxfId="56" priority="57">
      <formula>$AQ$8&gt;0</formula>
    </cfRule>
  </conditionalFormatting>
  <conditionalFormatting sqref="AU18">
    <cfRule type="expression" dxfId="55" priority="56">
      <formula>$AQ$8&gt;0</formula>
    </cfRule>
  </conditionalFormatting>
  <conditionalFormatting sqref="AN20">
    <cfRule type="expression" dxfId="54" priority="55">
      <formula>$AQ$8&gt;0</formula>
    </cfRule>
  </conditionalFormatting>
  <conditionalFormatting sqref="AO20:AP20">
    <cfRule type="expression" dxfId="53" priority="54">
      <formula>$AQ$8&gt;0</formula>
    </cfRule>
  </conditionalFormatting>
  <conditionalFormatting sqref="AQ20">
    <cfRule type="expression" dxfId="52" priority="53">
      <formula>$AQ$8&gt;0</formula>
    </cfRule>
  </conditionalFormatting>
  <conditionalFormatting sqref="AS20:AT20">
    <cfRule type="expression" dxfId="51" priority="52">
      <formula>$AQ$8&gt;0</formula>
    </cfRule>
  </conditionalFormatting>
  <conditionalFormatting sqref="AU20">
    <cfRule type="expression" dxfId="50" priority="51">
      <formula>$AQ$8&gt;0</formula>
    </cfRule>
  </conditionalFormatting>
  <conditionalFormatting sqref="AN22">
    <cfRule type="expression" dxfId="49" priority="50">
      <formula>$AQ$8&gt;0</formula>
    </cfRule>
  </conditionalFormatting>
  <conditionalFormatting sqref="AO22:AP22">
    <cfRule type="expression" dxfId="48" priority="49">
      <formula>$AQ$8&gt;0</formula>
    </cfRule>
  </conditionalFormatting>
  <conditionalFormatting sqref="AQ22">
    <cfRule type="expression" dxfId="47" priority="48">
      <formula>$AQ$8&gt;0</formula>
    </cfRule>
  </conditionalFormatting>
  <conditionalFormatting sqref="AS22:AT22">
    <cfRule type="expression" dxfId="46" priority="47">
      <formula>$AQ$8&gt;0</formula>
    </cfRule>
  </conditionalFormatting>
  <conditionalFormatting sqref="AU22">
    <cfRule type="expression" dxfId="45" priority="46">
      <formula>$AQ$8&gt;0</formula>
    </cfRule>
  </conditionalFormatting>
  <conditionalFormatting sqref="AN24">
    <cfRule type="expression" dxfId="44" priority="45">
      <formula>$AQ$8&gt;0</formula>
    </cfRule>
  </conditionalFormatting>
  <conditionalFormatting sqref="AO24:AP24">
    <cfRule type="expression" dxfId="43" priority="44">
      <formula>$AQ$8&gt;0</formula>
    </cfRule>
  </conditionalFormatting>
  <conditionalFormatting sqref="AQ24">
    <cfRule type="expression" dxfId="42" priority="43">
      <formula>$AQ$8&gt;0</formula>
    </cfRule>
  </conditionalFormatting>
  <conditionalFormatting sqref="AS24:AT24">
    <cfRule type="expression" dxfId="41" priority="42">
      <formula>$AQ$8&gt;0</formula>
    </cfRule>
  </conditionalFormatting>
  <conditionalFormatting sqref="AU24">
    <cfRule type="expression" dxfId="40" priority="41">
      <formula>$AQ$8&gt;0</formula>
    </cfRule>
  </conditionalFormatting>
  <conditionalFormatting sqref="AN26">
    <cfRule type="expression" dxfId="39" priority="40">
      <formula>$AQ$8&gt;0</formula>
    </cfRule>
  </conditionalFormatting>
  <conditionalFormatting sqref="AO26:AP26">
    <cfRule type="expression" dxfId="38" priority="39">
      <formula>$AQ$8&gt;0</formula>
    </cfRule>
  </conditionalFormatting>
  <conditionalFormatting sqref="AQ26">
    <cfRule type="expression" dxfId="37" priority="38">
      <formula>$AQ$8&gt;0</formula>
    </cfRule>
  </conditionalFormatting>
  <conditionalFormatting sqref="AS26:AT26">
    <cfRule type="expression" dxfId="36" priority="37">
      <formula>$AQ$8&gt;0</formula>
    </cfRule>
  </conditionalFormatting>
  <conditionalFormatting sqref="AU26">
    <cfRule type="expression" dxfId="35" priority="36">
      <formula>$AQ$8&gt;0</formula>
    </cfRule>
  </conditionalFormatting>
  <conditionalFormatting sqref="AN28">
    <cfRule type="expression" dxfId="34" priority="35">
      <formula>$AQ$8&gt;0</formula>
    </cfRule>
  </conditionalFormatting>
  <conditionalFormatting sqref="AO28:AP28">
    <cfRule type="expression" dxfId="33" priority="34">
      <formula>$AQ$8&gt;0</formula>
    </cfRule>
  </conditionalFormatting>
  <conditionalFormatting sqref="AQ28">
    <cfRule type="expression" dxfId="32" priority="33">
      <formula>$AQ$8&gt;0</formula>
    </cfRule>
  </conditionalFormatting>
  <conditionalFormatting sqref="AS28:AT28">
    <cfRule type="expression" dxfId="31" priority="32">
      <formula>$AQ$8&gt;0</formula>
    </cfRule>
  </conditionalFormatting>
  <conditionalFormatting sqref="AU28">
    <cfRule type="expression" dxfId="30" priority="31">
      <formula>$AQ$8&gt;0</formula>
    </cfRule>
  </conditionalFormatting>
  <conditionalFormatting sqref="AN30">
    <cfRule type="expression" dxfId="29" priority="30">
      <formula>$AQ$8&gt;0</formula>
    </cfRule>
  </conditionalFormatting>
  <conditionalFormatting sqref="AO30:AP30">
    <cfRule type="expression" dxfId="28" priority="29">
      <formula>$AQ$8&gt;0</formula>
    </cfRule>
  </conditionalFormatting>
  <conditionalFormatting sqref="AQ30">
    <cfRule type="expression" dxfId="27" priority="28">
      <formula>$AQ$8&gt;0</formula>
    </cfRule>
  </conditionalFormatting>
  <conditionalFormatting sqref="AS30:AT30">
    <cfRule type="expression" dxfId="26" priority="27">
      <formula>$AQ$8&gt;0</formula>
    </cfRule>
  </conditionalFormatting>
  <conditionalFormatting sqref="AU30">
    <cfRule type="expression" dxfId="25" priority="26">
      <formula>$AQ$8&gt;0</formula>
    </cfRule>
  </conditionalFormatting>
  <conditionalFormatting sqref="AN32">
    <cfRule type="expression" dxfId="24" priority="25">
      <formula>$AQ$8&gt;0</formula>
    </cfRule>
  </conditionalFormatting>
  <conditionalFormatting sqref="AO32:AP32">
    <cfRule type="expression" dxfId="23" priority="24">
      <formula>$AQ$8&gt;0</formula>
    </cfRule>
  </conditionalFormatting>
  <conditionalFormatting sqref="AQ32">
    <cfRule type="expression" dxfId="22" priority="23">
      <formula>$AQ$8&gt;0</formula>
    </cfRule>
  </conditionalFormatting>
  <conditionalFormatting sqref="AS32:AT32">
    <cfRule type="expression" dxfId="21" priority="22">
      <formula>$AQ$8&gt;0</formula>
    </cfRule>
  </conditionalFormatting>
  <conditionalFormatting sqref="AU32">
    <cfRule type="expression" dxfId="20" priority="21">
      <formula>$AQ$8&gt;0</formula>
    </cfRule>
  </conditionalFormatting>
  <conditionalFormatting sqref="AN34">
    <cfRule type="expression" dxfId="19" priority="20">
      <formula>$AQ$8&gt;0</formula>
    </cfRule>
  </conditionalFormatting>
  <conditionalFormatting sqref="AO34:AP34">
    <cfRule type="expression" dxfId="18" priority="19">
      <formula>$AQ$8&gt;0</formula>
    </cfRule>
  </conditionalFormatting>
  <conditionalFormatting sqref="AQ34">
    <cfRule type="expression" dxfId="17" priority="18">
      <formula>$AQ$8&gt;0</formula>
    </cfRule>
  </conditionalFormatting>
  <conditionalFormatting sqref="AS34:AT34">
    <cfRule type="expression" dxfId="16" priority="17">
      <formula>$AQ$8&gt;0</formula>
    </cfRule>
  </conditionalFormatting>
  <conditionalFormatting sqref="AU34">
    <cfRule type="expression" dxfId="15" priority="16">
      <formula>$AQ$8&gt;0</formula>
    </cfRule>
  </conditionalFormatting>
  <conditionalFormatting sqref="AN36">
    <cfRule type="expression" dxfId="14" priority="15">
      <formula>$AQ$8&gt;0</formula>
    </cfRule>
  </conditionalFormatting>
  <conditionalFormatting sqref="AO36:AP36">
    <cfRule type="expression" dxfId="13" priority="14">
      <formula>$AQ$8&gt;0</formula>
    </cfRule>
  </conditionalFormatting>
  <conditionalFormatting sqref="AQ36">
    <cfRule type="expression" dxfId="12" priority="13">
      <formula>$AQ$8&gt;0</formula>
    </cfRule>
  </conditionalFormatting>
  <conditionalFormatting sqref="AS36:AT36">
    <cfRule type="expression" dxfId="11" priority="12">
      <formula>$AQ$8&gt;0</formula>
    </cfRule>
  </conditionalFormatting>
  <conditionalFormatting sqref="AU36">
    <cfRule type="expression" dxfId="10" priority="11">
      <formula>$AQ$8&gt;0</formula>
    </cfRule>
  </conditionalFormatting>
  <conditionalFormatting sqref="AN38">
    <cfRule type="expression" dxfId="9" priority="10">
      <formula>$AQ$8&gt;0</formula>
    </cfRule>
  </conditionalFormatting>
  <conditionalFormatting sqref="AO38:AP38">
    <cfRule type="expression" dxfId="8" priority="9">
      <formula>$AQ$8&gt;0</formula>
    </cfRule>
  </conditionalFormatting>
  <conditionalFormatting sqref="AQ38">
    <cfRule type="expression" dxfId="7" priority="8">
      <formula>$AQ$8&gt;0</formula>
    </cfRule>
  </conditionalFormatting>
  <conditionalFormatting sqref="AS38:AT38">
    <cfRule type="expression" dxfId="6" priority="7">
      <formula>$AQ$8&gt;0</formula>
    </cfRule>
  </conditionalFormatting>
  <conditionalFormatting sqref="AU38">
    <cfRule type="expression" dxfId="5" priority="6">
      <formula>$AQ$8&gt;0</formula>
    </cfRule>
  </conditionalFormatting>
  <conditionalFormatting sqref="AN40">
    <cfRule type="expression" dxfId="4" priority="5">
      <formula>$AQ$8&gt;0</formula>
    </cfRule>
  </conditionalFormatting>
  <conditionalFormatting sqref="AO40:AP40">
    <cfRule type="expression" dxfId="3" priority="4">
      <formula>$AQ$8&gt;0</formula>
    </cfRule>
  </conditionalFormatting>
  <conditionalFormatting sqref="AQ40">
    <cfRule type="expression" dxfId="2" priority="3">
      <formula>$AQ$8&gt;0</formula>
    </cfRule>
  </conditionalFormatting>
  <conditionalFormatting sqref="AS40:AT40">
    <cfRule type="expression" dxfId="1" priority="2">
      <formula>$AQ$8&gt;0</formula>
    </cfRule>
  </conditionalFormatting>
  <conditionalFormatting sqref="AU40">
    <cfRule type="expression" dxfId="0" priority="1">
      <formula>$AQ$8&gt;0</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8</vt:i4>
      </vt:variant>
      <vt:variant>
        <vt:lpstr>Rangos con nombre</vt:lpstr>
      </vt:variant>
      <vt:variant>
        <vt:i4>2</vt:i4>
      </vt:variant>
    </vt:vector>
  </HeadingPairs>
  <TitlesOfParts>
    <vt:vector size="10" baseType="lpstr">
      <vt:lpstr>Nivelado produccion</vt:lpstr>
      <vt:lpstr>Nivelado aprovisionamientos</vt:lpstr>
      <vt:lpstr>Graficos Nivelado aprovis</vt:lpstr>
      <vt:lpstr>Eleccion línea - Analisis P-Q</vt:lpstr>
      <vt:lpstr>Operaciones - Gama ficticia</vt:lpstr>
      <vt:lpstr>Diseño línea - Carga-Capacidad</vt:lpstr>
      <vt:lpstr>Tiempos operativa multiproducto</vt:lpstr>
      <vt:lpstr>Diseño puestos de la línea</vt:lpstr>
      <vt:lpstr>'Nivelado aprovisionamientos'!Área_de_impresión</vt:lpstr>
      <vt:lpstr>'Nivelado produccion'!Área_de_impresión</vt:lpstr>
    </vt:vector>
  </TitlesOfParts>
  <Company>Dept. Org. Empreses - UPC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Lluis Cuatrecasas</dc:creator>
  <cp:lastModifiedBy>lluis.cuatrecasas@institutolean.org</cp:lastModifiedBy>
  <cp:lastPrinted>2003-03-10T17:48:08Z</cp:lastPrinted>
  <dcterms:created xsi:type="dcterms:W3CDTF">2002-11-15T19:07:35Z</dcterms:created>
  <dcterms:modified xsi:type="dcterms:W3CDTF">2020-06-08T17:00:47Z</dcterms:modified>
</cp:coreProperties>
</file>